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09"/>
  <workbookPr codeName="ThisWorkbook"/>
  <mc:AlternateContent xmlns:mc="http://schemas.openxmlformats.org/markup-compatibility/2006">
    <mc:Choice Requires="x15">
      <x15ac:absPath xmlns:x15ac="http://schemas.microsoft.com/office/spreadsheetml/2010/11/ac" url="/Users/left/Desktop/"/>
    </mc:Choice>
  </mc:AlternateContent>
  <xr:revisionPtr revIDLastSave="0" documentId="8_{5F2B1F35-8067-9546-8984-6F99F48F61FF}" xr6:coauthVersionLast="37" xr6:coauthVersionMax="37" xr10:uidLastSave="{00000000-0000-0000-0000-000000000000}"/>
  <bookViews>
    <workbookView xWindow="0" yWindow="460" windowWidth="20500" windowHeight="16500" tabRatio="728" activeTab="13" xr2:uid="{00000000-000D-0000-FFFF-FFFF00000000}"/>
  </bookViews>
  <sheets>
    <sheet name="Consignes_actualisation" sheetId="11" state="hidden" r:id="rId1"/>
    <sheet name="Page-de-garde" sheetId="8" r:id="rId2"/>
    <sheet name="Matrice" sheetId="24" state="hidden" r:id="rId3"/>
    <sheet name="Codes UC" sheetId="19" state="hidden" r:id="rId4"/>
    <sheet name="Référentiel_de_Compétences" sheetId="20" state="hidden" r:id="rId5"/>
    <sheet name="Répertoire_des_fonctions" sheetId="21" state="hidden" r:id="rId6"/>
    <sheet name="MODEL GRILLE" sheetId="140" state="hidden" r:id="rId7"/>
    <sheet name="Sommaire" sheetId="9" r:id="rId8"/>
    <sheet name="37446" sheetId="166" r:id="rId9"/>
    <sheet name="35514" sheetId="165" r:id="rId10"/>
    <sheet name="35708" sheetId="164" r:id="rId11"/>
    <sheet name="35707" sheetId="163" r:id="rId12"/>
    <sheet name="35649" sheetId="162" r:id="rId13"/>
    <sheet name="35648" sheetId="161" r:id="rId14"/>
    <sheet name="35650" sheetId="160" r:id="rId15"/>
    <sheet name="29895" sheetId="159" r:id="rId16"/>
    <sheet name="35706" sheetId="158" r:id="rId17"/>
    <sheet name="35729" sheetId="157" r:id="rId18"/>
    <sheet name="35730" sheetId="156" r:id="rId19"/>
    <sheet name="35731" sheetId="155" r:id="rId20"/>
    <sheet name="35733" sheetId="154" r:id="rId21"/>
    <sheet name="35644" sheetId="153" r:id="rId22"/>
    <sheet name="35329" sheetId="152" r:id="rId23"/>
    <sheet name="35616" sheetId="151" r:id="rId24"/>
    <sheet name="27044" sheetId="144" r:id="rId25"/>
    <sheet name="35357" sheetId="148" r:id="rId26"/>
    <sheet name="37046" sheetId="147" r:id="rId27"/>
    <sheet name="35304" sheetId="145" r:id="rId28"/>
    <sheet name="35507" sheetId="118" r:id="rId29"/>
    <sheet name="35509" sheetId="119" r:id="rId30"/>
    <sheet name="25043" sheetId="130" r:id="rId31"/>
    <sheet name="25044" sheetId="131" r:id="rId32"/>
    <sheet name="29873" sheetId="132" r:id="rId33"/>
    <sheet name="35410" sheetId="125" state="hidden" r:id="rId34"/>
    <sheet name="35499" sheetId="137" state="hidden" r:id="rId35"/>
    <sheet name="27128" sheetId="127" state="hidden" r:id="rId36"/>
    <sheet name="25002" sheetId="129" state="hidden" r:id="rId37"/>
    <sheet name="25001" sheetId="128" r:id="rId38"/>
    <sheet name="25035" sheetId="23" r:id="rId39"/>
    <sheet name="25036" sheetId="25" r:id="rId40"/>
    <sheet name="25067" sheetId="26" r:id="rId41"/>
    <sheet name="25062" sheetId="27" r:id="rId42"/>
    <sheet name="25031" sheetId="28" r:id="rId43"/>
    <sheet name="25032" sheetId="29" r:id="rId44"/>
    <sheet name="25033" sheetId="30" r:id="rId45"/>
    <sheet name="29521" sheetId="31" r:id="rId46"/>
    <sheet name="01186" sheetId="32" r:id="rId47"/>
    <sheet name="27154" sheetId="33" r:id="rId48"/>
    <sheet name="25064" sheetId="34" r:id="rId49"/>
    <sheet name="01241" sheetId="35" r:id="rId50"/>
    <sheet name="27132" sheetId="36" r:id="rId51"/>
    <sheet name="00583" sheetId="37" r:id="rId52"/>
    <sheet name="01184" sheetId="38" r:id="rId53"/>
    <sheet name="01179" sheetId="39" r:id="rId54"/>
    <sheet name="01225" sheetId="40" r:id="rId55"/>
    <sheet name="25034" sheetId="41" r:id="rId56"/>
    <sheet name="25042" sheetId="42" r:id="rId57"/>
    <sheet name="25038" sheetId="43" r:id="rId58"/>
    <sheet name="27140" sheetId="44" r:id="rId59"/>
    <sheet name="27144" sheetId="45" r:id="rId60"/>
    <sheet name="01195" sheetId="46" r:id="rId61"/>
    <sheet name="01196" sheetId="47" r:id="rId62"/>
    <sheet name="29893" sheetId="48" r:id="rId63"/>
    <sheet name="27004" sheetId="49" r:id="rId64"/>
    <sheet name="01119" sheetId="50" r:id="rId65"/>
    <sheet name="25065" sheetId="51" r:id="rId66"/>
    <sheet name="25066" sheetId="52" r:id="rId67"/>
    <sheet name="27000" sheetId="53" r:id="rId68"/>
    <sheet name="27078" sheetId="111" r:id="rId69"/>
    <sheet name="27082" sheetId="112" r:id="rId70"/>
    <sheet name="29858" sheetId="113" r:id="rId71"/>
    <sheet name="29855" sheetId="114" r:id="rId72"/>
    <sheet name="29853" sheetId="115" r:id="rId73"/>
    <sheet name="27136" sheetId="134" r:id="rId74"/>
    <sheet name="29896" sheetId="135" r:id="rId75"/>
    <sheet name="35338" sheetId="143" r:id="rId76"/>
    <sheet name="35396" sheetId="116" r:id="rId77"/>
    <sheet name="35344" sheetId="117" r:id="rId78"/>
    <sheet name="35515" sheetId="120" r:id="rId79"/>
    <sheet name="35516" sheetId="121" r:id="rId80"/>
    <sheet name="35464" sheetId="122" r:id="rId81"/>
    <sheet name="35465" sheetId="123" r:id="rId82"/>
    <sheet name="35466" sheetId="124" r:id="rId83"/>
    <sheet name="35411" sheetId="126" r:id="rId84"/>
    <sheet name="00485" sheetId="133" r:id="rId85"/>
    <sheet name="29862" sheetId="139" r:id="rId86"/>
    <sheet name="35446" sheetId="54" r:id="rId87"/>
    <sheet name="35324" sheetId="55" r:id="rId88"/>
    <sheet name="35356" sheetId="56" r:id="rId89"/>
    <sheet name="35292" sheetId="146" r:id="rId90"/>
    <sheet name="35293" sheetId="57" r:id="rId91"/>
    <sheet name="35419" sheetId="58" r:id="rId92"/>
    <sheet name="35328" sheetId="59" state="hidden" r:id="rId93"/>
    <sheet name="35330" sheetId="60" r:id="rId94"/>
    <sheet name="35277" sheetId="61" r:id="rId95"/>
    <sheet name="35312" sheetId="62" r:id="rId96"/>
    <sheet name="35395" sheetId="63" r:id="rId97"/>
    <sheet name="35355" sheetId="64" r:id="rId98"/>
    <sheet name="35317" sheetId="65" r:id="rId99"/>
    <sheet name="35420" sheetId="66" r:id="rId100"/>
    <sheet name="35327" sheetId="67" r:id="rId101"/>
    <sheet name="35479" sheetId="68" r:id="rId102"/>
    <sheet name="35501" sheetId="69" state="hidden" r:id="rId103"/>
    <sheet name="35279" sheetId="70" r:id="rId104"/>
    <sheet name="27036" sheetId="71" r:id="rId105"/>
    <sheet name="01255" sheetId="72" r:id="rId106"/>
    <sheet name="35377" sheetId="73" r:id="rId107"/>
    <sheet name="35463" sheetId="74" r:id="rId108"/>
    <sheet name="35581" sheetId="75" r:id="rId109"/>
    <sheet name="35305" sheetId="76" r:id="rId110"/>
    <sheet name="35532" sheetId="77" r:id="rId111"/>
    <sheet name="35467" sheetId="78" r:id="rId112"/>
    <sheet name="35337" sheetId="79" r:id="rId113"/>
    <sheet name="35336" sheetId="80" r:id="rId114"/>
    <sheet name="35348" sheetId="81" r:id="rId115"/>
    <sheet name="35476" sheetId="82" r:id="rId116"/>
    <sheet name="37165" sheetId="83" r:id="rId117"/>
    <sheet name="37055" sheetId="85" r:id="rId118"/>
    <sheet name="27040" sheetId="86" r:id="rId119"/>
    <sheet name="01256" sheetId="87" r:id="rId120"/>
    <sheet name="35408" sheetId="88" r:id="rId121"/>
    <sheet name="35426" sheetId="89" r:id="rId122"/>
    <sheet name="27028" sheetId="90" r:id="rId123"/>
    <sheet name="29875" sheetId="91" r:id="rId124"/>
    <sheet name="37425" sheetId="92" r:id="rId125"/>
    <sheet name="35492" sheetId="93" r:id="rId126"/>
    <sheet name="35418" sheetId="94" r:id="rId127"/>
    <sheet name="35342" sheetId="95" r:id="rId128"/>
    <sheet name="35346" sheetId="96" r:id="rId129"/>
    <sheet name="37476" sheetId="97" r:id="rId130"/>
    <sheet name="35350" sheetId="98" r:id="rId131"/>
    <sheet name="27032" sheetId="99" r:id="rId132"/>
    <sheet name="35286" sheetId="100" r:id="rId133"/>
    <sheet name="37166" sheetId="101" r:id="rId134"/>
    <sheet name="37056" sheetId="102" r:id="rId135"/>
    <sheet name="37136" sheetId="103" r:id="rId136"/>
    <sheet name="01248" sheetId="104" r:id="rId137"/>
    <sheet name="01257" sheetId="105" r:id="rId138"/>
    <sheet name="35477" sheetId="106" r:id="rId139"/>
    <sheet name="37146" sheetId="107" r:id="rId140"/>
    <sheet name="35409" sheetId="108" r:id="rId141"/>
    <sheet name="29877" sheetId="109" r:id="rId142"/>
    <sheet name="37436" sheetId="110" r:id="rId143"/>
    <sheet name="35303" sheetId="138" r:id="rId144"/>
    <sheet name="35349" sheetId="141" r:id="rId145"/>
    <sheet name="35369" sheetId="142" r:id="rId146"/>
    <sheet name="Synthèse des compétences 1" sheetId="12" r:id="rId147"/>
    <sheet name="Synthèse des compétences 2" sheetId="150" r:id="rId148"/>
  </sheets>
  <externalReferences>
    <externalReference r:id="rId149"/>
    <externalReference r:id="rId150"/>
  </externalReferences>
  <definedNames>
    <definedName name="_xlnm._FilterDatabase" localSheetId="84" hidden="1">'00485'!$A$12:$G$21</definedName>
    <definedName name="_xlnm._FilterDatabase" localSheetId="51" hidden="1">'00583'!$A$12:$G$12</definedName>
    <definedName name="_xlnm._FilterDatabase" localSheetId="64" hidden="1">'01119'!$A$12:$G$25</definedName>
    <definedName name="_xlnm._FilterDatabase" localSheetId="53" hidden="1">'01179'!$A$12:$G$22</definedName>
    <definedName name="_xlnm._FilterDatabase" localSheetId="52" hidden="1">'01184'!$A$12:$G$24</definedName>
    <definedName name="_xlnm._FilterDatabase" localSheetId="46" hidden="1">'01186'!$A$12:$G$24</definedName>
    <definedName name="_xlnm._FilterDatabase" localSheetId="60" hidden="1">'01195'!$A$12:$G$23</definedName>
    <definedName name="_xlnm._FilterDatabase" localSheetId="61" hidden="1">'01196'!$A$12:$G$24</definedName>
    <definedName name="_xlnm._FilterDatabase" localSheetId="54" hidden="1">'01225'!$A$12:$G$23</definedName>
    <definedName name="_xlnm._FilterDatabase" localSheetId="49" hidden="1">'01241'!$A$12:$G$25</definedName>
    <definedName name="_xlnm._FilterDatabase" localSheetId="136" hidden="1">'01248'!$A$12:$G$23</definedName>
    <definedName name="_xlnm._FilterDatabase" localSheetId="105" hidden="1">'01255'!$A$12:$G$23</definedName>
    <definedName name="_xlnm._FilterDatabase" localSheetId="119" hidden="1">'01256'!$A$12:$G$22</definedName>
    <definedName name="_xlnm._FilterDatabase" localSheetId="137" hidden="1">'01257'!$A$12:$G$23</definedName>
    <definedName name="_xlnm._FilterDatabase" localSheetId="37" hidden="1">'25001'!$A$12:$G$19</definedName>
    <definedName name="_xlnm._FilterDatabase" localSheetId="36" hidden="1">'25002'!$A$12:$G$21</definedName>
    <definedName name="_xlnm._FilterDatabase" localSheetId="42" hidden="1">'25031'!$A$12:$G$25</definedName>
    <definedName name="_xlnm._FilterDatabase" localSheetId="43" hidden="1">'25032'!$A$12:$G$23</definedName>
    <definedName name="_xlnm._FilterDatabase" localSheetId="44" hidden="1">'25033'!$A$12:$G$24</definedName>
    <definedName name="_xlnm._FilterDatabase" localSheetId="55" hidden="1">'25034'!$A$12:$G$24</definedName>
    <definedName name="_xlnm._FilterDatabase" localSheetId="38" hidden="1">'25035'!$A$12:$G$24</definedName>
    <definedName name="_xlnm._FilterDatabase" localSheetId="39" hidden="1">'25036'!$A$12:$G$23</definedName>
    <definedName name="_xlnm._FilterDatabase" localSheetId="57" hidden="1">'25038'!$A$12:$G$24</definedName>
    <definedName name="_xlnm._FilterDatabase" localSheetId="56" hidden="1">'25042'!$A$12:$G$24</definedName>
    <definedName name="_xlnm._FilterDatabase" localSheetId="30" hidden="1">'25043'!$A$12:$G$19</definedName>
    <definedName name="_xlnm._FilterDatabase" localSheetId="31" hidden="1">'25044'!$A$12:$G$19</definedName>
    <definedName name="_xlnm._FilterDatabase" localSheetId="41" hidden="1">'25062'!$A$12:$G$24</definedName>
    <definedName name="_xlnm._FilterDatabase" localSheetId="48" hidden="1">'25064'!$A$12:$G$23</definedName>
    <definedName name="_xlnm._FilterDatabase" localSheetId="65" hidden="1">'25065'!$A$12:$G$37</definedName>
    <definedName name="_xlnm._FilterDatabase" localSheetId="66" hidden="1">'25066'!$A$12:$G$22</definedName>
    <definedName name="_xlnm._FilterDatabase" localSheetId="40" hidden="1">'25067'!$A$12:$G$24</definedName>
    <definedName name="_xlnm._FilterDatabase" localSheetId="67" hidden="1">'27000'!$A$12:$G$24</definedName>
    <definedName name="_xlnm._FilterDatabase" localSheetId="63" hidden="1">'27004'!$A$12:$G$24</definedName>
    <definedName name="_xlnm._FilterDatabase" localSheetId="122" hidden="1">'27028'!$A$12:$G$24</definedName>
    <definedName name="_xlnm._FilterDatabase" localSheetId="131" hidden="1">'27032'!$A$12:$G$25</definedName>
    <definedName name="_xlnm._FilterDatabase" localSheetId="104" hidden="1">'27036'!$A$12:$G$22</definedName>
    <definedName name="_xlnm._FilterDatabase" localSheetId="118" hidden="1">'27040'!$A$12:$G$23</definedName>
    <definedName name="_xlnm._FilterDatabase" localSheetId="24" hidden="1">'27044'!$A$12:$G$13</definedName>
    <definedName name="_xlnm._FilterDatabase" localSheetId="68" hidden="1">'27078'!$A$12:$G$23</definedName>
    <definedName name="_xlnm._FilterDatabase" localSheetId="69" hidden="1">'27082'!$A$12:$G$23</definedName>
    <definedName name="_xlnm._FilterDatabase" localSheetId="35" hidden="1">'27128'!$A$12:$G$22</definedName>
    <definedName name="_xlnm._FilterDatabase" localSheetId="50" hidden="1">'27132'!$A$12:$G$22</definedName>
    <definedName name="_xlnm._FilterDatabase" localSheetId="58" hidden="1">'27140'!$A$12:$G$24</definedName>
    <definedName name="_xlnm._FilterDatabase" localSheetId="59" hidden="1">'27144'!$A$12:$G$32</definedName>
    <definedName name="_xlnm._FilterDatabase" localSheetId="47" hidden="1">'27154'!$A$12:$G$25</definedName>
    <definedName name="_xlnm._FilterDatabase" localSheetId="45" hidden="1">'29521'!$A$12:$G$24</definedName>
    <definedName name="_xlnm._FilterDatabase" localSheetId="72" hidden="1">'29853'!$A$12:$G$32</definedName>
    <definedName name="_xlnm._FilterDatabase" localSheetId="71" hidden="1">'29855'!$A$12:$G$24</definedName>
    <definedName name="_xlnm._FilterDatabase" localSheetId="70" hidden="1">'29858'!$A$12:$G$25</definedName>
    <definedName name="_xlnm._FilterDatabase" localSheetId="32" hidden="1">'29873'!$A$12:$G$23</definedName>
    <definedName name="_xlnm._FilterDatabase" localSheetId="123" hidden="1">'29875'!$A$12:$G$25</definedName>
    <definedName name="_xlnm._FilterDatabase" localSheetId="141" hidden="1">'29877'!$A$12:$G$21</definedName>
    <definedName name="_xlnm._FilterDatabase" localSheetId="62" hidden="1">'29893'!$A$12:$G$24</definedName>
    <definedName name="_xlnm._FilterDatabase" localSheetId="15" hidden="1">'29895'!$A$12:$G$13</definedName>
    <definedName name="_xlnm._FilterDatabase" localSheetId="94" hidden="1">'35277'!$A$12:$G$22</definedName>
    <definedName name="_xlnm._FilterDatabase" localSheetId="103" hidden="1">'35279'!$A$12:$G$24</definedName>
    <definedName name="_xlnm._FilterDatabase" localSheetId="132" hidden="1">'35286'!$A$12:$G$24</definedName>
    <definedName name="_xlnm._FilterDatabase" localSheetId="89" hidden="1">'35292'!$A$12:$G$33</definedName>
    <definedName name="_xlnm._FilterDatabase" localSheetId="90" hidden="1">'35293'!$A$12:$G$34</definedName>
    <definedName name="_xlnm._FilterDatabase" localSheetId="143" hidden="1">'35303'!$A$12:$G$21</definedName>
    <definedName name="_xlnm._FilterDatabase" localSheetId="27" hidden="1">'35304'!$A$12:$G$21</definedName>
    <definedName name="_xlnm._FilterDatabase" localSheetId="109" hidden="1">'35305'!$A$12:$G$22</definedName>
    <definedName name="_xlnm._FilterDatabase" localSheetId="95" hidden="1">'35312'!$A$12:$G$22</definedName>
    <definedName name="_xlnm._FilterDatabase" localSheetId="98" hidden="1">'35317'!$A$12:$G$23</definedName>
    <definedName name="_xlnm._FilterDatabase" localSheetId="87" hidden="1">'35324'!$A$12:$G$22</definedName>
    <definedName name="_xlnm._FilterDatabase" localSheetId="100" hidden="1">'35327'!$A$12:$G$23</definedName>
    <definedName name="_xlnm._FilterDatabase" localSheetId="92" hidden="1">'35328'!$A$12:$G$35</definedName>
    <definedName name="_xlnm._FilterDatabase" localSheetId="22" hidden="1">'35329'!$A$12:$G$13</definedName>
    <definedName name="_xlnm._FilterDatabase" localSheetId="93" hidden="1">'35330'!$A$12:$G$22</definedName>
    <definedName name="_xlnm._FilterDatabase" localSheetId="113" hidden="1">'35336'!$A$12:$G$23</definedName>
    <definedName name="_xlnm._FilterDatabase" localSheetId="112" hidden="1">'35337'!$A$12:$G$22</definedName>
    <definedName name="_xlnm._FilterDatabase" localSheetId="75" hidden="1">'35338'!$A$12:$G$22</definedName>
    <definedName name="_xlnm._FilterDatabase" localSheetId="127" hidden="1">'35342'!$A$12:$G$24</definedName>
    <definedName name="_xlnm._FilterDatabase" localSheetId="77" hidden="1">'35344'!$A$12:$G$23</definedName>
    <definedName name="_xlnm._FilterDatabase" localSheetId="128" hidden="1">'35346'!$A$12:$G$23</definedName>
    <definedName name="_xlnm._FilterDatabase" localSheetId="114" hidden="1">'35348'!$A$12:$G$22</definedName>
    <definedName name="_xlnm._FilterDatabase" localSheetId="130" hidden="1">'35350'!$A$12:$G$24</definedName>
    <definedName name="_xlnm._FilterDatabase" localSheetId="97" hidden="1">'35355'!$A$12:$G$22</definedName>
    <definedName name="_xlnm._FilterDatabase" localSheetId="88" hidden="1">'35356'!$A$12:$G$22</definedName>
    <definedName name="_xlnm._FilterDatabase" localSheetId="25" hidden="1">'35357'!$A$12:$G$21</definedName>
    <definedName name="_xlnm._FilterDatabase" localSheetId="106" hidden="1">'35377'!$A$12:$G$22</definedName>
    <definedName name="_xlnm._FilterDatabase" localSheetId="96" hidden="1">'35395'!$A$12:$G$22</definedName>
    <definedName name="_xlnm._FilterDatabase" localSheetId="76" hidden="1">'35396'!$A$12:$G$22</definedName>
    <definedName name="_xlnm._FilterDatabase" localSheetId="120" hidden="1">'35408'!$A$12:$G$22</definedName>
    <definedName name="_xlnm._FilterDatabase" localSheetId="140" hidden="1">'35409'!$A$12:$G$22</definedName>
    <definedName name="_xlnm._FilterDatabase" localSheetId="33" hidden="1">'35410'!$A$12:$G$22</definedName>
    <definedName name="_xlnm._FilterDatabase" localSheetId="83" hidden="1">'35411'!$A$12:$G$22</definedName>
    <definedName name="_xlnm._FilterDatabase" localSheetId="126" hidden="1">'35418'!$A$12:$G$22</definedName>
    <definedName name="_xlnm._FilterDatabase" localSheetId="91" hidden="1">'35419'!$A$12:$G$22</definedName>
    <definedName name="_xlnm._FilterDatabase" localSheetId="99" hidden="1">'35420'!$A$12:$G$22</definedName>
    <definedName name="_xlnm._FilterDatabase" localSheetId="121" hidden="1">'35426'!$A$12:$G$22</definedName>
    <definedName name="_xlnm._FilterDatabase" localSheetId="86" hidden="1">'35446'!$A$12:$G$22</definedName>
    <definedName name="_xlnm._FilterDatabase" localSheetId="107" hidden="1">'35463'!$A$12:$G$22</definedName>
    <definedName name="_xlnm._FilterDatabase" localSheetId="80" hidden="1">'35464'!$A$12:$G$22</definedName>
    <definedName name="_xlnm._FilterDatabase" localSheetId="81" hidden="1">'35465'!$A$12:$G$22</definedName>
    <definedName name="_xlnm._FilterDatabase" localSheetId="82" hidden="1">'35466'!$A$12:$G$22</definedName>
    <definedName name="_xlnm._FilterDatabase" localSheetId="111" hidden="1">'35467'!$A$12:$G$21</definedName>
    <definedName name="_xlnm._FilterDatabase" localSheetId="115" hidden="1">'35476'!$A$12:$G$30</definedName>
    <definedName name="_xlnm._FilterDatabase" localSheetId="138" hidden="1">'35477'!$A$12:$G$21</definedName>
    <definedName name="_xlnm._FilterDatabase" localSheetId="101" hidden="1">'35479'!$A$12:$G$22</definedName>
    <definedName name="_xlnm._FilterDatabase" localSheetId="125" hidden="1">'35492'!$A$12:$G$21</definedName>
    <definedName name="_xlnm._FilterDatabase" localSheetId="34" hidden="1">'35499'!$A$12:$G$22</definedName>
    <definedName name="_xlnm._FilterDatabase" localSheetId="102" hidden="1">'35501'!$A$12:$G$35</definedName>
    <definedName name="_xlnm._FilterDatabase" localSheetId="28" hidden="1">'35507'!$A$12:$G$21</definedName>
    <definedName name="_xlnm._FilterDatabase" localSheetId="29" hidden="1">'35509'!$A$12:$G$21</definedName>
    <definedName name="_xlnm._FilterDatabase" localSheetId="9" hidden="1">'35514'!$A$12:$G$13</definedName>
    <definedName name="_xlnm._FilterDatabase" localSheetId="78" hidden="1">'35515'!$A$12:$G$19</definedName>
    <definedName name="_xlnm._FilterDatabase" localSheetId="79" hidden="1">'35516'!$A$12:$G$17</definedName>
    <definedName name="_xlnm._FilterDatabase" localSheetId="110" hidden="1">'35532'!$A$12:$G$22</definedName>
    <definedName name="_xlnm._FilterDatabase" localSheetId="108" hidden="1">'35581'!$A$12:$G$22</definedName>
    <definedName name="_xlnm._FilterDatabase" localSheetId="23" hidden="1">'35616'!$A$12:$G$13</definedName>
    <definedName name="_xlnm._FilterDatabase" localSheetId="21" hidden="1">'35644'!$A$12:$G$13</definedName>
    <definedName name="_xlnm._FilterDatabase" localSheetId="13" hidden="1">'35648'!$A$12:$G$13</definedName>
    <definedName name="_xlnm._FilterDatabase" localSheetId="12" hidden="1">'35649'!$A$12:$G$13</definedName>
    <definedName name="_xlnm._FilterDatabase" localSheetId="14" hidden="1">'35650'!$A$12:$G$13</definedName>
    <definedName name="_xlnm._FilterDatabase" localSheetId="16" hidden="1">'35706'!$A$12:$G$13</definedName>
    <definedName name="_xlnm._FilterDatabase" localSheetId="11" hidden="1">'35707'!$A$12:$G$13</definedName>
    <definedName name="_xlnm._FilterDatabase" localSheetId="10" hidden="1">'35708'!$A$12:$G$13</definedName>
    <definedName name="_xlnm._FilterDatabase" localSheetId="17" hidden="1">'35729'!$A$12:$G$13</definedName>
    <definedName name="_xlnm._FilterDatabase" localSheetId="18" hidden="1">'35730'!$A$12:$G$13</definedName>
    <definedName name="_xlnm._FilterDatabase" localSheetId="19" hidden="1">'35731'!$A$12:$G$13</definedName>
    <definedName name="_xlnm._FilterDatabase" localSheetId="20" hidden="1">'35733'!$A$12:$G$13</definedName>
    <definedName name="_xlnm._FilterDatabase" localSheetId="26" hidden="1">'37046'!$A$12:$G$21</definedName>
    <definedName name="_xlnm._FilterDatabase" localSheetId="117" hidden="1">'37055'!$A$12:$G$23</definedName>
    <definedName name="_xlnm._FilterDatabase" localSheetId="134" hidden="1">'37056'!$A$12:$G$24</definedName>
    <definedName name="_xlnm._FilterDatabase" localSheetId="135" hidden="1">'37136'!$A$12:$G$22</definedName>
    <definedName name="_xlnm._FilterDatabase" localSheetId="139" hidden="1">'37146'!$A$12:$G$22</definedName>
    <definedName name="_xlnm._FilterDatabase" localSheetId="116" hidden="1">'37165'!$A$12:$G$22</definedName>
    <definedName name="_xlnm._FilterDatabase" localSheetId="133" hidden="1">'37166'!$A$12:$G$22</definedName>
    <definedName name="_xlnm._FilterDatabase" localSheetId="124" hidden="1">'37425'!$A$12:$G$22</definedName>
    <definedName name="_xlnm._FilterDatabase" localSheetId="142" hidden="1">'37436'!$A$12:$G$22</definedName>
    <definedName name="_xlnm._FilterDatabase" localSheetId="8" hidden="1">'37446'!$A$12:$G$13</definedName>
    <definedName name="_xlnm._FilterDatabase" localSheetId="129" hidden="1">'37476'!$A$12:$G$22</definedName>
    <definedName name="_xlnm._FilterDatabase" localSheetId="3" hidden="1">'Codes UC'!$A$1:$I$232</definedName>
    <definedName name="_xlnm._FilterDatabase" localSheetId="2" hidden="1">Matrice!$E$3:$SD$241</definedName>
    <definedName name="_xlnm._FilterDatabase" localSheetId="6" hidden="1">'MODEL GRILLE'!$A$12:$G$24</definedName>
    <definedName name="_xlnm._FilterDatabase" localSheetId="4" hidden="1">Référentiel_de_Compétences!$A$6:$E$218</definedName>
    <definedName name="_xlnm._FilterDatabase" localSheetId="5" hidden="1">Répertoire_des_fonctions!$A$6:$F$536</definedName>
    <definedName name="_xlnm._FilterDatabase" localSheetId="7" hidden="1">Sommaire!$A$9:$E$302</definedName>
    <definedName name="Entité">'[1]Listes déroulantes'!$A$1:$A$4</definedName>
    <definedName name="Etat">'[1]Listes déroulantes'!$C$1:$C$4</definedName>
    <definedName name="Niveau">'[1]Listes déroulantes'!$B$1:$B$12</definedName>
    <definedName name="_xlnm.Print_Area" localSheetId="84">'00485'!$C$1:$G$24</definedName>
    <definedName name="_xlnm.Print_Area" localSheetId="51">'00583'!$C$1:$G$28</definedName>
    <definedName name="_xlnm.Print_Area" localSheetId="64">'01119'!$C$1:$G$28</definedName>
    <definedName name="_xlnm.Print_Area" localSheetId="53">'01179'!$C$1:$G$28</definedName>
    <definedName name="_xlnm.Print_Area" localSheetId="52">'01184'!$C$1:$G$27</definedName>
    <definedName name="_xlnm.Print_Area" localSheetId="46">'01186'!$C$1:$G$27</definedName>
    <definedName name="_xlnm.Print_Area" localSheetId="60">'01195'!$C$1:$G$26</definedName>
    <definedName name="_xlnm.Print_Area" localSheetId="61">'01196'!$C$1:$G$27</definedName>
    <definedName name="_xlnm.Print_Area" localSheetId="54">'01225'!$C$1:$G$26</definedName>
    <definedName name="_xlnm.Print_Area" localSheetId="49">'01241'!$C$1:$G$28</definedName>
    <definedName name="_xlnm.Print_Area" localSheetId="136">'01248'!$C$1:$G$26</definedName>
    <definedName name="_xlnm.Print_Area" localSheetId="105">'01255'!$C$1:$G$26</definedName>
    <definedName name="_xlnm.Print_Area" localSheetId="119">'01256'!$C$1:$G$25</definedName>
    <definedName name="_xlnm.Print_Area" localSheetId="137">'01257'!$C$1:$G$26</definedName>
    <definedName name="_xlnm.Print_Area" localSheetId="37">'25001'!$C$1:$G$22</definedName>
    <definedName name="_xlnm.Print_Area" localSheetId="36">'25002'!$C$1:$G$24</definedName>
    <definedName name="_xlnm.Print_Area" localSheetId="42">'25031'!$C$1:$G$28</definedName>
    <definedName name="_xlnm.Print_Area" localSheetId="43">'25032'!$C$1:$G$26</definedName>
    <definedName name="_xlnm.Print_Area" localSheetId="44">'25033'!$C$1:$G$27</definedName>
    <definedName name="_xlnm.Print_Area" localSheetId="55">'25034'!$C$1:$G$27</definedName>
    <definedName name="_xlnm.Print_Area" localSheetId="38">'25035'!$C$1:$G$27</definedName>
    <definedName name="_xlnm.Print_Area" localSheetId="39">'25036'!$C$1:$G$26</definedName>
    <definedName name="_xlnm.Print_Area" localSheetId="57">'25038'!$C$1:$G$27</definedName>
    <definedName name="_xlnm.Print_Area" localSheetId="56">'25042'!$C$1:$G$27</definedName>
    <definedName name="_xlnm.Print_Area" localSheetId="30">'25043'!$C$1:$G$22</definedName>
    <definedName name="_xlnm.Print_Area" localSheetId="31">'25044'!$C$1:$G$22</definedName>
    <definedName name="_xlnm.Print_Area" localSheetId="41">'25062'!$C$1:$G$27</definedName>
    <definedName name="_xlnm.Print_Area" localSheetId="48">'25064'!$C$1:$G$26</definedName>
    <definedName name="_xlnm.Print_Area" localSheetId="65">'25065'!$C$1:$G$40</definedName>
    <definedName name="_xlnm.Print_Area" localSheetId="66">'25066'!$C$1:$G$25</definedName>
    <definedName name="_xlnm.Print_Area" localSheetId="40">'25067'!$C$1:$G$27</definedName>
    <definedName name="_xlnm.Print_Area" localSheetId="67">'27000'!$C$1:$G$27</definedName>
    <definedName name="_xlnm.Print_Area" localSheetId="63">'27004'!$C$1:$G$27</definedName>
    <definedName name="_xlnm.Print_Area" localSheetId="122">'27028'!$C$1:$G$27</definedName>
    <definedName name="_xlnm.Print_Area" localSheetId="131">'27032'!$C$1:$G$28</definedName>
    <definedName name="_xlnm.Print_Area" localSheetId="104">'27036'!$C$1:$G$25</definedName>
    <definedName name="_xlnm.Print_Area" localSheetId="118">'27040'!$C$1:$G$26</definedName>
    <definedName name="_xlnm.Print_Area" localSheetId="24">'27044'!$C$1:$G$24</definedName>
    <definedName name="_xlnm.Print_Area" localSheetId="68">'27078'!$C$1:$G$26</definedName>
    <definedName name="_xlnm.Print_Area" localSheetId="69">'27082'!$C$1:$G$26</definedName>
    <definedName name="_xlnm.Print_Area" localSheetId="35">'27128'!$C$1:$G$25</definedName>
    <definedName name="_xlnm.Print_Area" localSheetId="50">'27132'!$C$1:$G$30</definedName>
    <definedName name="_xlnm.Print_Area" localSheetId="73">'27136'!$C:$G</definedName>
    <definedName name="_xlnm.Print_Area" localSheetId="58">'27140'!$C$1:$G$27</definedName>
    <definedName name="_xlnm.Print_Area" localSheetId="59">'27144'!$C$1:$G$26</definedName>
    <definedName name="_xlnm.Print_Area" localSheetId="47">'27154'!$C$1:$G$28</definedName>
    <definedName name="_xlnm.Print_Area" localSheetId="45">'29521'!$C$1:$G$27</definedName>
    <definedName name="_xlnm.Print_Area" localSheetId="72">'29853'!$C$1:$G$35</definedName>
    <definedName name="_xlnm.Print_Area" localSheetId="71">'29855'!$C$1:$G$27</definedName>
    <definedName name="_xlnm.Print_Area" localSheetId="70">'29858'!$C$1:$G$28</definedName>
    <definedName name="_xlnm.Print_Area" localSheetId="85">'29862'!$C$1:$G$25</definedName>
    <definedName name="_xlnm.Print_Area" localSheetId="32">'29873'!$C$1:$G$26</definedName>
    <definedName name="_xlnm.Print_Area" localSheetId="123">'29875'!$C$1:$G$28</definedName>
    <definedName name="_xlnm.Print_Area" localSheetId="141">'29877'!$C$1:$G$24</definedName>
    <definedName name="_xlnm.Print_Area" localSheetId="62">'29893'!$C$1:$G$27</definedName>
    <definedName name="_xlnm.Print_Area" localSheetId="15">'29895'!$C$1:$H$30</definedName>
    <definedName name="_xlnm.Print_Area" localSheetId="74">'29896'!$C$1:$G$36</definedName>
    <definedName name="_xlnm.Print_Area" localSheetId="94">'35277'!$C$1:$G$25</definedName>
    <definedName name="_xlnm.Print_Area" localSheetId="103">'35279'!$C$1:$G$27</definedName>
    <definedName name="_xlnm.Print_Area" localSheetId="132">'35286'!$C$1:$G$27</definedName>
    <definedName name="_xlnm.Print_Area" localSheetId="89">'35292'!$C$1:$G$36</definedName>
    <definedName name="_xlnm.Print_Area" localSheetId="90">'35293'!$C$1:$G$37</definedName>
    <definedName name="_xlnm.Print_Area" localSheetId="143">'35303'!$C$1:$G$24</definedName>
    <definedName name="_xlnm.Print_Area" localSheetId="27">'35304'!$C$1:$G$24</definedName>
    <definedName name="_xlnm.Print_Area" localSheetId="109">'35305'!$C$1:$G$25</definedName>
    <definedName name="_xlnm.Print_Area" localSheetId="95">'35312'!$C$1:$G$25</definedName>
    <definedName name="_xlnm.Print_Area" localSheetId="98">'35317'!$C$1:$G$26</definedName>
    <definedName name="_xlnm.Print_Area" localSheetId="87">'35324'!$C$1:$G$25</definedName>
    <definedName name="_xlnm.Print_Area" localSheetId="100">'35327'!$C$1:$G$26</definedName>
    <definedName name="_xlnm.Print_Area" localSheetId="92">'35328'!$C$1:$G$38</definedName>
    <definedName name="_xlnm.Print_Area" localSheetId="22">'35329'!$C$1:$H$26</definedName>
    <definedName name="_xlnm.Print_Area" localSheetId="93">'35330'!$C$1:$G$25</definedName>
    <definedName name="_xlnm.Print_Area" localSheetId="113">'35336'!$C$1:$G$26</definedName>
    <definedName name="_xlnm.Print_Area" localSheetId="112">'35337'!$C$1:$G$25</definedName>
    <definedName name="_xlnm.Print_Area" localSheetId="75">'35338'!$C$1:$G$25</definedName>
    <definedName name="_xlnm.Print_Area" localSheetId="127">'35342'!$C$1:$G$27</definedName>
    <definedName name="_xlnm.Print_Area" localSheetId="77">'35344'!$C$1:$G$26</definedName>
    <definedName name="_xlnm.Print_Area" localSheetId="128">'35346'!$C$1:$G$26</definedName>
    <definedName name="_xlnm.Print_Area" localSheetId="114">'35348'!$C$1:$G$25</definedName>
    <definedName name="_xlnm.Print_Area" localSheetId="144">'35349'!$C$1:$G$26</definedName>
    <definedName name="_xlnm.Print_Area" localSheetId="130">'35350'!$C$1:$G$27</definedName>
    <definedName name="_xlnm.Print_Area" localSheetId="97">'35355'!$C$1:$G$25</definedName>
    <definedName name="_xlnm.Print_Area" localSheetId="88">'35356'!$C$1:$G$25</definedName>
    <definedName name="_xlnm.Print_Area" localSheetId="25">'35357'!$C$1:$G$26</definedName>
    <definedName name="_xlnm.Print_Area" localSheetId="145">'35369'!$C$1:$G$26</definedName>
    <definedName name="_xlnm.Print_Area" localSheetId="106">'35377'!$C$1:$G$25</definedName>
    <definedName name="_xlnm.Print_Area" localSheetId="96">'35395'!$C$1:$G$25</definedName>
    <definedName name="_xlnm.Print_Area" localSheetId="76">'35396'!$C$1:$G$25</definedName>
    <definedName name="_xlnm.Print_Area" localSheetId="120">'35408'!$C$1:$G$25</definedName>
    <definedName name="_xlnm.Print_Area" localSheetId="140">'35409'!$C$1:$G$25</definedName>
    <definedName name="_xlnm.Print_Area" localSheetId="33">'35410'!$C$1:$G$25</definedName>
    <definedName name="_xlnm.Print_Area" localSheetId="83">'35411'!$C$1:$G$25</definedName>
    <definedName name="_xlnm.Print_Area" localSheetId="126">'35418'!$C$1:$G$25</definedName>
    <definedName name="_xlnm.Print_Area" localSheetId="91">'35419'!$C$1:$G$25</definedName>
    <definedName name="_xlnm.Print_Area" localSheetId="99">'35420'!$C$1:$G$25</definedName>
    <definedName name="_xlnm.Print_Area" localSheetId="121">'35426'!$C$1:$G$25</definedName>
    <definedName name="_xlnm.Print_Area" localSheetId="86">'35446'!$C$1:$G$25</definedName>
    <definedName name="_xlnm.Print_Area" localSheetId="107">'35463'!$C$1:$G$25</definedName>
    <definedName name="_xlnm.Print_Area" localSheetId="80">'35464'!$C$1:$G$25</definedName>
    <definedName name="_xlnm.Print_Area" localSheetId="81">'35465'!$C$1:$G$25</definedName>
    <definedName name="_xlnm.Print_Area" localSheetId="82">'35466'!$C$1:$G$25</definedName>
    <definedName name="_xlnm.Print_Area" localSheetId="111">'35467'!$C$1:$G$25</definedName>
    <definedName name="_xlnm.Print_Area" localSheetId="115">'35476'!$C$1:$G$33</definedName>
    <definedName name="_xlnm.Print_Area" localSheetId="138">'35477'!$C$1:$G$24</definedName>
    <definedName name="_xlnm.Print_Area" localSheetId="101">'35479'!$C$1:$G$25</definedName>
    <definedName name="_xlnm.Print_Area" localSheetId="125">'35492'!$C$1:$G$24</definedName>
    <definedName name="_xlnm.Print_Area" localSheetId="34">'35499'!$C$1:$G$25</definedName>
    <definedName name="_xlnm.Print_Area" localSheetId="102">'35501'!$C$1:$G$38</definedName>
    <definedName name="_xlnm.Print_Area" localSheetId="28">'35507'!$C$1:$G$24</definedName>
    <definedName name="_xlnm.Print_Area" localSheetId="29">'35509'!$C$1:$G$24</definedName>
    <definedName name="_xlnm.Print_Area" localSheetId="9">'35514'!$C$1:$H$22</definedName>
    <definedName name="_xlnm.Print_Area" localSheetId="78">'35515'!$C$1:$G$22</definedName>
    <definedName name="_xlnm.Print_Area" localSheetId="79">'35516'!$C$1:$G$19</definedName>
    <definedName name="_xlnm.Print_Area" localSheetId="110">'35532'!$C$1:$G$25</definedName>
    <definedName name="_xlnm.Print_Area" localSheetId="108">'35581'!$C$1:$G$25</definedName>
    <definedName name="_xlnm.Print_Area" localSheetId="23">'35616'!$C$1:$G$22</definedName>
    <definedName name="_xlnm.Print_Area" localSheetId="21">'35644'!$C$1:$H$26</definedName>
    <definedName name="_xlnm.Print_Area" localSheetId="13">'35648'!$C$1:$H$22</definedName>
    <definedName name="_xlnm.Print_Area" localSheetId="12">'35649'!$C$1:$G$27</definedName>
    <definedName name="_xlnm.Print_Area" localSheetId="14">'35650'!$C$1:$G$28</definedName>
    <definedName name="_xlnm.Print_Area" localSheetId="16">'35706'!$C$1:$H$23</definedName>
    <definedName name="_xlnm.Print_Area" localSheetId="11">'35707'!$C$2:$G$27</definedName>
    <definedName name="_xlnm.Print_Area" localSheetId="10">'35708'!$C$1:$G$28</definedName>
    <definedName name="_xlnm.Print_Area" localSheetId="17">'35729'!$C$1:$H$26</definedName>
    <definedName name="_xlnm.Print_Area" localSheetId="18">'35730'!$C$1:$H$26</definedName>
    <definedName name="_xlnm.Print_Area" localSheetId="19">'35731'!$C$1:$H$26</definedName>
    <definedName name="_xlnm.Print_Area" localSheetId="20">'35733'!$C$1:$H$26</definedName>
    <definedName name="_xlnm.Print_Area" localSheetId="26">'37046'!$C$1:$G$26</definedName>
    <definedName name="_xlnm.Print_Area" localSheetId="117">'37055'!$C$1:$G$26</definedName>
    <definedName name="_xlnm.Print_Area" localSheetId="134">'37056'!$C$1:$G$27</definedName>
    <definedName name="_xlnm.Print_Area" localSheetId="135">'37136'!$C$1:$G$25</definedName>
    <definedName name="_xlnm.Print_Area" localSheetId="139">'37146'!$C$1:$G$25</definedName>
    <definedName name="_xlnm.Print_Area" localSheetId="116">'37165'!$C$1:$G$25</definedName>
    <definedName name="_xlnm.Print_Area" localSheetId="133">'37166'!$C$1:$G$25</definedName>
    <definedName name="_xlnm.Print_Area" localSheetId="124">'37425'!$C$1:$G$25</definedName>
    <definedName name="_xlnm.Print_Area" localSheetId="142">'37436'!$C$1:$G$25</definedName>
    <definedName name="_xlnm.Print_Area" localSheetId="8">'37446'!$C$1:$G$26</definedName>
    <definedName name="_xlnm.Print_Area" localSheetId="129">'37476'!$C$1:$G$25</definedName>
    <definedName name="_xlnm.Print_Area" localSheetId="0">Consignes_actualisation!$A$1:$H$19</definedName>
    <definedName name="_xlnm.Print_Area" localSheetId="6">'MODEL GRILLE'!$C$1:$G$27</definedName>
    <definedName name="_xlnm.Print_Area" localSheetId="1">'Page-de-garde'!$A$1:$H$17</definedName>
    <definedName name="_xlnm.Print_Area" localSheetId="7">Sommaire!$A$1:$F$142</definedName>
    <definedName name="_xlnm.Print_Area" localSheetId="146">'Synthèse des compétences 1'!$A$1:$H$23</definedName>
    <definedName name="_xlnm.Print_Area" localSheetId="147">'Synthèse des compétences 2'!$A$1:$H$90</definedName>
    <definedName name="_xlnm.Print_Titles" localSheetId="7">Sommaire!$1:$9</definedName>
    <definedName name="Z_1CBB7858_94DA_4858_880E_024D19DC445D_.wvu.FilterData" localSheetId="2" hidden="1">Matrice!$E$3:$RJ$241</definedName>
    <definedName name="Z_1CBB7858_94DA_4858_880E_024D19DC445D_.wvu.FilterData" localSheetId="4" hidden="1">Référentiel_de_Compétences!$A$6:$E$218</definedName>
    <definedName name="Z_1CBB7858_94DA_4858_880E_024D19DC445D_.wvu.FilterData" localSheetId="5" hidden="1">Répertoire_des_fonctions!$A$6:$F$488</definedName>
    <definedName name="Z_46F5D8E8_7CB0_40DB_B4C4_3C5E4A6187ED_.wvu.FilterData" localSheetId="2" hidden="1">Matrice!$E$3:$RJ$241</definedName>
    <definedName name="Z_46F5D8E8_7CB0_40DB_B4C4_3C5E4A6187ED_.wvu.FilterData" localSheetId="5" hidden="1">Répertoire_des_fonctions!$A$6:$F$488</definedName>
    <definedName name="Z_82599643_6585_4009_B9D3_44A73ADD11DB_.wvu.FilterData" localSheetId="2" hidden="1">Matrice!$E$3:$RJ$241</definedName>
    <definedName name="Z_82599643_6585_4009_B9D3_44A73ADD11DB_.wvu.FilterData" localSheetId="4" hidden="1">Référentiel_de_Compétences!$A$6:$E$218</definedName>
    <definedName name="Z_82599643_6585_4009_B9D3_44A73ADD11DB_.wvu.FilterData" localSheetId="5" hidden="1">Répertoire_des_fonctions!$A$6:$F$451</definedName>
    <definedName name="Z_8C29E446_6A03_4AB0_90AF_9E679B58BB4B_.wvu.FilterData" localSheetId="2" hidden="1">Matrice!$E$3:$RJ$241</definedName>
    <definedName name="Z_8C29E446_6A03_4AB0_90AF_9E679B58BB4B_.wvu.FilterData" localSheetId="4" hidden="1">Référentiel_de_Compétences!$A$6:$E$218</definedName>
    <definedName name="Z_8C29E446_6A03_4AB0_90AF_9E679B58BB4B_.wvu.FilterData" localSheetId="5" hidden="1">Répertoire_des_fonctions!$A$6:$F$488</definedName>
    <definedName name="Z_9805A01B_E5E4_4408_943B_F37F55F3EF1F_.wvu.FilterData" localSheetId="2" hidden="1">Matrice!$E$3:$RJ$241</definedName>
    <definedName name="Z_9805A01B_E5E4_4408_943B_F37F55F3EF1F_.wvu.FilterData" localSheetId="5" hidden="1">Répertoire_des_fonctions!$A$6:$F$451</definedName>
  </definedNames>
  <calcPr calcId="179021"/>
  <fileRecoveryPr autoRecover="0"/>
</workbook>
</file>

<file path=xl/calcChain.xml><?xml version="1.0" encoding="utf-8"?>
<calcChain xmlns="http://schemas.openxmlformats.org/spreadsheetml/2006/main">
  <c r="A534" i="21" l="1"/>
  <c r="A533" i="21"/>
  <c r="A532" i="21"/>
  <c r="A531" i="21"/>
  <c r="A530" i="21"/>
  <c r="A529" i="21"/>
  <c r="A528" i="21"/>
  <c r="A527" i="21"/>
  <c r="A526" i="21"/>
  <c r="A525" i="21"/>
  <c r="A524" i="21"/>
  <c r="A523" i="21"/>
  <c r="A522" i="21"/>
  <c r="A521" i="21"/>
  <c r="A520" i="21"/>
  <c r="A519" i="21"/>
  <c r="A518" i="21"/>
  <c r="A517" i="21"/>
  <c r="A516" i="21"/>
  <c r="A515" i="21"/>
  <c r="A514" i="21"/>
  <c r="E140" i="9" l="1"/>
  <c r="E142" i="9" l="1"/>
  <c r="E141" i="9"/>
  <c r="E139" i="9"/>
  <c r="E138" i="9"/>
  <c r="E137" i="9"/>
  <c r="E136" i="9"/>
  <c r="E135" i="9"/>
  <c r="B13" i="166"/>
  <c r="G5" i="166"/>
  <c r="B13" i="165"/>
  <c r="G5" i="165"/>
  <c r="B13" i="164"/>
  <c r="G5" i="164"/>
  <c r="B13" i="163"/>
  <c r="G5" i="163"/>
  <c r="B13" i="162"/>
  <c r="G5" i="162"/>
  <c r="B13" i="161"/>
  <c r="G5" i="161"/>
  <c r="B13" i="160"/>
  <c r="G5" i="160"/>
  <c r="B13" i="159"/>
  <c r="G5" i="159"/>
  <c r="E134" i="9" l="1"/>
  <c r="B13" i="158" l="1"/>
  <c r="G5" i="158"/>
  <c r="E132" i="9"/>
  <c r="E131" i="9"/>
  <c r="E130" i="9"/>
  <c r="E133" i="9"/>
  <c r="B13" i="157"/>
  <c r="G5" i="157"/>
  <c r="B13" i="156"/>
  <c r="G5" i="156"/>
  <c r="B13" i="155"/>
  <c r="G5" i="155"/>
  <c r="B13" i="154"/>
  <c r="G5" i="154"/>
  <c r="E128" i="9" l="1"/>
  <c r="B13" i="153"/>
  <c r="G5" i="153"/>
  <c r="E129"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503" i="21"/>
  <c r="A504" i="21"/>
  <c r="A505" i="21"/>
  <c r="A506" i="21"/>
  <c r="A507" i="21"/>
  <c r="A508" i="21"/>
  <c r="A509" i="21"/>
  <c r="A510" i="21"/>
  <c r="A511" i="21"/>
  <c r="A512" i="21"/>
  <c r="A513" i="21"/>
  <c r="A502" i="21"/>
  <c r="A501" i="21"/>
  <c r="B13" i="152" l="1"/>
  <c r="G5" i="152"/>
  <c r="E127" i="9" l="1"/>
  <c r="B13" i="151"/>
  <c r="G5" i="151"/>
  <c r="A500" i="21"/>
  <c r="E125" i="9" l="1"/>
  <c r="G5" i="148" l="1"/>
  <c r="E96" i="9" l="1"/>
  <c r="E77" i="9"/>
  <c r="E102" i="9"/>
  <c r="E108" i="9"/>
  <c r="E87" i="9"/>
  <c r="E98" i="9"/>
  <c r="E92" i="9"/>
  <c r="E97" i="9"/>
  <c r="E78" i="9"/>
  <c r="E123" i="9"/>
  <c r="G5" i="147" l="1"/>
  <c r="A495" i="21"/>
  <c r="F498" i="21"/>
  <c r="D33" i="146" l="1"/>
  <c r="C33" i="146"/>
  <c r="B33" i="146"/>
  <c r="D32" i="146"/>
  <c r="C32" i="146"/>
  <c r="B32" i="146"/>
  <c r="D31" i="146"/>
  <c r="C31" i="146"/>
  <c r="B31" i="146"/>
  <c r="D30" i="146"/>
  <c r="C30" i="146"/>
  <c r="B30" i="146"/>
  <c r="D29" i="146"/>
  <c r="C29" i="146"/>
  <c r="B29" i="146"/>
  <c r="D28" i="146"/>
  <c r="C28" i="146"/>
  <c r="B28" i="146"/>
  <c r="D27" i="146"/>
  <c r="C27" i="146"/>
  <c r="B27" i="146"/>
  <c r="D26" i="146"/>
  <c r="C26" i="146"/>
  <c r="B26" i="146"/>
  <c r="D25" i="146"/>
  <c r="C25" i="146"/>
  <c r="B25" i="146"/>
  <c r="D24" i="146"/>
  <c r="C24" i="146"/>
  <c r="B24" i="146"/>
  <c r="D23" i="146"/>
  <c r="C23" i="146"/>
  <c r="B23" i="146"/>
  <c r="G5" i="146"/>
  <c r="E124" i="9"/>
  <c r="E121" i="9"/>
  <c r="G5" i="145"/>
  <c r="E120" i="9" l="1"/>
  <c r="B13" i="144"/>
  <c r="G5" i="144"/>
  <c r="A126" i="9" l="1"/>
  <c r="E126" i="9" s="1"/>
  <c r="G5" i="143"/>
  <c r="E19" i="129" l="1"/>
  <c r="D19" i="129"/>
  <c r="C19" i="129"/>
  <c r="E18" i="129"/>
  <c r="D18" i="129"/>
  <c r="C18" i="129"/>
  <c r="C20" i="129"/>
  <c r="D20" i="129"/>
  <c r="E20" i="129"/>
  <c r="C21" i="129"/>
  <c r="D21" i="129"/>
  <c r="E21" i="129"/>
  <c r="G5" i="142" l="1"/>
  <c r="G5" i="141"/>
  <c r="E122" i="9"/>
  <c r="E119" i="9"/>
  <c r="C21" i="137" l="1"/>
  <c r="D21" i="137"/>
  <c r="E42" i="9" l="1"/>
  <c r="E100" i="9" l="1"/>
  <c r="G4" i="133" l="1"/>
  <c r="D24" i="140" l="1"/>
  <c r="C24" i="140"/>
  <c r="B24" i="140"/>
  <c r="D23" i="140"/>
  <c r="C23" i="140"/>
  <c r="B23" i="140"/>
  <c r="D22" i="140"/>
  <c r="C22" i="140"/>
  <c r="D21" i="140"/>
  <c r="C21" i="140"/>
  <c r="D20" i="140"/>
  <c r="C20" i="140"/>
  <c r="D19" i="140"/>
  <c r="C19" i="140"/>
  <c r="D18" i="140"/>
  <c r="C18" i="140"/>
  <c r="D17" i="140"/>
  <c r="C17" i="140"/>
  <c r="D16" i="140"/>
  <c r="C16" i="140"/>
  <c r="D15" i="140"/>
  <c r="C15" i="140"/>
  <c r="D14" i="140"/>
  <c r="C14" i="140"/>
  <c r="D13" i="140"/>
  <c r="C13" i="140"/>
  <c r="G5" i="140"/>
  <c r="E110" i="9" l="1"/>
  <c r="E118" i="9" l="1"/>
  <c r="G5" i="139" l="1"/>
  <c r="E117" i="9" l="1"/>
  <c r="B21" i="138"/>
  <c r="B20" i="138"/>
  <c r="G5" i="138"/>
  <c r="G4" i="138" l="1"/>
  <c r="G5" i="134"/>
  <c r="D22" i="137" l="1"/>
  <c r="C22" i="137"/>
  <c r="D20" i="137"/>
  <c r="C20" i="137"/>
  <c r="D19" i="137"/>
  <c r="C19" i="137"/>
  <c r="D18" i="137"/>
  <c r="C18" i="137"/>
  <c r="D17" i="137"/>
  <c r="C17" i="137"/>
  <c r="D16" i="137"/>
  <c r="C16" i="137"/>
  <c r="D15" i="137"/>
  <c r="C15" i="137"/>
  <c r="D14" i="137"/>
  <c r="C14" i="137"/>
  <c r="D13" i="137"/>
  <c r="C13" i="137"/>
  <c r="G5" i="137"/>
  <c r="E22" i="9" l="1"/>
  <c r="E115" i="9"/>
  <c r="E116" i="9"/>
  <c r="D32" i="135"/>
  <c r="C32" i="135"/>
  <c r="B32" i="135"/>
  <c r="D31" i="135"/>
  <c r="C31" i="135"/>
  <c r="B31" i="135"/>
  <c r="D30" i="135"/>
  <c r="C30" i="135"/>
  <c r="B30" i="135"/>
  <c r="D29" i="135"/>
  <c r="C29" i="135"/>
  <c r="B29" i="135"/>
  <c r="D28" i="135"/>
  <c r="C28" i="135"/>
  <c r="B28" i="135"/>
  <c r="D27" i="135"/>
  <c r="C27" i="135"/>
  <c r="B27" i="135"/>
  <c r="D26" i="135"/>
  <c r="C26" i="135"/>
  <c r="B26" i="135"/>
  <c r="D25" i="135"/>
  <c r="C25" i="135"/>
  <c r="B25" i="135"/>
  <c r="G5" i="135"/>
  <c r="D33" i="134"/>
  <c r="C33" i="134"/>
  <c r="B33" i="134"/>
  <c r="D32" i="134"/>
  <c r="C32" i="134"/>
  <c r="B32" i="134"/>
  <c r="D31" i="134"/>
  <c r="C31" i="134"/>
  <c r="B31" i="134"/>
  <c r="D30" i="134"/>
  <c r="C30" i="134"/>
  <c r="B30" i="134"/>
  <c r="D29" i="134"/>
  <c r="C29" i="134"/>
  <c r="B29" i="134"/>
  <c r="D28" i="134"/>
  <c r="C28" i="134"/>
  <c r="B28" i="134"/>
  <c r="D27" i="134"/>
  <c r="C27" i="134"/>
  <c r="B27" i="134"/>
  <c r="D26" i="134"/>
  <c r="C26" i="134"/>
  <c r="B26" i="134"/>
  <c r="D25" i="134"/>
  <c r="C25" i="134"/>
  <c r="B25" i="134"/>
  <c r="D24" i="134"/>
  <c r="C24" i="134"/>
  <c r="E48" i="9" l="1"/>
  <c r="G5" i="133"/>
  <c r="G5" i="132"/>
  <c r="G4" i="132"/>
  <c r="E46" i="9"/>
  <c r="G5" i="131"/>
  <c r="G4" i="131"/>
  <c r="E109" i="9"/>
  <c r="G5" i="130"/>
  <c r="G4" i="130"/>
  <c r="E45" i="9"/>
  <c r="E17" i="129"/>
  <c r="D17" i="129"/>
  <c r="C17" i="129"/>
  <c r="E16" i="129"/>
  <c r="D16" i="129"/>
  <c r="C16" i="129"/>
  <c r="E15" i="129"/>
  <c r="D15" i="129"/>
  <c r="C15" i="129"/>
  <c r="E14" i="129"/>
  <c r="D14" i="129"/>
  <c r="C14" i="129"/>
  <c r="E13" i="129"/>
  <c r="D13" i="129"/>
  <c r="C13" i="129"/>
  <c r="G5" i="129"/>
  <c r="G4" i="129"/>
  <c r="G5" i="128"/>
  <c r="G4" i="128"/>
  <c r="E26" i="9"/>
  <c r="E22" i="127"/>
  <c r="D22" i="127"/>
  <c r="C22" i="127"/>
  <c r="E21" i="127"/>
  <c r="D21" i="127"/>
  <c r="C21" i="127"/>
  <c r="E20" i="127"/>
  <c r="D20" i="127"/>
  <c r="C20" i="127"/>
  <c r="E19" i="127"/>
  <c r="D19" i="127"/>
  <c r="C19" i="127"/>
  <c r="E18" i="127"/>
  <c r="D18" i="127"/>
  <c r="C18" i="127"/>
  <c r="E17" i="127"/>
  <c r="D17" i="127"/>
  <c r="C17" i="127"/>
  <c r="E16" i="127"/>
  <c r="D16" i="127"/>
  <c r="C16" i="127"/>
  <c r="E15" i="127"/>
  <c r="D15" i="127"/>
  <c r="C15" i="127"/>
  <c r="E14" i="127"/>
  <c r="D14" i="127"/>
  <c r="C14" i="127"/>
  <c r="E13" i="127"/>
  <c r="D13" i="127"/>
  <c r="C13" i="127"/>
  <c r="G5" i="127"/>
  <c r="G4" i="127"/>
  <c r="G5" i="126" l="1"/>
  <c r="G4" i="126"/>
  <c r="E22" i="125"/>
  <c r="D22" i="125"/>
  <c r="C22" i="125"/>
  <c r="E21" i="125"/>
  <c r="D21" i="125"/>
  <c r="C21" i="125"/>
  <c r="E20" i="125"/>
  <c r="D20" i="125"/>
  <c r="C20" i="125"/>
  <c r="E19" i="125"/>
  <c r="D19" i="125"/>
  <c r="C19" i="125"/>
  <c r="E18" i="125"/>
  <c r="D18" i="125"/>
  <c r="C18" i="125"/>
  <c r="E17" i="125"/>
  <c r="D17" i="125"/>
  <c r="C17" i="125"/>
  <c r="E16" i="125"/>
  <c r="D16" i="125"/>
  <c r="C16" i="125"/>
  <c r="E15" i="125"/>
  <c r="D15" i="125"/>
  <c r="C15" i="125"/>
  <c r="E14" i="125"/>
  <c r="D14" i="125"/>
  <c r="C14" i="125"/>
  <c r="E13" i="125"/>
  <c r="D13" i="125"/>
  <c r="C13" i="125"/>
  <c r="G5" i="125"/>
  <c r="G4" i="125"/>
  <c r="E104" i="9"/>
  <c r="E105" i="9"/>
  <c r="E83" i="9"/>
  <c r="E70" i="9"/>
  <c r="G5" i="124"/>
  <c r="G4" i="124"/>
  <c r="G5" i="123"/>
  <c r="G4" i="123"/>
  <c r="G5" i="122"/>
  <c r="G4" i="122"/>
  <c r="G5" i="121"/>
  <c r="G4" i="121"/>
  <c r="G5" i="120"/>
  <c r="G4" i="120"/>
  <c r="E53" i="9"/>
  <c r="E47" i="9"/>
  <c r="E44" i="9"/>
  <c r="E43" i="9"/>
  <c r="G5" i="119"/>
  <c r="G4" i="119"/>
  <c r="G5" i="118"/>
  <c r="G4" i="118"/>
  <c r="E106" i="9"/>
  <c r="E23" i="117"/>
  <c r="D23" i="117"/>
  <c r="C23" i="117"/>
  <c r="G5" i="117"/>
  <c r="G4" i="117"/>
  <c r="E85" i="9"/>
  <c r="G5" i="116"/>
  <c r="G4" i="116" l="1"/>
  <c r="D32" i="115" l="1"/>
  <c r="C32" i="115"/>
  <c r="B32" i="115"/>
  <c r="D31" i="115"/>
  <c r="C31" i="115"/>
  <c r="B31" i="115"/>
  <c r="D30" i="115"/>
  <c r="C30" i="115"/>
  <c r="B30" i="115"/>
  <c r="D29" i="115"/>
  <c r="C29" i="115"/>
  <c r="B29" i="115"/>
  <c r="D28" i="115"/>
  <c r="C28" i="115"/>
  <c r="B28" i="115"/>
  <c r="D27" i="115"/>
  <c r="C27" i="115"/>
  <c r="B27" i="115"/>
  <c r="D26" i="115"/>
  <c r="C26" i="115"/>
  <c r="B26" i="115"/>
  <c r="D25" i="115"/>
  <c r="C25" i="115"/>
  <c r="B25" i="115"/>
  <c r="G5" i="115"/>
  <c r="E114" i="9"/>
  <c r="B24" i="114"/>
  <c r="B23" i="114"/>
  <c r="B22" i="114"/>
  <c r="B21" i="114"/>
  <c r="B16" i="114"/>
  <c r="B15" i="114"/>
  <c r="B14" i="114"/>
  <c r="B13" i="114"/>
  <c r="G5" i="114"/>
  <c r="E113" i="9"/>
  <c r="B25" i="113"/>
  <c r="B24" i="113"/>
  <c r="B23" i="113"/>
  <c r="B22" i="113"/>
  <c r="B21" i="113"/>
  <c r="B20" i="113"/>
  <c r="B13" i="113"/>
  <c r="G5" i="113"/>
  <c r="E112" i="9"/>
  <c r="B23" i="112"/>
  <c r="B22" i="112"/>
  <c r="G5" i="112"/>
  <c r="E111" i="9"/>
  <c r="B23" i="111"/>
  <c r="B22" i="111"/>
  <c r="B21" i="111"/>
  <c r="B20" i="111"/>
  <c r="B19" i="111"/>
  <c r="B18" i="111"/>
  <c r="B17" i="111"/>
  <c r="G5" i="111"/>
  <c r="G5" i="110"/>
  <c r="G5" i="109"/>
  <c r="E107" i="9"/>
  <c r="G5" i="108"/>
  <c r="E103" i="9"/>
  <c r="G5" i="107"/>
  <c r="G5" i="106"/>
  <c r="E101" i="9"/>
  <c r="B23" i="105"/>
  <c r="B22" i="105"/>
  <c r="B21" i="105"/>
  <c r="B20" i="105"/>
  <c r="B19" i="105"/>
  <c r="B18" i="105"/>
  <c r="B13" i="105"/>
  <c r="G5" i="105"/>
  <c r="B23" i="104"/>
  <c r="B22" i="104"/>
  <c r="G5" i="104"/>
  <c r="E99" i="9"/>
  <c r="G5" i="103"/>
  <c r="G5" i="102"/>
  <c r="G5" i="101"/>
  <c r="G5" i="100"/>
  <c r="E95" i="9"/>
  <c r="D25" i="99"/>
  <c r="C25" i="99"/>
  <c r="G5" i="99"/>
  <c r="E94" i="9"/>
  <c r="G5" i="98"/>
  <c r="E93" i="9"/>
  <c r="G5" i="97"/>
  <c r="G5" i="96"/>
  <c r="E91" i="9"/>
  <c r="D24" i="95"/>
  <c r="C24" i="95"/>
  <c r="B24" i="95"/>
  <c r="D23" i="95"/>
  <c r="C23" i="95"/>
  <c r="B23" i="95"/>
  <c r="G5" i="95"/>
  <c r="E90" i="9"/>
  <c r="G5" i="94"/>
  <c r="E89" i="9"/>
  <c r="G5" i="93"/>
  <c r="E88" i="9"/>
  <c r="G5" i="92"/>
  <c r="D25" i="91"/>
  <c r="C25" i="91"/>
  <c r="B25" i="91"/>
  <c r="D24" i="91"/>
  <c r="C24" i="91"/>
  <c r="B24" i="91"/>
  <c r="D23" i="91"/>
  <c r="C23" i="91"/>
  <c r="B23" i="91"/>
  <c r="G5" i="91"/>
  <c r="E86" i="9"/>
  <c r="G5" i="90"/>
  <c r="E84" i="9"/>
  <c r="G5" i="89"/>
  <c r="E82" i="9"/>
  <c r="G5" i="88"/>
  <c r="E81" i="9"/>
  <c r="B22" i="87"/>
  <c r="B21" i="87"/>
  <c r="B20" i="87"/>
  <c r="B19" i="87"/>
  <c r="B18" i="87"/>
  <c r="G5" i="87"/>
  <c r="E80" i="9"/>
  <c r="B23" i="86"/>
  <c r="B22" i="86"/>
  <c r="G5" i="86"/>
  <c r="E79" i="9"/>
  <c r="G5" i="85"/>
  <c r="G5" i="83"/>
  <c r="D30" i="82"/>
  <c r="C30" i="82"/>
  <c r="B30" i="82"/>
  <c r="D29" i="82"/>
  <c r="C29" i="82"/>
  <c r="B29" i="82"/>
  <c r="D28" i="82"/>
  <c r="C28" i="82"/>
  <c r="B28" i="82"/>
  <c r="D27" i="82"/>
  <c r="C27" i="82"/>
  <c r="B27" i="82"/>
  <c r="D26" i="82"/>
  <c r="C26" i="82"/>
  <c r="B26" i="82"/>
  <c r="D25" i="82"/>
  <c r="C25" i="82"/>
  <c r="B25" i="82"/>
  <c r="D24" i="82"/>
  <c r="C24" i="82"/>
  <c r="B24" i="82"/>
  <c r="D23" i="82"/>
  <c r="C23" i="82"/>
  <c r="B23" i="82"/>
  <c r="D22" i="82"/>
  <c r="C22" i="82"/>
  <c r="G5" i="82"/>
  <c r="E76" i="9"/>
  <c r="G5" i="81"/>
  <c r="E75" i="9"/>
  <c r="G5" i="80"/>
  <c r="E74" i="9"/>
  <c r="G5" i="79"/>
  <c r="E73" i="9"/>
  <c r="G5" i="78"/>
  <c r="E72" i="9"/>
  <c r="G5" i="77"/>
  <c r="E71" i="9"/>
  <c r="G5" i="76"/>
  <c r="E69" i="9"/>
  <c r="G5" i="75"/>
  <c r="E68" i="9"/>
  <c r="G5" i="74"/>
  <c r="E67" i="9"/>
  <c r="G5" i="73"/>
  <c r="E66" i="9"/>
  <c r="B23" i="72"/>
  <c r="B22" i="72"/>
  <c r="B21" i="72"/>
  <c r="B20" i="72"/>
  <c r="B19" i="72"/>
  <c r="B18" i="72"/>
  <c r="B17" i="72"/>
  <c r="B16" i="72"/>
  <c r="B15" i="72"/>
  <c r="B14" i="72"/>
  <c r="B13" i="72"/>
  <c r="G5" i="72"/>
  <c r="E65" i="9"/>
  <c r="B22" i="71"/>
  <c r="G5" i="71"/>
  <c r="E64" i="9"/>
  <c r="G5" i="70"/>
  <c r="E63" i="9"/>
  <c r="D35" i="69"/>
  <c r="C35" i="69"/>
  <c r="B35" i="69"/>
  <c r="D34" i="69"/>
  <c r="C34" i="69"/>
  <c r="B34" i="69"/>
  <c r="D33" i="69"/>
  <c r="C33" i="69"/>
  <c r="B33" i="69"/>
  <c r="D32" i="69"/>
  <c r="C32" i="69"/>
  <c r="B32" i="69"/>
  <c r="D31" i="69"/>
  <c r="C31" i="69"/>
  <c r="B31" i="69"/>
  <c r="D30" i="69"/>
  <c r="C30" i="69"/>
  <c r="B30" i="69"/>
  <c r="D29" i="69"/>
  <c r="C29" i="69"/>
  <c r="B29" i="69"/>
  <c r="D28" i="69"/>
  <c r="C28" i="69"/>
  <c r="B28" i="69"/>
  <c r="D27" i="69"/>
  <c r="C27" i="69"/>
  <c r="B27" i="69"/>
  <c r="D26" i="69"/>
  <c r="C26" i="69"/>
  <c r="B26" i="69"/>
  <c r="D25" i="69"/>
  <c r="C25" i="69"/>
  <c r="D24" i="69"/>
  <c r="C24" i="69"/>
  <c r="D23" i="69"/>
  <c r="C23" i="69"/>
  <c r="D22" i="69"/>
  <c r="C22" i="69"/>
  <c r="D21" i="69"/>
  <c r="C21" i="69"/>
  <c r="D20" i="69"/>
  <c r="C20" i="69"/>
  <c r="D19" i="69"/>
  <c r="C19" i="69"/>
  <c r="D18" i="69"/>
  <c r="C18" i="69"/>
  <c r="D17" i="69"/>
  <c r="C17" i="69"/>
  <c r="D16" i="69"/>
  <c r="C16" i="69"/>
  <c r="D15" i="69"/>
  <c r="C15" i="69"/>
  <c r="D14" i="69"/>
  <c r="C14" i="69"/>
  <c r="D13" i="69"/>
  <c r="C13" i="69"/>
  <c r="G5" i="69"/>
  <c r="G5" i="68"/>
  <c r="E62" i="9"/>
  <c r="G5" i="67"/>
  <c r="E61" i="9"/>
  <c r="G5" i="66"/>
  <c r="E60" i="9"/>
  <c r="G5" i="65"/>
  <c r="E59" i="9"/>
  <c r="G5" i="64"/>
  <c r="E58" i="9"/>
  <c r="G5" i="63"/>
  <c r="E57" i="9"/>
  <c r="G5" i="62"/>
  <c r="E56" i="9"/>
  <c r="G5" i="61"/>
  <c r="E55" i="9"/>
  <c r="G5" i="60"/>
  <c r="E54" i="9"/>
  <c r="D35" i="59"/>
  <c r="C35" i="59"/>
  <c r="B35" i="59"/>
  <c r="D34" i="59"/>
  <c r="C34" i="59"/>
  <c r="B34" i="59"/>
  <c r="D33" i="59"/>
  <c r="C33" i="59"/>
  <c r="B33" i="59"/>
  <c r="D32" i="59"/>
  <c r="C32" i="59"/>
  <c r="B32" i="59"/>
  <c r="D31" i="59"/>
  <c r="C31" i="59"/>
  <c r="B31" i="59"/>
  <c r="D30" i="59"/>
  <c r="C30" i="59"/>
  <c r="B30" i="59"/>
  <c r="D29" i="59"/>
  <c r="C29" i="59"/>
  <c r="B29" i="59"/>
  <c r="D28" i="59"/>
  <c r="C28" i="59"/>
  <c r="B28" i="59"/>
  <c r="D27" i="59"/>
  <c r="C27" i="59"/>
  <c r="B27" i="59"/>
  <c r="D26" i="59"/>
  <c r="C26" i="59"/>
  <c r="B26" i="59"/>
  <c r="D25" i="59"/>
  <c r="C25" i="59"/>
  <c r="D24" i="59"/>
  <c r="C24" i="59"/>
  <c r="D23" i="59"/>
  <c r="C23" i="59"/>
  <c r="D22" i="59"/>
  <c r="C22" i="59"/>
  <c r="D21" i="59"/>
  <c r="C21" i="59"/>
  <c r="D20" i="59"/>
  <c r="C20" i="59"/>
  <c r="D19" i="59"/>
  <c r="C19" i="59"/>
  <c r="D18" i="59"/>
  <c r="C18" i="59"/>
  <c r="D17" i="59"/>
  <c r="C17" i="59"/>
  <c r="D16" i="59"/>
  <c r="C16" i="59"/>
  <c r="D15" i="59"/>
  <c r="C15" i="59"/>
  <c r="D14" i="59"/>
  <c r="C14" i="59"/>
  <c r="D13" i="59"/>
  <c r="C13" i="59"/>
  <c r="G5" i="59"/>
  <c r="G5" i="58"/>
  <c r="E52" i="9"/>
  <c r="D34" i="57"/>
  <c r="C34" i="57"/>
  <c r="B34" i="57"/>
  <c r="D33" i="57"/>
  <c r="C33" i="57"/>
  <c r="B33" i="57"/>
  <c r="D32" i="57"/>
  <c r="C32" i="57"/>
  <c r="B32" i="57"/>
  <c r="D31" i="57"/>
  <c r="C31" i="57"/>
  <c r="B31" i="57"/>
  <c r="D30" i="57"/>
  <c r="C30" i="57"/>
  <c r="B30" i="57"/>
  <c r="D29" i="57"/>
  <c r="C29" i="57"/>
  <c r="B29" i="57"/>
  <c r="D28" i="57"/>
  <c r="C28" i="57"/>
  <c r="B28" i="57"/>
  <c r="D27" i="57"/>
  <c r="C27" i="57"/>
  <c r="B27" i="57"/>
  <c r="D26" i="57"/>
  <c r="C26" i="57"/>
  <c r="B26" i="57"/>
  <c r="D25" i="57"/>
  <c r="C25" i="57"/>
  <c r="B25" i="57"/>
  <c r="D24" i="57"/>
  <c r="C24" i="57"/>
  <c r="B24" i="57"/>
  <c r="G5" i="57"/>
  <c r="E51" i="9"/>
  <c r="G5" i="56"/>
  <c r="E50" i="9"/>
  <c r="G5" i="55"/>
  <c r="E49" i="9"/>
  <c r="G5" i="54"/>
  <c r="G5" i="53"/>
  <c r="E41" i="9"/>
  <c r="G5" i="52"/>
  <c r="E40" i="9"/>
  <c r="D37" i="51"/>
  <c r="C37" i="51"/>
  <c r="B37" i="51"/>
  <c r="D36" i="51"/>
  <c r="C36" i="51"/>
  <c r="B36" i="51"/>
  <c r="D35" i="51"/>
  <c r="C35" i="51"/>
  <c r="B35" i="51"/>
  <c r="D34" i="51"/>
  <c r="C34" i="51"/>
  <c r="B34" i="51"/>
  <c r="D33" i="51"/>
  <c r="C33" i="51"/>
  <c r="B33" i="51"/>
  <c r="D32" i="51"/>
  <c r="C32" i="51"/>
  <c r="B32" i="51"/>
  <c r="D31" i="51"/>
  <c r="C31" i="51"/>
  <c r="B31" i="51"/>
  <c r="D30" i="51"/>
  <c r="C30" i="51"/>
  <c r="B30" i="51"/>
  <c r="D29" i="51"/>
  <c r="C29" i="51"/>
  <c r="B29" i="51"/>
  <c r="D28" i="51"/>
  <c r="C28" i="51"/>
  <c r="B28" i="51"/>
  <c r="D27" i="51"/>
  <c r="C27" i="51"/>
  <c r="B27" i="51"/>
  <c r="D26" i="51"/>
  <c r="C26" i="51"/>
  <c r="B26" i="51"/>
  <c r="D25" i="51"/>
  <c r="C25" i="51"/>
  <c r="B25" i="51"/>
  <c r="G5" i="51"/>
  <c r="E39" i="9"/>
  <c r="G5" i="50"/>
  <c r="E38" i="9"/>
  <c r="G5" i="49"/>
  <c r="E37" i="9"/>
  <c r="G5" i="48"/>
  <c r="E36" i="9"/>
  <c r="G5" i="47"/>
  <c r="E35" i="9"/>
  <c r="G5" i="46" l="1"/>
  <c r="E34" i="9"/>
  <c r="G5" i="45"/>
  <c r="E33" i="9"/>
  <c r="G5" i="44"/>
  <c r="E32" i="9"/>
  <c r="G5" i="43"/>
  <c r="E31" i="9"/>
  <c r="G5" i="42"/>
  <c r="E30" i="9"/>
  <c r="G5" i="41"/>
  <c r="E29" i="9"/>
  <c r="E28" i="9"/>
  <c r="G5" i="40" l="1"/>
  <c r="G5" i="39" l="1"/>
  <c r="E27" i="9"/>
  <c r="G5" i="38"/>
  <c r="E25" i="9"/>
  <c r="G5" i="37"/>
  <c r="G5" i="36"/>
  <c r="E23" i="9"/>
  <c r="D13" i="35"/>
  <c r="C13" i="35"/>
  <c r="G5" i="35"/>
  <c r="E21" i="9"/>
  <c r="G5" i="34"/>
  <c r="E20" i="9"/>
  <c r="G5" i="33"/>
  <c r="E19" i="9"/>
  <c r="G5" i="32"/>
  <c r="E18" i="9"/>
  <c r="D24" i="31"/>
  <c r="C24" i="31"/>
  <c r="G5" i="31"/>
  <c r="E17" i="9"/>
  <c r="G5" i="30"/>
  <c r="E16" i="9"/>
  <c r="G5" i="29"/>
  <c r="E15" i="9"/>
  <c r="G5" i="28"/>
  <c r="E14" i="9"/>
  <c r="G5" i="27" l="1"/>
  <c r="E13" i="9"/>
  <c r="G5" i="26"/>
  <c r="E12" i="9"/>
  <c r="E11" i="9"/>
  <c r="E10" i="9"/>
  <c r="G5" i="25" l="1"/>
  <c r="E24" i="9" l="1"/>
  <c r="SD241" i="24" l="1"/>
  <c r="SC241" i="24"/>
  <c r="SB241" i="24"/>
  <c r="SA241" i="24"/>
  <c r="RZ241" i="24"/>
  <c r="RY241" i="24"/>
  <c r="RX241" i="24"/>
  <c r="RW241" i="24"/>
  <c r="RV241" i="24"/>
  <c r="RU241" i="24"/>
  <c r="RT241" i="24"/>
  <c r="RS241" i="24"/>
  <c r="RR241" i="24"/>
  <c r="RQ241" i="24"/>
  <c r="RP241" i="24"/>
  <c r="RO241" i="24"/>
  <c r="RN241" i="24"/>
  <c r="RM241" i="24"/>
  <c r="RL241" i="24"/>
  <c r="RK241" i="24"/>
  <c r="RJ241" i="24"/>
  <c r="RI241" i="24"/>
  <c r="RH241" i="24"/>
  <c r="RG241" i="24"/>
  <c r="RF241" i="24"/>
  <c r="RE241" i="24"/>
  <c r="RD241" i="24"/>
  <c r="RC241" i="24"/>
  <c r="RB241" i="24"/>
  <c r="RA241" i="24"/>
  <c r="QZ241" i="24"/>
  <c r="QY241" i="24"/>
  <c r="QX241" i="24"/>
  <c r="QW241" i="24"/>
  <c r="QV241" i="24"/>
  <c r="QU241" i="24"/>
  <c r="QT241" i="24"/>
  <c r="QS241" i="24"/>
  <c r="QR241" i="24"/>
  <c r="QQ241" i="24"/>
  <c r="QP241" i="24"/>
  <c r="QO241" i="24"/>
  <c r="QN241" i="24"/>
  <c r="QM241" i="24"/>
  <c r="QL241" i="24"/>
  <c r="QK241" i="24"/>
  <c r="QJ241" i="24"/>
  <c r="QI241" i="24"/>
  <c r="QH241" i="24"/>
  <c r="QG241" i="24"/>
  <c r="QF241" i="24"/>
  <c r="QE241" i="24"/>
  <c r="QD241" i="24"/>
  <c r="QC241" i="24"/>
  <c r="QB241" i="24"/>
  <c r="QA241" i="24"/>
  <c r="PZ241" i="24"/>
  <c r="PY241" i="24"/>
  <c r="PX241" i="24"/>
  <c r="PW241" i="24"/>
  <c r="PV241" i="24"/>
  <c r="PU241" i="24"/>
  <c r="PT241" i="24"/>
  <c r="PS241" i="24"/>
  <c r="PR241" i="24"/>
  <c r="PQ241" i="24"/>
  <c r="PP241" i="24"/>
  <c r="PO241" i="24"/>
  <c r="PN241" i="24"/>
  <c r="PM241" i="24"/>
  <c r="PL241" i="24"/>
  <c r="PK241" i="24"/>
  <c r="PJ241" i="24"/>
  <c r="PI241" i="24"/>
  <c r="PH241" i="24"/>
  <c r="PG241" i="24"/>
  <c r="PF241" i="24"/>
  <c r="PE241" i="24"/>
  <c r="PD241" i="24"/>
  <c r="PC241" i="24"/>
  <c r="PB241" i="24"/>
  <c r="PA241" i="24"/>
  <c r="OZ241" i="24"/>
  <c r="OY241" i="24"/>
  <c r="OX241" i="24"/>
  <c r="OW241" i="24"/>
  <c r="OV241" i="24"/>
  <c r="OU241" i="24"/>
  <c r="OT241" i="24"/>
  <c r="OS241" i="24"/>
  <c r="OR241" i="24"/>
  <c r="OQ241" i="24"/>
  <c r="OP241" i="24"/>
  <c r="OO241" i="24"/>
  <c r="ON241" i="24"/>
  <c r="OM241" i="24"/>
  <c r="OL241" i="24"/>
  <c r="OK241" i="24"/>
  <c r="OJ241" i="24"/>
  <c r="OI241" i="24"/>
  <c r="OH241" i="24"/>
  <c r="OG241" i="24"/>
  <c r="OF241" i="24"/>
  <c r="OE241" i="24"/>
  <c r="OD241" i="24"/>
  <c r="OC241" i="24"/>
  <c r="OB241" i="24"/>
  <c r="OA241" i="24"/>
  <c r="NZ241" i="24"/>
  <c r="NY241" i="24"/>
  <c r="NX241" i="24"/>
  <c r="NW241" i="24"/>
  <c r="NV241" i="24"/>
  <c r="NU241" i="24"/>
  <c r="NT241" i="24"/>
  <c r="NS241" i="24"/>
  <c r="NR241" i="24"/>
  <c r="NQ241" i="24"/>
  <c r="NP241" i="24"/>
  <c r="NO241" i="24"/>
  <c r="NN241" i="24"/>
  <c r="NM241" i="24"/>
  <c r="NL241" i="24"/>
  <c r="NK241" i="24"/>
  <c r="NJ241" i="24"/>
  <c r="NI241" i="24"/>
  <c r="NH241" i="24"/>
  <c r="NG241" i="24"/>
  <c r="NF241" i="24"/>
  <c r="NE241" i="24"/>
  <c r="ND241" i="24"/>
  <c r="NC241" i="24"/>
  <c r="NB241" i="24"/>
  <c r="NA241" i="24"/>
  <c r="MZ241" i="24"/>
  <c r="MY241" i="24"/>
  <c r="MX241" i="24"/>
  <c r="MW241" i="24"/>
  <c r="MV241" i="24"/>
  <c r="MU241" i="24"/>
  <c r="MT241" i="24"/>
  <c r="MS241" i="24"/>
  <c r="MR241" i="24"/>
  <c r="MQ241" i="24"/>
  <c r="MP241" i="24"/>
  <c r="MO241" i="24"/>
  <c r="MN241" i="24"/>
  <c r="MM241" i="24"/>
  <c r="ML241" i="24"/>
  <c r="MK241" i="24"/>
  <c r="MJ241" i="24"/>
  <c r="MI241" i="24"/>
  <c r="MH241" i="24"/>
  <c r="MG241" i="24"/>
  <c r="MF241" i="24"/>
  <c r="ME241" i="24"/>
  <c r="MD241" i="24"/>
  <c r="MC241" i="24"/>
  <c r="MB241" i="24"/>
  <c r="MA241" i="24"/>
  <c r="LZ241" i="24"/>
  <c r="LY241" i="24"/>
  <c r="LX241" i="24"/>
  <c r="LW241" i="24"/>
  <c r="LV241" i="24"/>
  <c r="LU241" i="24"/>
  <c r="LT241" i="24"/>
  <c r="LS241" i="24"/>
  <c r="LR241" i="24"/>
  <c r="LQ241" i="24"/>
  <c r="LP241" i="24"/>
  <c r="LO241" i="24"/>
  <c r="LN241" i="24"/>
  <c r="LM241" i="24"/>
  <c r="LL241" i="24"/>
  <c r="LK241" i="24"/>
  <c r="LJ241" i="24"/>
  <c r="LI241" i="24"/>
  <c r="LH241" i="24"/>
  <c r="LG241" i="24"/>
  <c r="LF241" i="24"/>
  <c r="LE241" i="24"/>
  <c r="LD241" i="24"/>
  <c r="LC241" i="24"/>
  <c r="LB241" i="24"/>
  <c r="LA241" i="24"/>
  <c r="KZ241" i="24"/>
  <c r="KY241" i="24"/>
  <c r="KX241" i="24"/>
  <c r="KW241" i="24"/>
  <c r="KV241" i="24"/>
  <c r="KU241" i="24"/>
  <c r="KT241" i="24"/>
  <c r="KS241" i="24"/>
  <c r="KR241" i="24"/>
  <c r="KQ241" i="24"/>
  <c r="KP241" i="24"/>
  <c r="KO241" i="24"/>
  <c r="KN241" i="24"/>
  <c r="KM241" i="24"/>
  <c r="KL241" i="24"/>
  <c r="KK241" i="24"/>
  <c r="KJ241" i="24"/>
  <c r="KI241" i="24"/>
  <c r="KH241" i="24"/>
  <c r="KG241" i="24"/>
  <c r="KF241" i="24"/>
  <c r="KE241" i="24"/>
  <c r="KD241" i="24"/>
  <c r="KC241" i="24"/>
  <c r="KB241" i="24"/>
  <c r="KA241" i="24"/>
  <c r="JZ241" i="24"/>
  <c r="JY241" i="24"/>
  <c r="JX241" i="24"/>
  <c r="JW241" i="24"/>
  <c r="JV241" i="24"/>
  <c r="JU241" i="24"/>
  <c r="JT241" i="24"/>
  <c r="JS241" i="24"/>
  <c r="JR241" i="24"/>
  <c r="JQ241" i="24"/>
  <c r="JP241" i="24"/>
  <c r="JO241" i="24"/>
  <c r="JN241" i="24"/>
  <c r="JM241" i="24"/>
  <c r="JL241" i="24"/>
  <c r="JK241" i="24"/>
  <c r="JJ241" i="24"/>
  <c r="JI241" i="24"/>
  <c r="JH241" i="24"/>
  <c r="JG241" i="24"/>
  <c r="JF241" i="24"/>
  <c r="JE241" i="24"/>
  <c r="JD241" i="24"/>
  <c r="JC241" i="24"/>
  <c r="JB241" i="24"/>
  <c r="JA241" i="24"/>
  <c r="IZ241" i="24"/>
  <c r="IY241" i="24"/>
  <c r="IX241" i="24"/>
  <c r="IW241" i="24"/>
  <c r="IV241" i="24"/>
  <c r="IU241" i="24"/>
  <c r="IT241" i="24"/>
  <c r="IS241" i="24"/>
  <c r="IR241" i="24"/>
  <c r="IQ241" i="24"/>
  <c r="IP241" i="24"/>
  <c r="IO241" i="24"/>
  <c r="IN241" i="24"/>
  <c r="IM241" i="24"/>
  <c r="IL241" i="24"/>
  <c r="IK241" i="24"/>
  <c r="IJ241" i="24"/>
  <c r="II241" i="24"/>
  <c r="IH241" i="24"/>
  <c r="IG241" i="24"/>
  <c r="IF241" i="24"/>
  <c r="IE241" i="24"/>
  <c r="ID241" i="24"/>
  <c r="IC241" i="24"/>
  <c r="IB241" i="24"/>
  <c r="IA241" i="24"/>
  <c r="HZ241" i="24"/>
  <c r="HY241" i="24"/>
  <c r="HX241" i="24"/>
  <c r="HW241" i="24"/>
  <c r="HV241" i="24"/>
  <c r="HU241" i="24"/>
  <c r="HT241" i="24"/>
  <c r="HS241" i="24"/>
  <c r="HR241" i="24"/>
  <c r="HQ241" i="24"/>
  <c r="HP241" i="24"/>
  <c r="HO241" i="24"/>
  <c r="HN241" i="24"/>
  <c r="HM241" i="24"/>
  <c r="HL241" i="24"/>
  <c r="HK241" i="24"/>
  <c r="HJ241" i="24"/>
  <c r="HI241" i="24"/>
  <c r="HH241" i="24"/>
  <c r="HG241" i="24"/>
  <c r="HF241" i="24"/>
  <c r="HE241" i="24"/>
  <c r="HD241" i="24"/>
  <c r="HC241" i="24"/>
  <c r="HB241" i="24"/>
  <c r="HA241" i="24"/>
  <c r="GZ241" i="24"/>
  <c r="GY241" i="24"/>
  <c r="GX241" i="24"/>
  <c r="GW241" i="24"/>
  <c r="GV241" i="24"/>
  <c r="GU241" i="24"/>
  <c r="GT241" i="24"/>
  <c r="GS241" i="24"/>
  <c r="GR241" i="24"/>
  <c r="GQ241" i="24"/>
  <c r="GP241" i="24"/>
  <c r="GO241" i="24"/>
  <c r="GN241" i="24"/>
  <c r="GM241" i="24"/>
  <c r="GL241" i="24"/>
  <c r="GK241" i="24"/>
  <c r="GJ241" i="24"/>
  <c r="GI241" i="24"/>
  <c r="GH241" i="24"/>
  <c r="GG241" i="24"/>
  <c r="GF241" i="24"/>
  <c r="GE241" i="24"/>
  <c r="GD241" i="24"/>
  <c r="GC241" i="24"/>
  <c r="GB241" i="24"/>
  <c r="GA241" i="24"/>
  <c r="FZ241" i="24"/>
  <c r="FY241" i="24"/>
  <c r="FX241" i="24"/>
  <c r="FW241" i="24"/>
  <c r="FV241" i="24"/>
  <c r="FU241" i="24"/>
  <c r="FT241" i="24"/>
  <c r="FS241" i="24"/>
  <c r="FR241" i="24"/>
  <c r="FQ241" i="24"/>
  <c r="FP241" i="24"/>
  <c r="FO241" i="24"/>
  <c r="FN241" i="24"/>
  <c r="FM241" i="24"/>
  <c r="FL241" i="24"/>
  <c r="FK241" i="24"/>
  <c r="FJ241" i="24"/>
  <c r="FI241" i="24"/>
  <c r="FH241" i="24"/>
  <c r="FG241" i="24"/>
  <c r="FF241" i="24"/>
  <c r="FE241" i="24"/>
  <c r="FD241" i="24"/>
  <c r="FC241" i="24"/>
  <c r="FB241" i="24"/>
  <c r="FA241" i="24"/>
  <c r="EZ241" i="24"/>
  <c r="EY241" i="24"/>
  <c r="EX241" i="24"/>
  <c r="EW241" i="24"/>
  <c r="EV241" i="24"/>
  <c r="EU241" i="24"/>
  <c r="ET241" i="24"/>
  <c r="ES241" i="24"/>
  <c r="ER241" i="24"/>
  <c r="EQ241" i="24"/>
  <c r="EP241" i="24"/>
  <c r="EO241" i="24"/>
  <c r="EN241" i="24"/>
  <c r="EM241" i="24"/>
  <c r="EL241" i="24"/>
  <c r="EK241" i="24"/>
  <c r="EJ241" i="24"/>
  <c r="EI241" i="24"/>
  <c r="EH241" i="24"/>
  <c r="EG241" i="24"/>
  <c r="EF241" i="24"/>
  <c r="EE241" i="24"/>
  <c r="ED241" i="24"/>
  <c r="EC241" i="24"/>
  <c r="EB241" i="24"/>
  <c r="EA241" i="24"/>
  <c r="DZ241" i="24"/>
  <c r="DY241" i="24"/>
  <c r="DX241" i="24"/>
  <c r="DW241" i="24"/>
  <c r="DV241" i="24"/>
  <c r="DU241" i="24"/>
  <c r="DT241" i="24"/>
  <c r="DS241" i="24"/>
  <c r="DR241" i="24"/>
  <c r="DQ241" i="24"/>
  <c r="DP241" i="24"/>
  <c r="DO241" i="24"/>
  <c r="DN241" i="24"/>
  <c r="DM241" i="24"/>
  <c r="DL241" i="24"/>
  <c r="DK241" i="24"/>
  <c r="DJ241" i="24"/>
  <c r="DI241" i="24"/>
  <c r="DH241" i="24"/>
  <c r="DG241" i="24"/>
  <c r="DF241" i="24"/>
  <c r="DE241" i="24"/>
  <c r="DD241" i="24"/>
  <c r="DC241" i="24"/>
  <c r="DB241" i="24"/>
  <c r="DA241" i="24"/>
  <c r="CZ241" i="24"/>
  <c r="CY241" i="24"/>
  <c r="CX241" i="24"/>
  <c r="CW241" i="24"/>
  <c r="CV241" i="24"/>
  <c r="CU241" i="24"/>
  <c r="CT241" i="24"/>
  <c r="CS241" i="24"/>
  <c r="CR241" i="24"/>
  <c r="CQ241" i="24"/>
  <c r="CP241" i="24"/>
  <c r="CO241" i="24"/>
  <c r="CN241" i="24"/>
  <c r="CM241" i="24"/>
  <c r="CL241" i="24"/>
  <c r="CK241" i="24"/>
  <c r="CJ241" i="24"/>
  <c r="CI241" i="24"/>
  <c r="CH241" i="24"/>
  <c r="CG241" i="24"/>
  <c r="CF241" i="24"/>
  <c r="CE241" i="24"/>
  <c r="CD241" i="24"/>
  <c r="CC241" i="24"/>
  <c r="CB241" i="24"/>
  <c r="CA241" i="24"/>
  <c r="BZ241" i="24"/>
  <c r="BY241" i="24"/>
  <c r="BX241" i="24"/>
  <c r="BW241" i="24"/>
  <c r="BV241" i="24"/>
  <c r="BU241" i="24"/>
  <c r="BT241" i="24"/>
  <c r="BS241" i="24"/>
  <c r="BR241" i="24"/>
  <c r="BQ241" i="24"/>
  <c r="BP241" i="24"/>
  <c r="BO241" i="24"/>
  <c r="BN241" i="24"/>
  <c r="BM241" i="24"/>
  <c r="BL241" i="24"/>
  <c r="BK241" i="24"/>
  <c r="BJ241" i="24"/>
  <c r="BI241" i="24"/>
  <c r="BH241" i="24"/>
  <c r="BG241" i="24"/>
  <c r="BF241" i="24"/>
  <c r="BE241" i="24"/>
  <c r="BD241" i="24"/>
  <c r="BC241" i="24"/>
  <c r="BB241" i="24"/>
  <c r="BA241" i="24"/>
  <c r="AZ241" i="24"/>
  <c r="AY241" i="24"/>
  <c r="AX241" i="24"/>
  <c r="AW241" i="24"/>
  <c r="AV241" i="24"/>
  <c r="AU241" i="24"/>
  <c r="AT241" i="24"/>
  <c r="AS241" i="24"/>
  <c r="AR241" i="24"/>
  <c r="AQ241" i="24"/>
  <c r="AP241"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SD240" i="24"/>
  <c r="SC240" i="24"/>
  <c r="SB240" i="24"/>
  <c r="SA240" i="24"/>
  <c r="RZ240" i="24"/>
  <c r="RY240" i="24"/>
  <c r="RX240" i="24"/>
  <c r="RW240" i="24"/>
  <c r="RV240" i="24"/>
  <c r="RU240" i="24"/>
  <c r="RT240" i="24"/>
  <c r="RS240" i="24"/>
  <c r="RR240" i="24"/>
  <c r="RQ240" i="24"/>
  <c r="RP240" i="24"/>
  <c r="RO240" i="24"/>
  <c r="RN240" i="24"/>
  <c r="RM240" i="24"/>
  <c r="RL240" i="24"/>
  <c r="RK240" i="24"/>
  <c r="RJ240" i="24"/>
  <c r="RI240" i="24"/>
  <c r="RH240" i="24"/>
  <c r="RG240" i="24"/>
  <c r="RF240" i="24"/>
  <c r="RE240" i="24"/>
  <c r="RD240" i="24"/>
  <c r="RC240" i="24"/>
  <c r="RB240" i="24"/>
  <c r="RA240" i="24"/>
  <c r="QZ240" i="24"/>
  <c r="QY240" i="24"/>
  <c r="QX240" i="24"/>
  <c r="QW240" i="24"/>
  <c r="QV240" i="24"/>
  <c r="QU240" i="24"/>
  <c r="QT240" i="24"/>
  <c r="QS240" i="24"/>
  <c r="QR240" i="24"/>
  <c r="QQ240" i="24"/>
  <c r="QP240" i="24"/>
  <c r="QO240" i="24"/>
  <c r="QN240" i="24"/>
  <c r="QM240" i="24"/>
  <c r="QL240" i="24"/>
  <c r="QK240" i="24"/>
  <c r="QJ240" i="24"/>
  <c r="QI240" i="24"/>
  <c r="QH240" i="24"/>
  <c r="QG240" i="24"/>
  <c r="QF240" i="24"/>
  <c r="QE240" i="24"/>
  <c r="QD240" i="24"/>
  <c r="QC240" i="24"/>
  <c r="QB240" i="24"/>
  <c r="QA240" i="24"/>
  <c r="PZ240" i="24"/>
  <c r="PY240" i="24"/>
  <c r="PX240" i="24"/>
  <c r="PW240" i="24"/>
  <c r="PV240" i="24"/>
  <c r="PU240" i="24"/>
  <c r="PT240" i="24"/>
  <c r="PS240" i="24"/>
  <c r="PR240" i="24"/>
  <c r="PQ240" i="24"/>
  <c r="PP240" i="24"/>
  <c r="PO240" i="24"/>
  <c r="PN240" i="24"/>
  <c r="PM240" i="24"/>
  <c r="PL240" i="24"/>
  <c r="PK240" i="24"/>
  <c r="PJ240" i="24"/>
  <c r="PI240" i="24"/>
  <c r="PH240" i="24"/>
  <c r="PG240" i="24"/>
  <c r="PF240" i="24"/>
  <c r="PE240" i="24"/>
  <c r="PD240" i="24"/>
  <c r="PC240" i="24"/>
  <c r="PB240" i="24"/>
  <c r="PA240" i="24"/>
  <c r="OZ240" i="24"/>
  <c r="OY240" i="24"/>
  <c r="OX240" i="24"/>
  <c r="OW240" i="24"/>
  <c r="OV240" i="24"/>
  <c r="OU240" i="24"/>
  <c r="OT240" i="24"/>
  <c r="OS240" i="24"/>
  <c r="OR240" i="24"/>
  <c r="OQ240" i="24"/>
  <c r="OP240" i="24"/>
  <c r="OO240" i="24"/>
  <c r="ON240" i="24"/>
  <c r="OM240" i="24"/>
  <c r="OL240" i="24"/>
  <c r="OK240" i="24"/>
  <c r="OJ240" i="24"/>
  <c r="OI240" i="24"/>
  <c r="OH240" i="24"/>
  <c r="OG240" i="24"/>
  <c r="OF240" i="24"/>
  <c r="OE240" i="24"/>
  <c r="OD240" i="24"/>
  <c r="OC240" i="24"/>
  <c r="OB240" i="24"/>
  <c r="OA240" i="24"/>
  <c r="NZ240" i="24"/>
  <c r="NY240" i="24"/>
  <c r="NX240" i="24"/>
  <c r="NW240" i="24"/>
  <c r="NV240" i="24"/>
  <c r="NU240" i="24"/>
  <c r="NT240" i="24"/>
  <c r="NS240" i="24"/>
  <c r="NR240" i="24"/>
  <c r="NQ240" i="24"/>
  <c r="NP240" i="24"/>
  <c r="NO240" i="24"/>
  <c r="NN240" i="24"/>
  <c r="NM240" i="24"/>
  <c r="NL240" i="24"/>
  <c r="NK240" i="24"/>
  <c r="NJ240" i="24"/>
  <c r="NI240" i="24"/>
  <c r="NH240" i="24"/>
  <c r="NG240" i="24"/>
  <c r="NF240" i="24"/>
  <c r="NE240" i="24"/>
  <c r="ND240" i="24"/>
  <c r="NC240" i="24"/>
  <c r="NB240" i="24"/>
  <c r="NA240" i="24"/>
  <c r="MZ240" i="24"/>
  <c r="MY240" i="24"/>
  <c r="MX240" i="24"/>
  <c r="MW240" i="24"/>
  <c r="MV240" i="24"/>
  <c r="MU240" i="24"/>
  <c r="MT240" i="24"/>
  <c r="MS240" i="24"/>
  <c r="MR240" i="24"/>
  <c r="MQ240" i="24"/>
  <c r="MP240" i="24"/>
  <c r="MO240" i="24"/>
  <c r="MN240" i="24"/>
  <c r="MM240" i="24"/>
  <c r="ML240" i="24"/>
  <c r="MK240" i="24"/>
  <c r="MJ240" i="24"/>
  <c r="MI240" i="24"/>
  <c r="MH240" i="24"/>
  <c r="MG240" i="24"/>
  <c r="MF240" i="24"/>
  <c r="ME240" i="24"/>
  <c r="MD240" i="24"/>
  <c r="MC240" i="24"/>
  <c r="MB240" i="24"/>
  <c r="MA240" i="24"/>
  <c r="LZ240" i="24"/>
  <c r="LY240" i="24"/>
  <c r="LX240" i="24"/>
  <c r="LW240" i="24"/>
  <c r="LV240" i="24"/>
  <c r="LU240" i="24"/>
  <c r="LT240" i="24"/>
  <c r="LS240" i="24"/>
  <c r="LR240" i="24"/>
  <c r="LQ240" i="24"/>
  <c r="LP240" i="24"/>
  <c r="LO240" i="24"/>
  <c r="LN240" i="24"/>
  <c r="LM240" i="24"/>
  <c r="LL240" i="24"/>
  <c r="LK240" i="24"/>
  <c r="LJ240" i="24"/>
  <c r="LI240" i="24"/>
  <c r="LH240" i="24"/>
  <c r="LG240" i="24"/>
  <c r="LF240" i="24"/>
  <c r="LE240" i="24"/>
  <c r="LD240" i="24"/>
  <c r="LC240" i="24"/>
  <c r="LB240" i="24"/>
  <c r="LA240" i="24"/>
  <c r="KZ240" i="24"/>
  <c r="KY240" i="24"/>
  <c r="KX240" i="24"/>
  <c r="KW240" i="24"/>
  <c r="KV240" i="24"/>
  <c r="KU240" i="24"/>
  <c r="KT240" i="24"/>
  <c r="KS240" i="24"/>
  <c r="KR240" i="24"/>
  <c r="KQ240" i="24"/>
  <c r="KP240" i="24"/>
  <c r="KO240" i="24"/>
  <c r="KN240" i="24"/>
  <c r="KM240" i="24"/>
  <c r="KL240" i="24"/>
  <c r="KK240" i="24"/>
  <c r="KJ240" i="24"/>
  <c r="KI240" i="24"/>
  <c r="KH240" i="24"/>
  <c r="KG240" i="24"/>
  <c r="KF240" i="24"/>
  <c r="KE240" i="24"/>
  <c r="KD240" i="24"/>
  <c r="KC240" i="24"/>
  <c r="KB240" i="24"/>
  <c r="KA240" i="24"/>
  <c r="JZ240" i="24"/>
  <c r="JY240" i="24"/>
  <c r="JX240" i="24"/>
  <c r="JW240" i="24"/>
  <c r="JV240" i="24"/>
  <c r="JU240" i="24"/>
  <c r="JT240" i="24"/>
  <c r="JS240" i="24"/>
  <c r="JR240" i="24"/>
  <c r="JQ240" i="24"/>
  <c r="JP240" i="24"/>
  <c r="JO240" i="24"/>
  <c r="JN240" i="24"/>
  <c r="JM240" i="24"/>
  <c r="JL240" i="24"/>
  <c r="JK240" i="24"/>
  <c r="JJ240" i="24"/>
  <c r="JI240" i="24"/>
  <c r="JH240" i="24"/>
  <c r="JG240" i="24"/>
  <c r="JF240" i="24"/>
  <c r="JE240" i="24"/>
  <c r="JD240" i="24"/>
  <c r="JC240" i="24"/>
  <c r="JB240" i="24"/>
  <c r="JA240" i="24"/>
  <c r="IZ240" i="24"/>
  <c r="IY240" i="24"/>
  <c r="IX240" i="24"/>
  <c r="IW240" i="24"/>
  <c r="IV240" i="24"/>
  <c r="IU240" i="24"/>
  <c r="IT240" i="24"/>
  <c r="IS240" i="24"/>
  <c r="IR240" i="24"/>
  <c r="IQ240" i="24"/>
  <c r="IP240" i="24"/>
  <c r="IO240" i="24"/>
  <c r="IN240" i="24"/>
  <c r="IM240" i="24"/>
  <c r="IL240" i="24"/>
  <c r="IK240" i="24"/>
  <c r="IJ240" i="24"/>
  <c r="II240" i="24"/>
  <c r="IH240" i="24"/>
  <c r="IG240" i="24"/>
  <c r="IF240" i="24"/>
  <c r="IE240" i="24"/>
  <c r="ID240" i="24"/>
  <c r="IC240" i="24"/>
  <c r="IB240" i="24"/>
  <c r="IA240" i="24"/>
  <c r="HZ240" i="24"/>
  <c r="HY240" i="24"/>
  <c r="HX240" i="24"/>
  <c r="HW240" i="24"/>
  <c r="HV240" i="24"/>
  <c r="HU240" i="24"/>
  <c r="HT240" i="24"/>
  <c r="HS240" i="24"/>
  <c r="HR240" i="24"/>
  <c r="HQ240" i="24"/>
  <c r="HP240" i="24"/>
  <c r="HO240" i="24"/>
  <c r="HN240" i="24"/>
  <c r="HM240" i="24"/>
  <c r="HL240" i="24"/>
  <c r="HK240" i="24"/>
  <c r="HJ240" i="24"/>
  <c r="HI240" i="24"/>
  <c r="HH240" i="24"/>
  <c r="HG240" i="24"/>
  <c r="HF240" i="24"/>
  <c r="HE240" i="24"/>
  <c r="HD240" i="24"/>
  <c r="HC240" i="24"/>
  <c r="HB240" i="24"/>
  <c r="HA240" i="24"/>
  <c r="GZ240" i="24"/>
  <c r="GY240" i="24"/>
  <c r="GX240" i="24"/>
  <c r="GW240" i="24"/>
  <c r="GV240" i="24"/>
  <c r="GU240" i="24"/>
  <c r="GT240" i="24"/>
  <c r="GS240" i="24"/>
  <c r="GR240" i="24"/>
  <c r="GQ240" i="24"/>
  <c r="GP240" i="24"/>
  <c r="GO240" i="24"/>
  <c r="GN240" i="24"/>
  <c r="GM240" i="24"/>
  <c r="GL240" i="24"/>
  <c r="GK240" i="24"/>
  <c r="GJ240" i="24"/>
  <c r="GI240" i="24"/>
  <c r="GH240" i="24"/>
  <c r="GG240" i="24"/>
  <c r="GF240" i="24"/>
  <c r="GE240" i="24"/>
  <c r="GD240" i="24"/>
  <c r="GC240" i="24"/>
  <c r="GB240" i="24"/>
  <c r="GA240" i="24"/>
  <c r="FZ240" i="24"/>
  <c r="FY240" i="24"/>
  <c r="FX240" i="24"/>
  <c r="FW240" i="24"/>
  <c r="FV240" i="24"/>
  <c r="FU240" i="24"/>
  <c r="FT240" i="24"/>
  <c r="FS240" i="24"/>
  <c r="FR240" i="24"/>
  <c r="FQ240" i="24"/>
  <c r="FP240" i="24"/>
  <c r="FO240" i="24"/>
  <c r="FN240" i="24"/>
  <c r="FM240" i="24"/>
  <c r="FL240" i="24"/>
  <c r="FK240" i="24"/>
  <c r="FJ240" i="24"/>
  <c r="FI240" i="24"/>
  <c r="FH240" i="24"/>
  <c r="FG240" i="24"/>
  <c r="FF240" i="24"/>
  <c r="FE240" i="24"/>
  <c r="FD240" i="24"/>
  <c r="FC240" i="24"/>
  <c r="FB240" i="24"/>
  <c r="FA240" i="24"/>
  <c r="EZ240" i="24"/>
  <c r="EY240" i="24"/>
  <c r="EX240" i="24"/>
  <c r="EW240" i="24"/>
  <c r="EV240" i="24"/>
  <c r="EU240" i="24"/>
  <c r="ET240" i="24"/>
  <c r="ES240" i="24"/>
  <c r="ER240" i="24"/>
  <c r="EQ240" i="24"/>
  <c r="EP240" i="24"/>
  <c r="EO240" i="24"/>
  <c r="EN240" i="24"/>
  <c r="EM240" i="24"/>
  <c r="EL240" i="24"/>
  <c r="EK240" i="24"/>
  <c r="EJ240" i="24"/>
  <c r="EI240" i="24"/>
  <c r="EH240" i="24"/>
  <c r="EG240" i="24"/>
  <c r="EF240" i="24"/>
  <c r="EE240" i="24"/>
  <c r="ED240" i="24"/>
  <c r="EC240" i="24"/>
  <c r="EB240" i="24"/>
  <c r="EA240" i="24"/>
  <c r="DZ240" i="24"/>
  <c r="DY240" i="24"/>
  <c r="DX240" i="24"/>
  <c r="DW240" i="24"/>
  <c r="DV240" i="24"/>
  <c r="DU240" i="24"/>
  <c r="DT240" i="24"/>
  <c r="DS240" i="24"/>
  <c r="DR240" i="24"/>
  <c r="DQ240" i="24"/>
  <c r="DP240" i="24"/>
  <c r="DO240" i="24"/>
  <c r="DN240" i="24"/>
  <c r="DM240" i="24"/>
  <c r="DL240" i="24"/>
  <c r="DK240" i="24"/>
  <c r="DJ240" i="24"/>
  <c r="DI240" i="24"/>
  <c r="DH240" i="24"/>
  <c r="DG240" i="24"/>
  <c r="DF240" i="24"/>
  <c r="DE240" i="24"/>
  <c r="DD240" i="24"/>
  <c r="DC240" i="24"/>
  <c r="DB240" i="24"/>
  <c r="DA240" i="24"/>
  <c r="CZ240" i="24"/>
  <c r="CY240" i="24"/>
  <c r="CX240" i="24"/>
  <c r="CW240" i="24"/>
  <c r="CV240" i="24"/>
  <c r="CU240" i="24"/>
  <c r="CT240" i="24"/>
  <c r="CS240" i="24"/>
  <c r="CR240" i="24"/>
  <c r="CQ240" i="24"/>
  <c r="CP240" i="24"/>
  <c r="CO240" i="24"/>
  <c r="CN240" i="24"/>
  <c r="CM240" i="24"/>
  <c r="CL240" i="24"/>
  <c r="CK240" i="24"/>
  <c r="CJ240" i="24"/>
  <c r="CI240" i="24"/>
  <c r="CH240" i="24"/>
  <c r="CG240" i="24"/>
  <c r="CF240" i="24"/>
  <c r="CE240" i="24"/>
  <c r="CD240" i="24"/>
  <c r="CC240" i="24"/>
  <c r="CB240" i="24"/>
  <c r="CA240" i="24"/>
  <c r="BZ240" i="24"/>
  <c r="BY240" i="24"/>
  <c r="BX240" i="24"/>
  <c r="BW240" i="24"/>
  <c r="BV240" i="24"/>
  <c r="BU240" i="24"/>
  <c r="BT240" i="24"/>
  <c r="BS240" i="24"/>
  <c r="BR240" i="24"/>
  <c r="BQ240" i="24"/>
  <c r="BP240" i="24"/>
  <c r="BO240" i="24"/>
  <c r="BN240" i="24"/>
  <c r="BM240" i="24"/>
  <c r="BL240" i="24"/>
  <c r="BK240" i="24"/>
  <c r="BJ240" i="24"/>
  <c r="BI240" i="24"/>
  <c r="BH240" i="24"/>
  <c r="BG240" i="24"/>
  <c r="BF240" i="24"/>
  <c r="BE240" i="24"/>
  <c r="BD240" i="24"/>
  <c r="BC240" i="24"/>
  <c r="BB240" i="24"/>
  <c r="BA240" i="24"/>
  <c r="AZ240" i="24"/>
  <c r="AY240" i="24"/>
  <c r="AX240" i="24"/>
  <c r="AW240" i="24"/>
  <c r="AV240" i="24"/>
  <c r="AU240" i="24"/>
  <c r="AT240" i="24"/>
  <c r="AS240" i="24"/>
  <c r="AR240" i="24"/>
  <c r="AQ240" i="24"/>
  <c r="AP240"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SD239" i="24"/>
  <c r="SC239" i="24"/>
  <c r="SB239" i="24"/>
  <c r="SA239" i="24"/>
  <c r="RZ239" i="24"/>
  <c r="RY239" i="24"/>
  <c r="RX239" i="24"/>
  <c r="RW239" i="24"/>
  <c r="RV239" i="24"/>
  <c r="RU239" i="24"/>
  <c r="RT239" i="24"/>
  <c r="RS239" i="24"/>
  <c r="RR239" i="24"/>
  <c r="RQ239" i="24"/>
  <c r="RP239" i="24"/>
  <c r="RO239" i="24"/>
  <c r="RN239" i="24"/>
  <c r="RM239" i="24"/>
  <c r="RL239" i="24"/>
  <c r="RK239" i="24"/>
  <c r="RJ239" i="24"/>
  <c r="RI239" i="24"/>
  <c r="RH239" i="24"/>
  <c r="RG239" i="24"/>
  <c r="RF239" i="24"/>
  <c r="RE239" i="24"/>
  <c r="RD239" i="24"/>
  <c r="RC239" i="24"/>
  <c r="RB239" i="24"/>
  <c r="RA239" i="24"/>
  <c r="QZ239" i="24"/>
  <c r="QY239" i="24"/>
  <c r="QX239" i="24"/>
  <c r="QW239" i="24"/>
  <c r="QV239" i="24"/>
  <c r="QU239" i="24"/>
  <c r="QT239" i="24"/>
  <c r="QS239" i="24"/>
  <c r="QR239" i="24"/>
  <c r="QQ239" i="24"/>
  <c r="QP239" i="24"/>
  <c r="QO239" i="24"/>
  <c r="QN239" i="24"/>
  <c r="QM239" i="24"/>
  <c r="QL239" i="24"/>
  <c r="QK239" i="24"/>
  <c r="QJ239" i="24"/>
  <c r="QI239" i="24"/>
  <c r="QH239" i="24"/>
  <c r="QG239" i="24"/>
  <c r="QF239" i="24"/>
  <c r="QE239" i="24"/>
  <c r="QD239" i="24"/>
  <c r="QC239" i="24"/>
  <c r="QB239" i="24"/>
  <c r="QA239" i="24"/>
  <c r="PZ239" i="24"/>
  <c r="PY239" i="24"/>
  <c r="PX239" i="24"/>
  <c r="PW239" i="24"/>
  <c r="PV239" i="24"/>
  <c r="PU239" i="24"/>
  <c r="PT239" i="24"/>
  <c r="PS239" i="24"/>
  <c r="PR239" i="24"/>
  <c r="PQ239" i="24"/>
  <c r="PP239" i="24"/>
  <c r="PO239" i="24"/>
  <c r="PN239" i="24"/>
  <c r="PM239" i="24"/>
  <c r="PL239" i="24"/>
  <c r="PK239" i="24"/>
  <c r="PJ239" i="24"/>
  <c r="PI239" i="24"/>
  <c r="PH239" i="24"/>
  <c r="PG239" i="24"/>
  <c r="PF239" i="24"/>
  <c r="PE239" i="24"/>
  <c r="PD239" i="24"/>
  <c r="PC239" i="24"/>
  <c r="PB239" i="24"/>
  <c r="PA239" i="24"/>
  <c r="OZ239" i="24"/>
  <c r="OY239" i="24"/>
  <c r="OX239" i="24"/>
  <c r="OW239" i="24"/>
  <c r="OV239" i="24"/>
  <c r="OU239" i="24"/>
  <c r="OT239" i="24"/>
  <c r="OS239" i="24"/>
  <c r="OR239" i="24"/>
  <c r="OQ239" i="24"/>
  <c r="OP239" i="24"/>
  <c r="OO239" i="24"/>
  <c r="ON239" i="24"/>
  <c r="OM239" i="24"/>
  <c r="OL239" i="24"/>
  <c r="OK239" i="24"/>
  <c r="OJ239" i="24"/>
  <c r="OI239" i="24"/>
  <c r="OH239" i="24"/>
  <c r="OG239" i="24"/>
  <c r="OF239" i="24"/>
  <c r="OE239" i="24"/>
  <c r="OD239" i="24"/>
  <c r="OC239" i="24"/>
  <c r="OB239" i="24"/>
  <c r="OA239" i="24"/>
  <c r="NZ239" i="24"/>
  <c r="NY239" i="24"/>
  <c r="NX239" i="24"/>
  <c r="NW239" i="24"/>
  <c r="NV239" i="24"/>
  <c r="NU239" i="24"/>
  <c r="NT239" i="24"/>
  <c r="NS239" i="24"/>
  <c r="NR239" i="24"/>
  <c r="NQ239" i="24"/>
  <c r="NP239" i="24"/>
  <c r="NO239" i="24"/>
  <c r="NN239" i="24"/>
  <c r="NM239" i="24"/>
  <c r="NL239" i="24"/>
  <c r="NK239" i="24"/>
  <c r="NJ239" i="24"/>
  <c r="NI239" i="24"/>
  <c r="NH239" i="24"/>
  <c r="NG239" i="24"/>
  <c r="NF239" i="24"/>
  <c r="NE239" i="24"/>
  <c r="ND239" i="24"/>
  <c r="NC239" i="24"/>
  <c r="NB239" i="24"/>
  <c r="NA239" i="24"/>
  <c r="MZ239" i="24"/>
  <c r="MY239" i="24"/>
  <c r="MX239" i="24"/>
  <c r="MW239" i="24"/>
  <c r="MV239" i="24"/>
  <c r="MU239" i="24"/>
  <c r="MT239" i="24"/>
  <c r="MS239" i="24"/>
  <c r="MR239" i="24"/>
  <c r="MQ239" i="24"/>
  <c r="MP239" i="24"/>
  <c r="MO239" i="24"/>
  <c r="MN239" i="24"/>
  <c r="MM239" i="24"/>
  <c r="ML239" i="24"/>
  <c r="MK239" i="24"/>
  <c r="MJ239" i="24"/>
  <c r="MI239" i="24"/>
  <c r="MH239" i="24"/>
  <c r="MG239" i="24"/>
  <c r="MF239" i="24"/>
  <c r="ME239" i="24"/>
  <c r="MD239" i="24"/>
  <c r="MC239" i="24"/>
  <c r="MB239" i="24"/>
  <c r="MA239" i="24"/>
  <c r="LZ239" i="24"/>
  <c r="LY239" i="24"/>
  <c r="LX239" i="24"/>
  <c r="LW239" i="24"/>
  <c r="LV239" i="24"/>
  <c r="LU239" i="24"/>
  <c r="LT239" i="24"/>
  <c r="LS239" i="24"/>
  <c r="LR239" i="24"/>
  <c r="LQ239" i="24"/>
  <c r="LP239" i="24"/>
  <c r="LO239" i="24"/>
  <c r="LN239" i="24"/>
  <c r="LM239" i="24"/>
  <c r="LL239" i="24"/>
  <c r="LK239" i="24"/>
  <c r="LJ239" i="24"/>
  <c r="LI239" i="24"/>
  <c r="LH239" i="24"/>
  <c r="LG239" i="24"/>
  <c r="LF239" i="24"/>
  <c r="LE239" i="24"/>
  <c r="LD239" i="24"/>
  <c r="LC239" i="24"/>
  <c r="LB239" i="24"/>
  <c r="LA239" i="24"/>
  <c r="KZ239" i="24"/>
  <c r="KY239" i="24"/>
  <c r="KX239" i="24"/>
  <c r="KW239" i="24"/>
  <c r="KV239" i="24"/>
  <c r="KU239" i="24"/>
  <c r="KT239" i="24"/>
  <c r="KS239" i="24"/>
  <c r="KR239" i="24"/>
  <c r="KQ239" i="24"/>
  <c r="KP239" i="24"/>
  <c r="KO239" i="24"/>
  <c r="KN239" i="24"/>
  <c r="KM239" i="24"/>
  <c r="KL239" i="24"/>
  <c r="KK239" i="24"/>
  <c r="KJ239" i="24"/>
  <c r="KI239" i="24"/>
  <c r="KH239" i="24"/>
  <c r="KG239" i="24"/>
  <c r="KF239" i="24"/>
  <c r="KE239" i="24"/>
  <c r="KD239" i="24"/>
  <c r="KC239" i="24"/>
  <c r="KB239" i="24"/>
  <c r="KA239" i="24"/>
  <c r="JZ239" i="24"/>
  <c r="JY239" i="24"/>
  <c r="JX239" i="24"/>
  <c r="JW239" i="24"/>
  <c r="JV239" i="24"/>
  <c r="JU239" i="24"/>
  <c r="JT239" i="24"/>
  <c r="JS239" i="24"/>
  <c r="JR239" i="24"/>
  <c r="JQ239" i="24"/>
  <c r="JP239" i="24"/>
  <c r="JO239" i="24"/>
  <c r="JN239" i="24"/>
  <c r="JM239" i="24"/>
  <c r="JL239" i="24"/>
  <c r="JK239" i="24"/>
  <c r="JJ239" i="24"/>
  <c r="JI239" i="24"/>
  <c r="JH239" i="24"/>
  <c r="JG239" i="24"/>
  <c r="JF239" i="24"/>
  <c r="JE239" i="24"/>
  <c r="JD239" i="24"/>
  <c r="JC239" i="24"/>
  <c r="JB239" i="24"/>
  <c r="JA239" i="24"/>
  <c r="IZ239" i="24"/>
  <c r="IY239" i="24"/>
  <c r="IX239" i="24"/>
  <c r="IW239" i="24"/>
  <c r="IV239" i="24"/>
  <c r="IU239" i="24"/>
  <c r="IT239" i="24"/>
  <c r="IS239" i="24"/>
  <c r="IR239" i="24"/>
  <c r="IQ239" i="24"/>
  <c r="IP239" i="24"/>
  <c r="IO239" i="24"/>
  <c r="IN239" i="24"/>
  <c r="IM239" i="24"/>
  <c r="IL239" i="24"/>
  <c r="IK239" i="24"/>
  <c r="IJ239" i="24"/>
  <c r="II239" i="24"/>
  <c r="IH239" i="24"/>
  <c r="IG239" i="24"/>
  <c r="IF239" i="24"/>
  <c r="IE239" i="24"/>
  <c r="ID239" i="24"/>
  <c r="IC239" i="24"/>
  <c r="IB239" i="24"/>
  <c r="IA239" i="24"/>
  <c r="HZ239" i="24"/>
  <c r="HY239" i="24"/>
  <c r="HX239" i="24"/>
  <c r="HW239" i="24"/>
  <c r="HV239" i="24"/>
  <c r="HU239" i="24"/>
  <c r="HT239" i="24"/>
  <c r="HS239" i="24"/>
  <c r="HR239" i="24"/>
  <c r="HQ239" i="24"/>
  <c r="HP239" i="24"/>
  <c r="HO239" i="24"/>
  <c r="HN239" i="24"/>
  <c r="HM239" i="24"/>
  <c r="HL239" i="24"/>
  <c r="HK239" i="24"/>
  <c r="HJ239" i="24"/>
  <c r="HI239" i="24"/>
  <c r="HH239" i="24"/>
  <c r="HG239" i="24"/>
  <c r="HF239" i="24"/>
  <c r="HE239" i="24"/>
  <c r="HD239" i="24"/>
  <c r="HC239" i="24"/>
  <c r="HB239" i="24"/>
  <c r="HA239" i="24"/>
  <c r="GZ239" i="24"/>
  <c r="GY239" i="24"/>
  <c r="GX239" i="24"/>
  <c r="GW239" i="24"/>
  <c r="GV239" i="24"/>
  <c r="GU239" i="24"/>
  <c r="GT239" i="24"/>
  <c r="GS239" i="24"/>
  <c r="GR239" i="24"/>
  <c r="GQ239" i="24"/>
  <c r="GP239" i="24"/>
  <c r="GO239" i="24"/>
  <c r="GN239" i="24"/>
  <c r="GM239" i="24"/>
  <c r="GL239" i="24"/>
  <c r="GK239" i="24"/>
  <c r="GJ239" i="24"/>
  <c r="GI239" i="24"/>
  <c r="GH239" i="24"/>
  <c r="GG239" i="24"/>
  <c r="GF239" i="24"/>
  <c r="GE239" i="24"/>
  <c r="GD239" i="24"/>
  <c r="GC239" i="24"/>
  <c r="GB239" i="24"/>
  <c r="GA239" i="24"/>
  <c r="FZ239" i="24"/>
  <c r="FY239" i="24"/>
  <c r="FX239" i="24"/>
  <c r="FW239" i="24"/>
  <c r="FV239" i="24"/>
  <c r="FU239" i="24"/>
  <c r="FT239" i="24"/>
  <c r="FS239" i="24"/>
  <c r="FR239" i="24"/>
  <c r="FQ239" i="24"/>
  <c r="FP239" i="24"/>
  <c r="FO239" i="24"/>
  <c r="FN239" i="24"/>
  <c r="FM239" i="24"/>
  <c r="FL239" i="24"/>
  <c r="FK239" i="24"/>
  <c r="FJ239" i="24"/>
  <c r="FI239" i="24"/>
  <c r="FH239" i="24"/>
  <c r="FG239" i="24"/>
  <c r="FF239" i="24"/>
  <c r="FE239" i="24"/>
  <c r="FD239" i="24"/>
  <c r="FC239" i="24"/>
  <c r="FB239" i="24"/>
  <c r="FA239" i="24"/>
  <c r="EZ239" i="24"/>
  <c r="EY239" i="24"/>
  <c r="EX239" i="24"/>
  <c r="EW239" i="24"/>
  <c r="EV239" i="24"/>
  <c r="EU239" i="24"/>
  <c r="ET239" i="24"/>
  <c r="ES239" i="24"/>
  <c r="ER239" i="24"/>
  <c r="EQ239" i="24"/>
  <c r="EP239" i="24"/>
  <c r="EO239" i="24"/>
  <c r="EN239" i="24"/>
  <c r="EM239" i="24"/>
  <c r="EL239" i="24"/>
  <c r="EK239" i="24"/>
  <c r="EJ239" i="24"/>
  <c r="EI239" i="24"/>
  <c r="EH239" i="24"/>
  <c r="EG239" i="24"/>
  <c r="EF239" i="24"/>
  <c r="EE239" i="24"/>
  <c r="ED239" i="24"/>
  <c r="EC239" i="24"/>
  <c r="EB239" i="24"/>
  <c r="EA239" i="24"/>
  <c r="DZ239" i="24"/>
  <c r="DY239" i="24"/>
  <c r="DX239" i="24"/>
  <c r="DW239" i="24"/>
  <c r="DV239" i="24"/>
  <c r="DU239" i="24"/>
  <c r="DT239" i="24"/>
  <c r="DS239" i="24"/>
  <c r="DR239" i="24"/>
  <c r="DQ239" i="24"/>
  <c r="DP239" i="24"/>
  <c r="DO239" i="24"/>
  <c r="DN239" i="24"/>
  <c r="DM239" i="24"/>
  <c r="DL239" i="24"/>
  <c r="DK239" i="24"/>
  <c r="DJ239" i="24"/>
  <c r="DI239" i="24"/>
  <c r="DH239" i="24"/>
  <c r="DG239" i="24"/>
  <c r="DF239" i="24"/>
  <c r="DE239" i="24"/>
  <c r="DD239" i="24"/>
  <c r="DC239" i="24"/>
  <c r="DB239" i="24"/>
  <c r="DA239" i="24"/>
  <c r="CZ239" i="24"/>
  <c r="CY239" i="24"/>
  <c r="CX239" i="24"/>
  <c r="CW239" i="24"/>
  <c r="CV239" i="24"/>
  <c r="CU239" i="24"/>
  <c r="CT239" i="24"/>
  <c r="CS239" i="24"/>
  <c r="CR239" i="24"/>
  <c r="CQ239" i="24"/>
  <c r="CP239" i="24"/>
  <c r="CO239" i="24"/>
  <c r="CN239" i="24"/>
  <c r="CM239" i="24"/>
  <c r="CL239" i="24"/>
  <c r="CK239" i="24"/>
  <c r="CJ239" i="24"/>
  <c r="CI239" i="24"/>
  <c r="CH239" i="24"/>
  <c r="CG239" i="24"/>
  <c r="CF239" i="24"/>
  <c r="CE239" i="24"/>
  <c r="CD239" i="24"/>
  <c r="CC239" i="24"/>
  <c r="CB239" i="24"/>
  <c r="CA239" i="24"/>
  <c r="BZ239" i="24"/>
  <c r="BY239" i="24"/>
  <c r="BX239" i="24"/>
  <c r="BW239" i="24"/>
  <c r="BV239" i="24"/>
  <c r="BU239" i="24"/>
  <c r="BT239" i="24"/>
  <c r="BS239" i="24"/>
  <c r="BR239" i="24"/>
  <c r="BQ239" i="24"/>
  <c r="BP239" i="24"/>
  <c r="BO239" i="24"/>
  <c r="BN239" i="24"/>
  <c r="BM239" i="24"/>
  <c r="BL239" i="24"/>
  <c r="BK239" i="24"/>
  <c r="BJ239" i="24"/>
  <c r="BI239" i="24"/>
  <c r="BH239" i="24"/>
  <c r="BG239" i="24"/>
  <c r="BF239" i="24"/>
  <c r="BE239" i="24"/>
  <c r="BD239" i="24"/>
  <c r="BC239" i="24"/>
  <c r="BB239" i="24"/>
  <c r="BA239" i="24"/>
  <c r="AZ239" i="24"/>
  <c r="AY239" i="24"/>
  <c r="AX239" i="24"/>
  <c r="AW239" i="24"/>
  <c r="AV239" i="24"/>
  <c r="AU239" i="24"/>
  <c r="AT239" i="24"/>
  <c r="AS239" i="24"/>
  <c r="AR239" i="24"/>
  <c r="AQ239" i="24"/>
  <c r="AP239"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8" i="24"/>
  <c r="C238" i="24"/>
  <c r="D237" i="24"/>
  <c r="C237" i="24"/>
  <c r="D236" i="24"/>
  <c r="C236" i="24"/>
  <c r="D235" i="24"/>
  <c r="C235" i="24"/>
  <c r="D233" i="24"/>
  <c r="C233" i="24"/>
  <c r="D232" i="24"/>
  <c r="C232" i="24"/>
  <c r="D231" i="24"/>
  <c r="C231" i="24"/>
  <c r="D230" i="24"/>
  <c r="C230" i="24"/>
  <c r="D229" i="24"/>
  <c r="C229" i="24"/>
  <c r="D228" i="24"/>
  <c r="C228" i="24"/>
  <c r="D227" i="24"/>
  <c r="C227" i="24"/>
  <c r="D226" i="24"/>
  <c r="C226" i="24"/>
  <c r="D225" i="24"/>
  <c r="C225" i="24"/>
  <c r="D224" i="24"/>
  <c r="C224" i="24"/>
  <c r="D223" i="24"/>
  <c r="C223" i="24"/>
  <c r="D221" i="24"/>
  <c r="C221" i="24"/>
  <c r="D220" i="24"/>
  <c r="C220" i="24"/>
  <c r="D219" i="24"/>
  <c r="C219" i="24"/>
  <c r="D218" i="24"/>
  <c r="C218" i="24"/>
  <c r="D217" i="24"/>
  <c r="C217" i="24"/>
  <c r="D216" i="24"/>
  <c r="C216" i="24"/>
  <c r="D215" i="24"/>
  <c r="C215" i="24"/>
  <c r="D214" i="24"/>
  <c r="C214" i="24"/>
  <c r="D213" i="24"/>
  <c r="C213" i="24"/>
  <c r="D212" i="24"/>
  <c r="C212" i="24"/>
  <c r="D210" i="24"/>
  <c r="C210" i="24"/>
  <c r="D209" i="24"/>
  <c r="C209" i="24"/>
  <c r="D208" i="24"/>
  <c r="C208" i="24"/>
  <c r="D207" i="24"/>
  <c r="C207" i="24"/>
  <c r="D206" i="24"/>
  <c r="C206" i="24"/>
  <c r="D204" i="24"/>
  <c r="C204" i="24"/>
  <c r="D203" i="24"/>
  <c r="C203" i="24"/>
  <c r="D202" i="24"/>
  <c r="C202" i="24"/>
  <c r="D201" i="24"/>
  <c r="C201" i="24"/>
  <c r="D200" i="24"/>
  <c r="C200" i="24"/>
  <c r="D199" i="24"/>
  <c r="C199" i="24"/>
  <c r="D198" i="24"/>
  <c r="C198" i="24"/>
  <c r="D197" i="24"/>
  <c r="C197" i="24"/>
  <c r="D195" i="24"/>
  <c r="C195" i="24"/>
  <c r="D194" i="24"/>
  <c r="C194" i="24"/>
  <c r="D193" i="24"/>
  <c r="C193" i="24"/>
  <c r="D192" i="24"/>
  <c r="C192" i="24"/>
  <c r="D191" i="24"/>
  <c r="C191" i="24"/>
  <c r="D190" i="24"/>
  <c r="C190" i="24"/>
  <c r="D189" i="24"/>
  <c r="C189" i="24"/>
  <c r="D188" i="24"/>
  <c r="C188" i="24"/>
  <c r="D187" i="24"/>
  <c r="C187" i="24"/>
  <c r="D186" i="24"/>
  <c r="C186" i="24"/>
  <c r="D185" i="24"/>
  <c r="C185" i="24"/>
  <c r="D184" i="24"/>
  <c r="C184" i="24"/>
  <c r="D183" i="24"/>
  <c r="C183" i="24"/>
  <c r="D182" i="24"/>
  <c r="C182" i="24"/>
  <c r="D181" i="24"/>
  <c r="C181" i="24"/>
  <c r="D180" i="24"/>
  <c r="C180" i="24"/>
  <c r="D179" i="24"/>
  <c r="C179" i="24"/>
  <c r="D178" i="24"/>
  <c r="C178" i="24"/>
  <c r="D177" i="24"/>
  <c r="C177" i="24"/>
  <c r="D176" i="24"/>
  <c r="C176" i="24"/>
  <c r="D175" i="24"/>
  <c r="C175" i="24"/>
  <c r="D174" i="24"/>
  <c r="C174" i="24"/>
  <c r="D173" i="24"/>
  <c r="C173" i="24"/>
  <c r="D172" i="24"/>
  <c r="C172" i="24"/>
  <c r="D171" i="24"/>
  <c r="C171" i="24"/>
  <c r="D170" i="24"/>
  <c r="C170" i="24"/>
  <c r="D169" i="24"/>
  <c r="C169" i="24"/>
  <c r="D168" i="24"/>
  <c r="C168" i="24"/>
  <c r="D167" i="24"/>
  <c r="C167" i="24"/>
  <c r="D166" i="24"/>
  <c r="C166" i="24"/>
  <c r="D165" i="24"/>
  <c r="C165" i="24"/>
  <c r="D164" i="24"/>
  <c r="C164" i="24"/>
  <c r="D163" i="24"/>
  <c r="C163" i="24"/>
  <c r="D162" i="24"/>
  <c r="C162" i="24"/>
  <c r="D161" i="24"/>
  <c r="C161" i="24"/>
  <c r="D160" i="24"/>
  <c r="C160" i="24"/>
  <c r="D159" i="24"/>
  <c r="C159" i="24"/>
  <c r="D158" i="24"/>
  <c r="C158" i="24"/>
  <c r="D157" i="24"/>
  <c r="C157" i="24"/>
  <c r="D156" i="24"/>
  <c r="C156" i="24"/>
  <c r="D154" i="24"/>
  <c r="C154" i="24"/>
  <c r="D153" i="24"/>
  <c r="C153" i="24"/>
  <c r="D152" i="24"/>
  <c r="C152" i="24"/>
  <c r="D151" i="24"/>
  <c r="C151" i="24"/>
  <c r="D150" i="24"/>
  <c r="C150" i="24"/>
  <c r="D149" i="24"/>
  <c r="C149" i="24"/>
  <c r="D148" i="24"/>
  <c r="C148" i="24"/>
  <c r="D146" i="24"/>
  <c r="C146" i="24"/>
  <c r="D145" i="24"/>
  <c r="C145" i="24"/>
  <c r="D144" i="24"/>
  <c r="C144" i="24"/>
  <c r="D143" i="24"/>
  <c r="C143" i="24"/>
  <c r="D142" i="24"/>
  <c r="C142" i="24"/>
  <c r="D141" i="24"/>
  <c r="C141" i="24"/>
  <c r="D140" i="24"/>
  <c r="C140" i="24"/>
  <c r="D139" i="24"/>
  <c r="C139" i="24"/>
  <c r="D138" i="24"/>
  <c r="C138" i="24"/>
  <c r="D136" i="24"/>
  <c r="C136" i="24"/>
  <c r="D135" i="24"/>
  <c r="C135" i="24"/>
  <c r="D134" i="24"/>
  <c r="C134" i="24"/>
  <c r="D133" i="24"/>
  <c r="C133" i="24"/>
  <c r="D132" i="24"/>
  <c r="C132" i="24"/>
  <c r="D131" i="24"/>
  <c r="C131" i="24"/>
  <c r="D129" i="24"/>
  <c r="C129" i="24"/>
  <c r="D128" i="24"/>
  <c r="C128" i="24"/>
  <c r="D127" i="24"/>
  <c r="C127" i="24"/>
  <c r="D126" i="24"/>
  <c r="C126" i="24"/>
  <c r="D125" i="24"/>
  <c r="C125" i="24"/>
  <c r="D123" i="24"/>
  <c r="C123" i="24"/>
  <c r="D122" i="24"/>
  <c r="C122" i="24"/>
  <c r="D121" i="24"/>
  <c r="C121" i="24"/>
  <c r="D120" i="24"/>
  <c r="C120" i="24"/>
  <c r="D119" i="24"/>
  <c r="C119" i="24"/>
  <c r="D118" i="24"/>
  <c r="C118" i="24"/>
  <c r="D116" i="24"/>
  <c r="C116" i="24"/>
  <c r="D115" i="24"/>
  <c r="C115" i="24"/>
  <c r="D114" i="24"/>
  <c r="C114" i="24"/>
  <c r="D113" i="24"/>
  <c r="C113" i="24"/>
  <c r="D112" i="24"/>
  <c r="C112" i="24"/>
  <c r="D111" i="24"/>
  <c r="C111" i="24"/>
  <c r="D109" i="24"/>
  <c r="C109" i="24"/>
  <c r="D108" i="24"/>
  <c r="C108" i="24"/>
  <c r="D107" i="24"/>
  <c r="C107" i="24"/>
  <c r="D105" i="24"/>
  <c r="C105" i="24"/>
  <c r="D104" i="24"/>
  <c r="C104" i="24"/>
  <c r="D103" i="24"/>
  <c r="C103" i="24"/>
  <c r="D102" i="24"/>
  <c r="C102" i="24"/>
  <c r="D101" i="24"/>
  <c r="C101" i="24"/>
  <c r="D100" i="24"/>
  <c r="C100" i="24"/>
  <c r="D99" i="24"/>
  <c r="C99" i="24"/>
  <c r="D98" i="24"/>
  <c r="C98" i="24"/>
  <c r="D97" i="24"/>
  <c r="C97" i="24"/>
  <c r="D96" i="24"/>
  <c r="C96" i="24"/>
  <c r="D95" i="24"/>
  <c r="C95" i="24"/>
  <c r="D94" i="24"/>
  <c r="C94" i="24"/>
  <c r="D93" i="24"/>
  <c r="C93" i="24"/>
  <c r="D92" i="24"/>
  <c r="C92" i="24"/>
  <c r="D91" i="24"/>
  <c r="C91" i="24"/>
  <c r="D89" i="24"/>
  <c r="C89" i="24"/>
  <c r="D88" i="24"/>
  <c r="C88" i="24"/>
  <c r="D87" i="24"/>
  <c r="C87" i="24"/>
  <c r="D86" i="24"/>
  <c r="C86" i="24"/>
  <c r="D85" i="24"/>
  <c r="C85" i="24"/>
  <c r="D84" i="24"/>
  <c r="C84" i="24"/>
  <c r="D83" i="24"/>
  <c r="C83" i="24"/>
  <c r="D82" i="24"/>
  <c r="C82" i="24"/>
  <c r="D81" i="24"/>
  <c r="C81" i="24"/>
  <c r="D80" i="24"/>
  <c r="C80" i="24"/>
  <c r="D79" i="24"/>
  <c r="C79" i="24"/>
  <c r="D78" i="24"/>
  <c r="C78" i="24"/>
  <c r="D77" i="24"/>
  <c r="C77" i="24"/>
  <c r="D76" i="24"/>
  <c r="C76" i="24"/>
  <c r="D75" i="24"/>
  <c r="C75" i="24"/>
  <c r="D74" i="24"/>
  <c r="C74" i="24"/>
  <c r="D73" i="24"/>
  <c r="C73" i="24"/>
  <c r="D72" i="24"/>
  <c r="C72" i="24"/>
  <c r="D71" i="24"/>
  <c r="C71" i="24"/>
  <c r="D70" i="24"/>
  <c r="C70" i="24"/>
  <c r="D69" i="24"/>
  <c r="C69" i="24"/>
  <c r="D68" i="24"/>
  <c r="C68" i="24"/>
  <c r="D67" i="24"/>
  <c r="C67" i="24"/>
  <c r="D65" i="24"/>
  <c r="C65" i="24"/>
  <c r="D64" i="24"/>
  <c r="C64" i="24"/>
  <c r="D63" i="24"/>
  <c r="C63" i="24"/>
  <c r="D62" i="24"/>
  <c r="C62" i="24"/>
  <c r="D61" i="24"/>
  <c r="C61" i="24"/>
  <c r="D60" i="24"/>
  <c r="C60" i="24"/>
  <c r="D59" i="24"/>
  <c r="C59" i="24"/>
  <c r="D58" i="24"/>
  <c r="C58" i="24"/>
  <c r="D57" i="24"/>
  <c r="C57" i="24"/>
  <c r="D56" i="24"/>
  <c r="C56" i="24"/>
  <c r="D55" i="24"/>
  <c r="C55" i="24"/>
  <c r="D54" i="24"/>
  <c r="C54" i="24"/>
  <c r="D53" i="24"/>
  <c r="C53" i="24"/>
  <c r="D52" i="24"/>
  <c r="C52" i="24"/>
  <c r="D51" i="24"/>
  <c r="C51" i="24"/>
  <c r="D50" i="24"/>
  <c r="C50" i="24"/>
  <c r="D49" i="24"/>
  <c r="C49" i="24"/>
  <c r="D48" i="24"/>
  <c r="C48" i="24"/>
  <c r="D47" i="24"/>
  <c r="C47" i="24"/>
  <c r="D46" i="24"/>
  <c r="C46" i="24"/>
  <c r="D45" i="24"/>
  <c r="C45" i="24"/>
  <c r="D44" i="24"/>
  <c r="C44" i="24"/>
  <c r="D43" i="24"/>
  <c r="C43" i="24"/>
  <c r="D42" i="24"/>
  <c r="C42" i="24"/>
  <c r="D41" i="24"/>
  <c r="C41" i="24"/>
  <c r="D39" i="24"/>
  <c r="C39" i="24"/>
  <c r="D38" i="24"/>
  <c r="C38" i="24"/>
  <c r="D37" i="24"/>
  <c r="C37" i="24"/>
  <c r="D36" i="24"/>
  <c r="C36" i="24"/>
  <c r="D35" i="24"/>
  <c r="C35" i="24"/>
  <c r="D34" i="24"/>
  <c r="C34" i="24"/>
  <c r="D33" i="24"/>
  <c r="C33" i="24"/>
  <c r="D32" i="24"/>
  <c r="C32" i="24"/>
  <c r="D31" i="24"/>
  <c r="C31" i="24"/>
  <c r="D30" i="24"/>
  <c r="C30" i="24"/>
  <c r="D29" i="24"/>
  <c r="C29" i="24"/>
  <c r="D27" i="24"/>
  <c r="C27" i="24"/>
  <c r="D26" i="24"/>
  <c r="C26" i="24"/>
  <c r="D25" i="24"/>
  <c r="C25" i="24"/>
  <c r="D24" i="24"/>
  <c r="C24" i="24"/>
  <c r="D23" i="24"/>
  <c r="C23" i="24"/>
  <c r="D22" i="24"/>
  <c r="C22" i="24"/>
  <c r="D21" i="24"/>
  <c r="C21" i="24"/>
  <c r="D20" i="24"/>
  <c r="C20" i="24"/>
  <c r="D19" i="24"/>
  <c r="C19" i="24"/>
  <c r="D17" i="24"/>
  <c r="C17" i="24"/>
  <c r="D16" i="24"/>
  <c r="C16" i="24"/>
  <c r="D15" i="24"/>
  <c r="C15" i="24"/>
  <c r="D14" i="24"/>
  <c r="C14" i="24"/>
  <c r="D13" i="24"/>
  <c r="C13" i="24"/>
  <c r="D12" i="24"/>
  <c r="C12" i="24"/>
  <c r="D11" i="24"/>
  <c r="C11" i="24"/>
  <c r="D10" i="24"/>
  <c r="C10" i="24"/>
  <c r="D9" i="24"/>
  <c r="C9" i="24"/>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6" i="21"/>
  <c r="A497" i="21"/>
  <c r="A499" i="21"/>
  <c r="C218" i="20"/>
  <c r="C7" i="20"/>
  <c r="F489" i="21" l="1"/>
  <c r="F477" i="21"/>
  <c r="F465" i="21"/>
  <c r="F453" i="21"/>
  <c r="F445" i="21"/>
  <c r="F433" i="21"/>
  <c r="F421" i="21"/>
  <c r="F413" i="21"/>
  <c r="F401" i="21"/>
  <c r="F393" i="21"/>
  <c r="F381" i="21"/>
  <c r="F369" i="21"/>
  <c r="F357" i="21"/>
  <c r="F345" i="21"/>
  <c r="F337" i="21"/>
  <c r="F329" i="21"/>
  <c r="F317" i="21"/>
  <c r="F305" i="21"/>
  <c r="F297" i="21"/>
  <c r="F293" i="21"/>
  <c r="F281" i="21"/>
  <c r="F273" i="21"/>
  <c r="F265" i="21"/>
  <c r="F257" i="21"/>
  <c r="F249" i="21"/>
  <c r="F241" i="21"/>
  <c r="F233" i="21"/>
  <c r="F225" i="21"/>
  <c r="F221" i="21"/>
  <c r="F213" i="21"/>
  <c r="F209" i="21"/>
  <c r="F201" i="21"/>
  <c r="F193" i="21"/>
  <c r="F185" i="21"/>
  <c r="F173" i="21"/>
  <c r="F113" i="21"/>
  <c r="F499" i="21"/>
  <c r="F485" i="21"/>
  <c r="F473" i="21"/>
  <c r="F461" i="21"/>
  <c r="F449" i="21"/>
  <c r="F437" i="21"/>
  <c r="F425" i="21"/>
  <c r="F409" i="21"/>
  <c r="F397" i="21"/>
  <c r="F385" i="21"/>
  <c r="F373" i="21"/>
  <c r="F361" i="21"/>
  <c r="F349" i="21"/>
  <c r="F341" i="21"/>
  <c r="F325" i="21"/>
  <c r="F313" i="21"/>
  <c r="F301" i="21"/>
  <c r="F289" i="21"/>
  <c r="F277" i="21"/>
  <c r="F269" i="21"/>
  <c r="F261" i="21"/>
  <c r="F253" i="21"/>
  <c r="F245" i="21"/>
  <c r="F237" i="21"/>
  <c r="F229" i="21"/>
  <c r="F217" i="21"/>
  <c r="F205" i="21"/>
  <c r="F197" i="21"/>
  <c r="F189" i="21"/>
  <c r="F181" i="21"/>
  <c r="F177" i="21"/>
  <c r="F169" i="21"/>
  <c r="F165" i="21"/>
  <c r="F157" i="21"/>
  <c r="F149" i="21"/>
  <c r="F141" i="21"/>
  <c r="F133" i="21"/>
  <c r="F125" i="21"/>
  <c r="F121" i="21"/>
  <c r="F105" i="21"/>
  <c r="F97" i="21"/>
  <c r="F89" i="21"/>
  <c r="F81" i="21"/>
  <c r="F69" i="21"/>
  <c r="F61" i="21"/>
  <c r="F53" i="21"/>
  <c r="F45" i="21"/>
  <c r="F37" i="21"/>
  <c r="F25" i="21"/>
  <c r="F17" i="21"/>
  <c r="F9" i="21"/>
  <c r="F497" i="21"/>
  <c r="F488" i="21"/>
  <c r="F480" i="21"/>
  <c r="F472" i="21"/>
  <c r="F464" i="21"/>
  <c r="F456" i="21"/>
  <c r="F448" i="21"/>
  <c r="F436" i="21"/>
  <c r="F432" i="21"/>
  <c r="F420" i="21"/>
  <c r="F416" i="21"/>
  <c r="F408" i="21"/>
  <c r="F400" i="21"/>
  <c r="F388" i="21"/>
  <c r="F380" i="21"/>
  <c r="F372" i="21"/>
  <c r="F364" i="21"/>
  <c r="F356" i="21"/>
  <c r="F348" i="21"/>
  <c r="F344" i="21"/>
  <c r="F336" i="21"/>
  <c r="F328" i="21"/>
  <c r="F320" i="21"/>
  <c r="F312" i="21"/>
  <c r="F304" i="21"/>
  <c r="F296" i="21"/>
  <c r="F288" i="21"/>
  <c r="F280" i="21"/>
  <c r="F272" i="21"/>
  <c r="F264" i="21"/>
  <c r="F256" i="21"/>
  <c r="F248" i="21"/>
  <c r="F240" i="21"/>
  <c r="F232" i="21"/>
  <c r="F224" i="21"/>
  <c r="F216" i="21"/>
  <c r="F208" i="21"/>
  <c r="F200" i="21"/>
  <c r="F192" i="21"/>
  <c r="F184" i="21"/>
  <c r="F176" i="21"/>
  <c r="F168" i="21"/>
  <c r="F160" i="21"/>
  <c r="F152" i="21"/>
  <c r="F144" i="21"/>
  <c r="F132" i="21"/>
  <c r="F128" i="21"/>
  <c r="F116" i="21"/>
  <c r="F108" i="21"/>
  <c r="F104" i="21"/>
  <c r="F96" i="21"/>
  <c r="F84" i="21"/>
  <c r="F76" i="21"/>
  <c r="F68" i="21"/>
  <c r="F60" i="21"/>
  <c r="F52" i="21"/>
  <c r="F44" i="21"/>
  <c r="F36" i="21"/>
  <c r="F28" i="21"/>
  <c r="F20" i="21"/>
  <c r="F8" i="21"/>
  <c r="F491" i="21"/>
  <c r="F483" i="21"/>
  <c r="F475" i="21"/>
  <c r="F467" i="21"/>
  <c r="F459" i="21"/>
  <c r="F451" i="21"/>
  <c r="F443" i="21"/>
  <c r="F435" i="21"/>
  <c r="F427" i="21"/>
  <c r="F419" i="21"/>
  <c r="F415" i="21"/>
  <c r="F411" i="21"/>
  <c r="F407" i="21"/>
  <c r="F403" i="21"/>
  <c r="F399" i="21"/>
  <c r="F395" i="21"/>
  <c r="F391" i="21"/>
  <c r="F387" i="21"/>
  <c r="F383" i="21"/>
  <c r="F379" i="21"/>
  <c r="F375" i="21"/>
  <c r="F371" i="21"/>
  <c r="F367" i="21"/>
  <c r="F363" i="21"/>
  <c r="F359" i="21"/>
  <c r="F355" i="21"/>
  <c r="F351" i="21"/>
  <c r="F347" i="21"/>
  <c r="F343" i="21"/>
  <c r="F339" i="21"/>
  <c r="F335" i="21"/>
  <c r="F331" i="21"/>
  <c r="F327" i="21"/>
  <c r="F323" i="21"/>
  <c r="F319" i="21"/>
  <c r="F315" i="21"/>
  <c r="F311" i="21"/>
  <c r="F307" i="21"/>
  <c r="F303" i="21"/>
  <c r="F299" i="21"/>
  <c r="F295" i="21"/>
  <c r="F291" i="21"/>
  <c r="F287" i="21"/>
  <c r="F283" i="21"/>
  <c r="F279" i="21"/>
  <c r="F275" i="21"/>
  <c r="F271" i="21"/>
  <c r="F267" i="21"/>
  <c r="F263" i="21"/>
  <c r="F259" i="21"/>
  <c r="F255" i="21"/>
  <c r="F251" i="21"/>
  <c r="F247" i="21"/>
  <c r="F243" i="21"/>
  <c r="F239" i="21"/>
  <c r="F235" i="21"/>
  <c r="F231" i="21"/>
  <c r="F227" i="21"/>
  <c r="F223" i="21"/>
  <c r="F219" i="21"/>
  <c r="F215" i="21"/>
  <c r="F211" i="21"/>
  <c r="F207" i="21"/>
  <c r="F203" i="21"/>
  <c r="F199" i="21"/>
  <c r="F195" i="21"/>
  <c r="F191" i="21"/>
  <c r="F187" i="21"/>
  <c r="F183" i="21"/>
  <c r="F179" i="21"/>
  <c r="F175" i="21"/>
  <c r="F171" i="21"/>
  <c r="F167" i="21"/>
  <c r="F163" i="21"/>
  <c r="F159" i="21"/>
  <c r="F155" i="21"/>
  <c r="F151" i="21"/>
  <c r="F147" i="21"/>
  <c r="F143" i="21"/>
  <c r="F139" i="21"/>
  <c r="F135" i="21"/>
  <c r="F131" i="21"/>
  <c r="F127" i="21"/>
  <c r="F123" i="21"/>
  <c r="F119" i="21"/>
  <c r="F115" i="21"/>
  <c r="F111" i="21"/>
  <c r="F107" i="21"/>
  <c r="F103" i="21"/>
  <c r="F99" i="21"/>
  <c r="F95" i="21"/>
  <c r="F91" i="21"/>
  <c r="F87" i="21"/>
  <c r="F83" i="21"/>
  <c r="F79" i="21"/>
  <c r="F75" i="21"/>
  <c r="F71" i="21"/>
  <c r="F67" i="21"/>
  <c r="F63" i="21"/>
  <c r="F59" i="21"/>
  <c r="F55" i="21"/>
  <c r="F51" i="21"/>
  <c r="F47" i="21"/>
  <c r="F43" i="21"/>
  <c r="F39" i="21"/>
  <c r="F35" i="21"/>
  <c r="F31" i="21"/>
  <c r="F27" i="21"/>
  <c r="F23" i="21"/>
  <c r="F19" i="21"/>
  <c r="F15" i="21"/>
  <c r="F11" i="21"/>
  <c r="F493" i="21"/>
  <c r="F481" i="21"/>
  <c r="F469" i="21"/>
  <c r="F457" i="21"/>
  <c r="F441" i="21"/>
  <c r="F429" i="21"/>
  <c r="F417" i="21"/>
  <c r="F405" i="21"/>
  <c r="F389" i="21"/>
  <c r="F377" i="21"/>
  <c r="F365" i="21"/>
  <c r="F353" i="21"/>
  <c r="F333" i="21"/>
  <c r="F321" i="21"/>
  <c r="F309" i="21"/>
  <c r="F285" i="21"/>
  <c r="F161" i="21"/>
  <c r="F153" i="21"/>
  <c r="F145" i="21"/>
  <c r="F137" i="21"/>
  <c r="F129" i="21"/>
  <c r="F117" i="21"/>
  <c r="F109" i="21"/>
  <c r="F101" i="21"/>
  <c r="F93" i="21"/>
  <c r="F85" i="21"/>
  <c r="F77" i="21"/>
  <c r="F73" i="21"/>
  <c r="F65" i="21"/>
  <c r="F57" i="21"/>
  <c r="F49" i="21"/>
  <c r="F41" i="21"/>
  <c r="F33" i="21"/>
  <c r="F29" i="21"/>
  <c r="F21" i="21"/>
  <c r="F13" i="21"/>
  <c r="F492" i="21"/>
  <c r="F484" i="21"/>
  <c r="F476" i="21"/>
  <c r="F468" i="21"/>
  <c r="F460" i="21"/>
  <c r="F452" i="21"/>
  <c r="F444" i="21"/>
  <c r="F440" i="21"/>
  <c r="F428" i="21"/>
  <c r="F424" i="21"/>
  <c r="F412" i="21"/>
  <c r="F404" i="21"/>
  <c r="F396" i="21"/>
  <c r="F392" i="21"/>
  <c r="F384" i="21"/>
  <c r="F376" i="21"/>
  <c r="F368" i="21"/>
  <c r="F360" i="21"/>
  <c r="F352" i="21"/>
  <c r="F340" i="21"/>
  <c r="F332" i="21"/>
  <c r="F324" i="21"/>
  <c r="F316" i="21"/>
  <c r="F308" i="21"/>
  <c r="F300" i="21"/>
  <c r="F292" i="21"/>
  <c r="F284" i="21"/>
  <c r="F276" i="21"/>
  <c r="F268" i="21"/>
  <c r="F260" i="21"/>
  <c r="F252" i="21"/>
  <c r="F244" i="21"/>
  <c r="F236" i="21"/>
  <c r="F228" i="21"/>
  <c r="F220" i="21"/>
  <c r="F212" i="21"/>
  <c r="F204" i="21"/>
  <c r="F196" i="21"/>
  <c r="F188" i="21"/>
  <c r="F180" i="21"/>
  <c r="F172" i="21"/>
  <c r="F164" i="21"/>
  <c r="F156" i="21"/>
  <c r="F148" i="21"/>
  <c r="F140" i="21"/>
  <c r="F136" i="21"/>
  <c r="F124" i="21"/>
  <c r="F120" i="21"/>
  <c r="F112" i="21"/>
  <c r="F100" i="21"/>
  <c r="F92" i="21"/>
  <c r="F88" i="21"/>
  <c r="F80" i="21"/>
  <c r="F72" i="21"/>
  <c r="F64" i="21"/>
  <c r="F56" i="21"/>
  <c r="F48" i="21"/>
  <c r="F40" i="21"/>
  <c r="F32" i="21"/>
  <c r="F24" i="21"/>
  <c r="F16" i="21"/>
  <c r="F12" i="21"/>
  <c r="F496" i="21"/>
  <c r="F487" i="21"/>
  <c r="F479" i="21"/>
  <c r="F471" i="21"/>
  <c r="F463" i="21"/>
  <c r="F455" i="21"/>
  <c r="F447" i="21"/>
  <c r="F439" i="21"/>
  <c r="F431" i="21"/>
  <c r="F423" i="21"/>
  <c r="F494" i="21"/>
  <c r="F490" i="21"/>
  <c r="F486" i="21"/>
  <c r="F482" i="21"/>
  <c r="F478" i="21"/>
  <c r="F474" i="21"/>
  <c r="F470" i="21"/>
  <c r="F466" i="21"/>
  <c r="F462" i="21"/>
  <c r="F458" i="21"/>
  <c r="F454" i="21"/>
  <c r="F450" i="21"/>
  <c r="F446" i="21"/>
  <c r="F442" i="21"/>
  <c r="F438" i="21"/>
  <c r="F434" i="21"/>
  <c r="F430" i="21"/>
  <c r="F426" i="21"/>
  <c r="F422" i="21"/>
  <c r="F418" i="21"/>
  <c r="F414" i="21"/>
  <c r="F410" i="21"/>
  <c r="F406" i="21"/>
  <c r="F402" i="21"/>
  <c r="F398" i="21"/>
  <c r="F394" i="21"/>
  <c r="F390" i="21"/>
  <c r="F386" i="21"/>
  <c r="F382" i="21"/>
  <c r="F378" i="21"/>
  <c r="F374" i="21"/>
  <c r="F370" i="21"/>
  <c r="F366" i="21"/>
  <c r="F362" i="21"/>
  <c r="F358" i="21"/>
  <c r="F354" i="21"/>
  <c r="F350" i="21"/>
  <c r="F346" i="21"/>
  <c r="F342" i="21"/>
  <c r="F338" i="21"/>
  <c r="F334" i="21"/>
  <c r="F330" i="21"/>
  <c r="F326" i="21"/>
  <c r="F322" i="21"/>
  <c r="F318" i="21"/>
  <c r="F314" i="21"/>
  <c r="F310" i="21"/>
  <c r="F306" i="21"/>
  <c r="F302" i="21"/>
  <c r="F298" i="21"/>
  <c r="F294" i="21"/>
  <c r="F290" i="21"/>
  <c r="F286" i="21"/>
  <c r="F282" i="21"/>
  <c r="F278" i="21"/>
  <c r="F274" i="21"/>
  <c r="F270" i="21"/>
  <c r="F266" i="21"/>
  <c r="F262" i="21"/>
  <c r="F258" i="21"/>
  <c r="F254" i="21"/>
  <c r="F250" i="21"/>
  <c r="F246" i="21"/>
  <c r="F242" i="21"/>
  <c r="F238" i="21"/>
  <c r="F234" i="21"/>
  <c r="F230" i="21"/>
  <c r="F226" i="21"/>
  <c r="F222" i="21"/>
  <c r="F218" i="21"/>
  <c r="F214" i="21"/>
  <c r="F210" i="21"/>
  <c r="F206" i="21"/>
  <c r="F202" i="21"/>
  <c r="F198" i="21"/>
  <c r="F194" i="21"/>
  <c r="F190" i="21"/>
  <c r="F186" i="21"/>
  <c r="F182" i="21"/>
  <c r="F178" i="21"/>
  <c r="F174" i="21"/>
  <c r="F170" i="21"/>
  <c r="F166" i="21"/>
  <c r="F162" i="21"/>
  <c r="F158" i="21"/>
  <c r="F154" i="21"/>
  <c r="F150" i="21"/>
  <c r="F146" i="21"/>
  <c r="F142" i="21"/>
  <c r="F138" i="21"/>
  <c r="F134" i="21"/>
  <c r="F130" i="21"/>
  <c r="F126" i="21"/>
  <c r="F122" i="21"/>
  <c r="F118" i="21"/>
  <c r="F114" i="21"/>
  <c r="F110" i="21"/>
  <c r="F106" i="21"/>
  <c r="F102" i="21"/>
  <c r="F98" i="21"/>
  <c r="F94" i="21"/>
  <c r="F90" i="21"/>
  <c r="F86" i="21"/>
  <c r="F82" i="21"/>
  <c r="F78" i="21"/>
  <c r="F74" i="21"/>
  <c r="F70" i="21"/>
  <c r="F66" i="21"/>
  <c r="F62" i="21"/>
  <c r="F58" i="21"/>
  <c r="F54" i="21"/>
  <c r="F50" i="21"/>
  <c r="F46" i="21"/>
  <c r="F42" i="21"/>
  <c r="F38" i="21"/>
  <c r="F34" i="21"/>
  <c r="F30" i="21"/>
  <c r="F26" i="21"/>
  <c r="F22" i="21"/>
  <c r="F18" i="21"/>
  <c r="F14" i="21"/>
  <c r="F10" i="21"/>
  <c r="G5" i="23"/>
  <c r="C8" i="20" l="1"/>
  <c r="C9" i="20"/>
  <c r="C10" i="20"/>
  <c r="C11" i="20"/>
  <c r="C12" i="20"/>
  <c r="C13" i="20"/>
  <c r="C14" i="20"/>
  <c r="C15" i="20"/>
  <c r="C16" i="20"/>
  <c r="C17" i="20"/>
  <c r="C18" i="20"/>
  <c r="B20" i="94" s="1"/>
  <c r="C19" i="20"/>
  <c r="C20" i="20"/>
  <c r="C21" i="20"/>
  <c r="C22" i="20"/>
  <c r="C23" i="20"/>
  <c r="C24" i="20"/>
  <c r="C25" i="20"/>
  <c r="B19" i="146" s="1"/>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B20" i="85" s="1"/>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8" i="73" s="1"/>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B22" i="146" s="1"/>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B22" i="143" s="1"/>
  <c r="C201" i="20"/>
  <c r="C202" i="20"/>
  <c r="C203" i="20"/>
  <c r="C204" i="20"/>
  <c r="C205" i="20"/>
  <c r="C206" i="20"/>
  <c r="C207" i="20"/>
  <c r="B16" i="146" s="1"/>
  <c r="C208" i="20"/>
  <c r="C209" i="20"/>
  <c r="C210" i="20"/>
  <c r="C211" i="20"/>
  <c r="C212" i="20"/>
  <c r="C213" i="20"/>
  <c r="C214" i="20"/>
  <c r="C215" i="20"/>
  <c r="B20" i="129" s="1"/>
  <c r="C216" i="20"/>
  <c r="C217" i="20"/>
  <c r="B20" i="109" l="1"/>
  <c r="B18" i="146"/>
  <c r="B19" i="129"/>
  <c r="B22" i="142"/>
  <c r="B22" i="141"/>
  <c r="B22" i="137"/>
  <c r="B17" i="121"/>
  <c r="B22" i="126"/>
  <c r="B22" i="125"/>
  <c r="B19" i="100"/>
  <c r="B19" i="148"/>
  <c r="B19" i="147"/>
  <c r="B19" i="145"/>
  <c r="B19" i="143"/>
  <c r="B16" i="148"/>
  <c r="B16" i="147"/>
  <c r="B16" i="145"/>
  <c r="B16" i="143"/>
  <c r="B16" i="141"/>
  <c r="B16" i="142"/>
  <c r="B21" i="58"/>
  <c r="B21" i="146"/>
  <c r="B14" i="142"/>
  <c r="B14" i="141"/>
  <c r="B21" i="88"/>
  <c r="B21" i="66"/>
  <c r="B21" i="61"/>
  <c r="B21" i="74"/>
  <c r="B21" i="78"/>
  <c r="B13" i="148"/>
  <c r="B13" i="147"/>
  <c r="B13" i="145"/>
  <c r="B13" i="143"/>
  <c r="B15" i="146"/>
  <c r="B19" i="122"/>
  <c r="B21" i="141"/>
  <c r="B21" i="142"/>
  <c r="B23" i="117"/>
  <c r="B17" i="142"/>
  <c r="B17" i="141"/>
  <c r="B18" i="100"/>
  <c r="B18" i="148"/>
  <c r="B18" i="147"/>
  <c r="B18" i="145"/>
  <c r="B18" i="143"/>
  <c r="B17" i="100"/>
  <c r="B17" i="148"/>
  <c r="B17" i="147"/>
  <c r="B17" i="145"/>
  <c r="B17" i="143"/>
  <c r="B15" i="148"/>
  <c r="B15" i="147"/>
  <c r="B15" i="145"/>
  <c r="B15" i="143"/>
  <c r="B20" i="58"/>
  <c r="B13" i="142"/>
  <c r="B13" i="141"/>
  <c r="B20" i="78"/>
  <c r="B20" i="88"/>
  <c r="B20" i="66"/>
  <c r="B20" i="61"/>
  <c r="B20" i="74"/>
  <c r="B14" i="148"/>
  <c r="B14" i="147"/>
  <c r="B14" i="145"/>
  <c r="B14" i="143"/>
  <c r="B20" i="146"/>
  <c r="B13" i="87"/>
  <c r="B22" i="127"/>
  <c r="B22" i="36"/>
  <c r="B18" i="129"/>
  <c r="B21" i="137"/>
  <c r="B14" i="146"/>
  <c r="B20" i="142"/>
  <c r="B20" i="141"/>
  <c r="B20" i="137"/>
  <c r="B18" i="142"/>
  <c r="B18" i="141"/>
  <c r="B21" i="100"/>
  <c r="B21" i="148"/>
  <c r="B21" i="147"/>
  <c r="B21" i="145"/>
  <c r="B21" i="143"/>
  <c r="B22" i="58"/>
  <c r="B22" i="61"/>
  <c r="B22" i="74"/>
  <c r="B22" i="88"/>
  <c r="B22" i="66"/>
  <c r="B15" i="141"/>
  <c r="B15" i="142"/>
  <c r="B21" i="129"/>
  <c r="B22" i="123"/>
  <c r="B22" i="124"/>
  <c r="B22" i="122"/>
  <c r="B17" i="146"/>
  <c r="B21" i="126"/>
  <c r="B13" i="146"/>
  <c r="B19" i="142"/>
  <c r="B19" i="141"/>
  <c r="B20" i="148"/>
  <c r="B20" i="147"/>
  <c r="B20" i="145"/>
  <c r="B20" i="143"/>
  <c r="B21" i="94"/>
  <c r="B22" i="77"/>
  <c r="B22" i="82"/>
  <c r="B20" i="91"/>
  <c r="B21" i="91"/>
  <c r="B21" i="109"/>
  <c r="B22" i="94"/>
  <c r="B22" i="91"/>
  <c r="B21" i="122"/>
  <c r="B21" i="124"/>
  <c r="B21" i="123"/>
  <c r="B20" i="122"/>
  <c r="B20" i="124"/>
  <c r="B20" i="123"/>
  <c r="B15" i="126"/>
  <c r="B21" i="125"/>
  <c r="B19" i="126"/>
  <c r="B21" i="57"/>
  <c r="B20" i="125"/>
  <c r="B14" i="126"/>
  <c r="B16" i="126"/>
  <c r="B20" i="126"/>
  <c r="B18" i="126"/>
  <c r="B17" i="126"/>
  <c r="B23" i="57"/>
  <c r="B20" i="77"/>
  <c r="B20" i="57"/>
  <c r="B22" i="57"/>
  <c r="B21" i="77"/>
  <c r="B22" i="75"/>
  <c r="B22" i="62"/>
  <c r="B18" i="138"/>
  <c r="B18" i="137"/>
  <c r="B18" i="125"/>
  <c r="B18" i="104"/>
  <c r="B18" i="109"/>
  <c r="B18" i="86"/>
  <c r="B18" i="94"/>
  <c r="B18" i="91"/>
  <c r="B18" i="71"/>
  <c r="B18" i="97"/>
  <c r="B18" i="93"/>
  <c r="B18" i="88"/>
  <c r="B18" i="106"/>
  <c r="B18" i="77"/>
  <c r="B18" i="78"/>
  <c r="B23" i="67"/>
  <c r="B20" i="62"/>
  <c r="B18" i="65"/>
  <c r="B18" i="61"/>
  <c r="B18" i="57"/>
  <c r="B20" i="75"/>
  <c r="B18" i="74"/>
  <c r="B18" i="66"/>
  <c r="B18" i="58"/>
  <c r="B21" i="56"/>
  <c r="B18" i="82"/>
  <c r="B21" i="64"/>
  <c r="B14" i="138"/>
  <c r="B17" i="137"/>
  <c r="B21" i="133"/>
  <c r="B21" i="127"/>
  <c r="B14" i="129"/>
  <c r="B14" i="124"/>
  <c r="B14" i="122"/>
  <c r="B14" i="121"/>
  <c r="B14" i="125"/>
  <c r="B14" i="123"/>
  <c r="B14" i="104"/>
  <c r="B14" i="109"/>
  <c r="B24" i="98"/>
  <c r="B21" i="103"/>
  <c r="B14" i="106"/>
  <c r="B14" i="97"/>
  <c r="B14" i="94"/>
  <c r="B14" i="91"/>
  <c r="B14" i="86"/>
  <c r="B14" i="93"/>
  <c r="B14" i="71"/>
  <c r="B23" i="96"/>
  <c r="B22" i="90"/>
  <c r="B14" i="88"/>
  <c r="B22" i="68"/>
  <c r="B23" i="100"/>
  <c r="B25" i="99"/>
  <c r="B23" i="80"/>
  <c r="B14" i="77"/>
  <c r="B14" i="82"/>
  <c r="B14" i="74"/>
  <c r="B14" i="78"/>
  <c r="B14" i="65"/>
  <c r="B14" i="61"/>
  <c r="B24" i="59"/>
  <c r="B14" i="57"/>
  <c r="B22" i="55"/>
  <c r="B24" i="69"/>
  <c r="B21" i="67"/>
  <c r="B14" i="66"/>
  <c r="B20" i="64"/>
  <c r="B14" i="58"/>
  <c r="B20" i="56"/>
  <c r="B21" i="36"/>
  <c r="B23" i="98"/>
  <c r="B21" i="110"/>
  <c r="B21" i="92"/>
  <c r="B21" i="69"/>
  <c r="B20" i="55"/>
  <c r="B21" i="59"/>
  <c r="B19" i="124"/>
  <c r="B18" i="122"/>
  <c r="B19" i="123"/>
  <c r="B21" i="93"/>
  <c r="B21" i="106"/>
  <c r="B21" i="104"/>
  <c r="B21" i="86"/>
  <c r="B21" i="82"/>
  <c r="B21" i="71"/>
  <c r="B17" i="138"/>
  <c r="B17" i="129"/>
  <c r="B17" i="124"/>
  <c r="B16" i="122"/>
  <c r="B17" i="125"/>
  <c r="B17" i="123"/>
  <c r="B16" i="121"/>
  <c r="B17" i="109"/>
  <c r="B24" i="100"/>
  <c r="B17" i="97"/>
  <c r="B17" i="93"/>
  <c r="B24" i="90"/>
  <c r="B17" i="106"/>
  <c r="B17" i="104"/>
  <c r="B17" i="94"/>
  <c r="B17" i="91"/>
  <c r="B17" i="88"/>
  <c r="B17" i="77"/>
  <c r="B17" i="86"/>
  <c r="B17" i="82"/>
  <c r="B17" i="78"/>
  <c r="B17" i="65"/>
  <c r="B17" i="61"/>
  <c r="B17" i="57"/>
  <c r="B17" i="74"/>
  <c r="B17" i="71"/>
  <c r="B17" i="66"/>
  <c r="B17" i="58"/>
  <c r="B22" i="140"/>
  <c r="B13" i="138"/>
  <c r="B16" i="137"/>
  <c r="B20" i="133"/>
  <c r="B13" i="129"/>
  <c r="B13" i="124"/>
  <c r="B13" i="122"/>
  <c r="B19" i="120"/>
  <c r="B13" i="125"/>
  <c r="B13" i="123"/>
  <c r="B13" i="126"/>
  <c r="B13" i="121"/>
  <c r="B13" i="109"/>
  <c r="B20" i="103"/>
  <c r="B13" i="97"/>
  <c r="B22" i="96"/>
  <c r="B13" i="93"/>
  <c r="B13" i="106"/>
  <c r="B13" i="104"/>
  <c r="B21" i="90"/>
  <c r="B13" i="88"/>
  <c r="B22" i="100"/>
  <c r="B24" i="99"/>
  <c r="B22" i="80"/>
  <c r="B13" i="77"/>
  <c r="B22" i="76"/>
  <c r="B19" i="75"/>
  <c r="B13" i="94"/>
  <c r="B13" i="91"/>
  <c r="B22" i="89"/>
  <c r="B13" i="86"/>
  <c r="B13" i="82"/>
  <c r="B13" i="78"/>
  <c r="B13" i="65"/>
  <c r="B13" i="61"/>
  <c r="B23" i="59"/>
  <c r="B13" i="57"/>
  <c r="B23" i="69"/>
  <c r="B21" i="68"/>
  <c r="B20" i="67"/>
  <c r="B13" i="66"/>
  <c r="B19" i="64"/>
  <c r="B13" i="58"/>
  <c r="B19" i="56"/>
  <c r="B21" i="55"/>
  <c r="B13" i="74"/>
  <c r="B13" i="71"/>
  <c r="B19" i="62"/>
  <c r="B20" i="110"/>
  <c r="B21" i="97"/>
  <c r="B20" i="100"/>
  <c r="B20" i="92"/>
  <c r="B14" i="137"/>
  <c r="B21" i="108"/>
  <c r="B23" i="102"/>
  <c r="B21" i="107"/>
  <c r="B20" i="89"/>
  <c r="B20" i="76"/>
  <c r="B17" i="68"/>
  <c r="B21" i="117"/>
  <c r="B19" i="110"/>
  <c r="B20" i="99"/>
  <c r="B19" i="92"/>
  <c r="B18" i="124"/>
  <c r="B17" i="122"/>
  <c r="B18" i="123"/>
  <c r="B20" i="106"/>
  <c r="B20" i="104"/>
  <c r="B20" i="93"/>
  <c r="B20" i="86"/>
  <c r="B20" i="82"/>
  <c r="B20" i="71"/>
  <c r="B16" i="138"/>
  <c r="B16" i="129"/>
  <c r="B16" i="124"/>
  <c r="B16" i="125"/>
  <c r="B15" i="121"/>
  <c r="B16" i="123"/>
  <c r="B16" i="109"/>
  <c r="B16" i="97"/>
  <c r="B16" i="106"/>
  <c r="B16" i="94"/>
  <c r="B16" i="104"/>
  <c r="B16" i="88"/>
  <c r="B16" i="77"/>
  <c r="B16" i="86"/>
  <c r="B16" i="82"/>
  <c r="B16" i="78"/>
  <c r="B16" i="74"/>
  <c r="B16" i="93"/>
  <c r="B16" i="91"/>
  <c r="B23" i="90"/>
  <c r="B16" i="71"/>
  <c r="B16" i="66"/>
  <c r="B16" i="58"/>
  <c r="B16" i="61"/>
  <c r="B16" i="57"/>
  <c r="B16" i="65"/>
  <c r="B22" i="92"/>
  <c r="B22" i="110"/>
  <c r="B22" i="69"/>
  <c r="B22" i="59"/>
  <c r="B21" i="140"/>
  <c r="B15" i="137"/>
  <c r="B22" i="108"/>
  <c r="B22" i="107"/>
  <c r="B23" i="99"/>
  <c r="B20" i="90"/>
  <c r="B21" i="80"/>
  <c r="B18" i="75"/>
  <c r="B22" i="98"/>
  <c r="B21" i="96"/>
  <c r="B20" i="68"/>
  <c r="B19" i="67"/>
  <c r="B18" i="64"/>
  <c r="B18" i="56"/>
  <c r="B19" i="55"/>
  <c r="B18" i="62"/>
  <c r="B22" i="102"/>
  <c r="B22" i="101"/>
  <c r="B22" i="83"/>
  <c r="B19" i="99"/>
  <c r="B21" i="98"/>
  <c r="B22" i="73"/>
  <c r="B19" i="69"/>
  <c r="B19" i="59"/>
  <c r="B16" i="133"/>
  <c r="B19" i="117"/>
  <c r="B20" i="101"/>
  <c r="B18" i="92"/>
  <c r="B18" i="110"/>
  <c r="B20" i="102"/>
  <c r="B19" i="89"/>
  <c r="B18" i="90"/>
  <c r="B17" i="80"/>
  <c r="B17" i="96"/>
  <c r="B20" i="83"/>
  <c r="B19" i="76"/>
  <c r="B16" i="68"/>
  <c r="B18" i="117"/>
  <c r="B18" i="108"/>
  <c r="B18" i="107"/>
  <c r="B17" i="110"/>
  <c r="B19" i="102"/>
  <c r="B17" i="103"/>
  <c r="B19" i="101"/>
  <c r="B17" i="98"/>
  <c r="B17" i="90"/>
  <c r="B16" i="96"/>
  <c r="B19" i="83"/>
  <c r="B18" i="76"/>
  <c r="B17" i="73"/>
  <c r="B17" i="69"/>
  <c r="B16" i="100"/>
  <c r="B17" i="99"/>
  <c r="B17" i="92"/>
  <c r="B18" i="89"/>
  <c r="B22" i="85"/>
  <c r="B15" i="67"/>
  <c r="B16" i="80"/>
  <c r="B16" i="55"/>
  <c r="B17" i="56"/>
  <c r="B23" i="65"/>
  <c r="B17" i="59"/>
  <c r="B17" i="64"/>
  <c r="B17" i="108"/>
  <c r="B15" i="103"/>
  <c r="B17" i="101"/>
  <c r="B15" i="98"/>
  <c r="B17" i="107"/>
  <c r="B17" i="102"/>
  <c r="B16" i="89"/>
  <c r="B16" i="73"/>
  <c r="B17" i="85"/>
  <c r="B21" i="65"/>
  <c r="B17" i="83"/>
  <c r="B16" i="76"/>
  <c r="B15" i="117"/>
  <c r="B14" i="108"/>
  <c r="B14" i="107"/>
  <c r="B13" i="100"/>
  <c r="B15" i="102"/>
  <c r="B15" i="101"/>
  <c r="B14" i="90"/>
  <c r="B15" i="89"/>
  <c r="B15" i="85"/>
  <c r="B15" i="83"/>
  <c r="B14" i="64"/>
  <c r="B14" i="56"/>
  <c r="B15" i="76"/>
  <c r="B15" i="75"/>
  <c r="B15" i="62"/>
  <c r="B13" i="140"/>
  <c r="B14" i="127"/>
  <c r="B15" i="36"/>
  <c r="B19" i="138"/>
  <c r="B19" i="137"/>
  <c r="B19" i="125"/>
  <c r="B19" i="106"/>
  <c r="B19" i="104"/>
  <c r="B19" i="91"/>
  <c r="B19" i="109"/>
  <c r="B19" i="86"/>
  <c r="B19" i="82"/>
  <c r="B19" i="78"/>
  <c r="B19" i="74"/>
  <c r="B19" i="94"/>
  <c r="B19" i="71"/>
  <c r="B25" i="69"/>
  <c r="B19" i="97"/>
  <c r="B19" i="93"/>
  <c r="B19" i="88"/>
  <c r="B19" i="77"/>
  <c r="B22" i="64"/>
  <c r="B22" i="56"/>
  <c r="B21" i="62"/>
  <c r="B19" i="58"/>
  <c r="B19" i="65"/>
  <c r="B19" i="61"/>
  <c r="B25" i="59"/>
  <c r="B19" i="57"/>
  <c r="B21" i="75"/>
  <c r="B19" i="66"/>
  <c r="B15" i="138"/>
  <c r="B15" i="129"/>
  <c r="B15" i="124"/>
  <c r="B15" i="122"/>
  <c r="B15" i="125"/>
  <c r="B15" i="123"/>
  <c r="B15" i="106"/>
  <c r="B20" i="97"/>
  <c r="B15" i="104"/>
  <c r="B15" i="91"/>
  <c r="B15" i="109"/>
  <c r="B15" i="97"/>
  <c r="B15" i="94"/>
  <c r="B15" i="86"/>
  <c r="B15" i="82"/>
  <c r="B15" i="78"/>
  <c r="B15" i="74"/>
  <c r="B15" i="93"/>
  <c r="B15" i="71"/>
  <c r="B22" i="103"/>
  <c r="B15" i="88"/>
  <c r="B15" i="77"/>
  <c r="B15" i="65"/>
  <c r="B15" i="61"/>
  <c r="B15" i="57"/>
  <c r="B15" i="58"/>
  <c r="B22" i="67"/>
  <c r="B15" i="66"/>
  <c r="B22" i="97"/>
  <c r="B24" i="134"/>
  <c r="B19" i="103"/>
  <c r="B24" i="102"/>
  <c r="B19" i="68"/>
  <c r="B20" i="108"/>
  <c r="B20" i="107"/>
  <c r="B18" i="103"/>
  <c r="B22" i="117"/>
  <c r="B22" i="99"/>
  <c r="B20" i="117"/>
  <c r="B18" i="99"/>
  <c r="B19" i="90"/>
  <c r="B19" i="133"/>
  <c r="B20" i="98"/>
  <c r="B20" i="96"/>
  <c r="B21" i="73"/>
  <c r="B20" i="80"/>
  <c r="B18" i="67"/>
  <c r="B20" i="140"/>
  <c r="B19" i="140"/>
  <c r="B18" i="140"/>
  <c r="B16" i="140"/>
  <c r="B17" i="76"/>
  <c r="B15" i="100"/>
  <c r="B17" i="89"/>
  <c r="B22" i="65"/>
  <c r="B15" i="68"/>
  <c r="B17" i="117"/>
  <c r="B16" i="110"/>
  <c r="B16" i="101"/>
  <c r="B16" i="90"/>
  <c r="B16" i="108"/>
  <c r="B16" i="107"/>
  <c r="B16" i="102"/>
  <c r="B14" i="103"/>
  <c r="B16" i="92"/>
  <c r="B16" i="85"/>
  <c r="B16" i="83"/>
  <c r="B16" i="69"/>
  <c r="B16" i="59"/>
  <c r="B16" i="64"/>
  <c r="B16" i="56"/>
  <c r="B14" i="100"/>
  <c r="B15" i="140"/>
  <c r="B14" i="133"/>
  <c r="B14" i="117"/>
  <c r="B15" i="110"/>
  <c r="B13" i="108"/>
  <c r="B14" i="102"/>
  <c r="B14" i="96"/>
  <c r="B13" i="103"/>
  <c r="B14" i="101"/>
  <c r="B15" i="92"/>
  <c r="B14" i="83"/>
  <c r="B14" i="75"/>
  <c r="B13" i="107"/>
  <c r="B14" i="80"/>
  <c r="B14" i="76"/>
  <c r="B14" i="68"/>
  <c r="B14" i="98"/>
  <c r="B13" i="90"/>
  <c r="B14" i="89"/>
  <c r="B14" i="85"/>
  <c r="B14" i="73"/>
  <c r="B13" i="56"/>
  <c r="B14" i="62"/>
  <c r="B14" i="55"/>
  <c r="B14" i="67"/>
  <c r="B13" i="64"/>
  <c r="B13" i="137"/>
  <c r="B14" i="92"/>
  <c r="B14" i="110"/>
  <c r="B13" i="62"/>
  <c r="B13" i="75"/>
  <c r="B13" i="99"/>
  <c r="B13" i="69"/>
  <c r="B13" i="59"/>
  <c r="B24" i="31"/>
  <c r="B14" i="36"/>
  <c r="B21" i="76"/>
  <c r="B21" i="89"/>
  <c r="B18" i="68"/>
  <c r="B21" i="101"/>
  <c r="B19" i="108"/>
  <c r="B19" i="107"/>
  <c r="B21" i="102"/>
  <c r="B21" i="83"/>
  <c r="B23" i="85"/>
  <c r="B21" i="99"/>
  <c r="B18" i="133"/>
  <c r="B19" i="98"/>
  <c r="B19" i="96"/>
  <c r="B20" i="73"/>
  <c r="B19" i="80"/>
  <c r="B17" i="67"/>
  <c r="B18" i="55"/>
  <c r="B19" i="127"/>
  <c r="B18" i="102"/>
  <c r="B16" i="103"/>
  <c r="B16" i="98"/>
  <c r="B21" i="85"/>
  <c r="B18" i="83"/>
  <c r="B18" i="101"/>
  <c r="B15" i="133"/>
  <c r="B16" i="117"/>
  <c r="B15" i="108"/>
  <c r="B15" i="107"/>
  <c r="B15" i="96"/>
  <c r="B15" i="90"/>
  <c r="B16" i="99"/>
  <c r="B15" i="80"/>
  <c r="B15" i="59"/>
  <c r="B15" i="55"/>
  <c r="B15" i="64"/>
  <c r="B15" i="56"/>
  <c r="B15" i="73"/>
  <c r="B15" i="69"/>
  <c r="B13" i="117"/>
  <c r="B14" i="140"/>
  <c r="B17" i="127"/>
  <c r="B13" i="133"/>
  <c r="B14" i="99"/>
  <c r="B13" i="110"/>
  <c r="B13" i="101"/>
  <c r="B13" i="96"/>
  <c r="B13" i="80"/>
  <c r="B13" i="76"/>
  <c r="B13" i="102"/>
  <c r="B13" i="98"/>
  <c r="B13" i="92"/>
  <c r="B13" i="89"/>
  <c r="B13" i="73"/>
  <c r="B13" i="85"/>
  <c r="B14" i="59"/>
  <c r="B13" i="83"/>
  <c r="B14" i="69"/>
  <c r="B13" i="67"/>
  <c r="B13" i="55"/>
  <c r="B13" i="68"/>
  <c r="B20" i="65"/>
  <c r="B17" i="36"/>
  <c r="B13" i="127"/>
  <c r="B29" i="45"/>
  <c r="B13" i="36"/>
  <c r="B17" i="133"/>
  <c r="B18" i="96"/>
  <c r="B18" i="98"/>
  <c r="B18" i="80"/>
  <c r="B19" i="73"/>
  <c r="B16" i="67"/>
  <c r="B20" i="69"/>
  <c r="B20" i="59"/>
  <c r="B17" i="55"/>
  <c r="B17" i="140"/>
  <c r="B20" i="127"/>
  <c r="B20" i="36"/>
  <c r="B18" i="59"/>
  <c r="B18" i="69"/>
  <c r="B18" i="127"/>
  <c r="B17" i="75"/>
  <c r="B17" i="62"/>
  <c r="B19" i="36"/>
  <c r="B15" i="99"/>
  <c r="B16" i="75"/>
  <c r="B16" i="62"/>
  <c r="B32" i="45"/>
  <c r="B16" i="127"/>
  <c r="B31" i="45"/>
  <c r="B18" i="36"/>
  <c r="B30" i="45"/>
  <c r="B16" i="36"/>
  <c r="B15" i="127"/>
  <c r="B13" i="35"/>
  <c r="A7" i="21" l="1"/>
  <c r="D6" i="159" l="1"/>
  <c r="D5" i="164"/>
  <c r="D6" i="166"/>
  <c r="D4" i="164"/>
  <c r="G4" i="164" s="1"/>
  <c r="D6" i="163"/>
  <c r="G6" i="162"/>
  <c r="D6" i="160"/>
  <c r="D5" i="159"/>
  <c r="D5" i="160"/>
  <c r="G6" i="165"/>
  <c r="D6" i="161"/>
  <c r="D6" i="165"/>
  <c r="D4" i="165"/>
  <c r="G4" i="165" s="1"/>
  <c r="G6" i="161"/>
  <c r="D5" i="161"/>
  <c r="D5" i="166"/>
  <c r="G6" i="166"/>
  <c r="D6" i="164"/>
  <c r="G6" i="163"/>
  <c r="D4" i="161"/>
  <c r="G4" i="161" s="1"/>
  <c r="G6" i="160"/>
  <c r="D4" i="159"/>
  <c r="G4" i="159" s="1"/>
  <c r="D5" i="163"/>
  <c r="D5" i="165"/>
  <c r="G6" i="164"/>
  <c r="D4" i="162"/>
  <c r="G4" i="162" s="1"/>
  <c r="D4" i="160"/>
  <c r="G4" i="160" s="1"/>
  <c r="D5" i="162"/>
  <c r="D4" i="166"/>
  <c r="G4" i="166" s="1"/>
  <c r="D4" i="163"/>
  <c r="G4" i="163" s="1"/>
  <c r="D6" i="162"/>
  <c r="G6" i="159"/>
  <c r="G6" i="154"/>
  <c r="D5" i="158"/>
  <c r="G6" i="157"/>
  <c r="G6" i="156"/>
  <c r="D6" i="155"/>
  <c r="D129" i="9"/>
  <c r="B128" i="9"/>
  <c r="D6" i="156"/>
  <c r="D4" i="158"/>
  <c r="G4" i="158" s="1"/>
  <c r="D5" i="156"/>
  <c r="D5" i="155"/>
  <c r="D4" i="154"/>
  <c r="G4" i="154" s="1"/>
  <c r="C129" i="9"/>
  <c r="B129" i="9"/>
  <c r="D128" i="9"/>
  <c r="D5" i="157"/>
  <c r="G6" i="158"/>
  <c r="D6" i="157"/>
  <c r="D4" i="155"/>
  <c r="G4" i="155" s="1"/>
  <c r="D5" i="154"/>
  <c r="C128" i="9"/>
  <c r="G6" i="155"/>
  <c r="D6" i="158"/>
  <c r="D4" i="157"/>
  <c r="G4" i="157" s="1"/>
  <c r="D4" i="156"/>
  <c r="G4" i="156" s="1"/>
  <c r="D6" i="154"/>
  <c r="D5" i="153"/>
  <c r="C136" i="9"/>
  <c r="B134" i="9"/>
  <c r="C131" i="9"/>
  <c r="B139" i="9"/>
  <c r="C139" i="9"/>
  <c r="B133" i="9"/>
  <c r="B142" i="9"/>
  <c r="B131" i="9"/>
  <c r="C140" i="9"/>
  <c r="B132" i="9"/>
  <c r="B135" i="9"/>
  <c r="B141" i="9"/>
  <c r="C138" i="9"/>
  <c r="C134" i="9"/>
  <c r="D141" i="9"/>
  <c r="D138" i="9"/>
  <c r="D131" i="9"/>
  <c r="C137" i="9"/>
  <c r="B138" i="9"/>
  <c r="C135" i="9"/>
  <c r="D139" i="9"/>
  <c r="C133" i="9"/>
  <c r="C132" i="9"/>
  <c r="B130" i="9"/>
  <c r="D136" i="9"/>
  <c r="D142" i="9"/>
  <c r="D135" i="9"/>
  <c r="D133" i="9"/>
  <c r="C141" i="9"/>
  <c r="B137" i="9"/>
  <c r="D140" i="9"/>
  <c r="B136" i="9"/>
  <c r="D6" i="153"/>
  <c r="D137" i="9"/>
  <c r="B140" i="9"/>
  <c r="G6" i="153"/>
  <c r="D132" i="9"/>
  <c r="C130" i="9"/>
  <c r="C142" i="9"/>
  <c r="D130" i="9"/>
  <c r="D134" i="9"/>
  <c r="D4" i="153"/>
  <c r="G4" i="153" s="1"/>
  <c r="D6" i="152"/>
  <c r="D5" i="152"/>
  <c r="D4" i="152"/>
  <c r="G4" i="152" s="1"/>
  <c r="G6" i="152"/>
  <c r="D127" i="9"/>
  <c r="C127" i="9"/>
  <c r="B127" i="9"/>
  <c r="D6" i="151"/>
  <c r="G6" i="151"/>
  <c r="D5" i="151"/>
  <c r="D4" i="151"/>
  <c r="G4" i="151" s="1"/>
  <c r="B125" i="9"/>
  <c r="D125" i="9"/>
  <c r="C125" i="9"/>
  <c r="G6" i="148"/>
  <c r="D5" i="148"/>
  <c r="D4" i="148"/>
  <c r="G4" i="148" s="1"/>
  <c r="D6" i="148"/>
  <c r="D123" i="9"/>
  <c r="D5" i="147"/>
  <c r="G6" i="147"/>
  <c r="D4" i="147"/>
  <c r="G4" i="147" s="1"/>
  <c r="C123" i="9"/>
  <c r="D6" i="147"/>
  <c r="B123" i="9"/>
  <c r="D6" i="146"/>
  <c r="D5" i="146"/>
  <c r="D4" i="146"/>
  <c r="G4" i="146" s="1"/>
  <c r="G6" i="146"/>
  <c r="D6" i="145"/>
  <c r="G6" i="145"/>
  <c r="D5" i="145"/>
  <c r="D4" i="145"/>
  <c r="G4" i="145" s="1"/>
  <c r="B17" i="9"/>
  <c r="C120" i="9"/>
  <c r="B120" i="9"/>
  <c r="D120" i="9"/>
  <c r="D6" i="144"/>
  <c r="D5" i="144"/>
  <c r="G6" i="144"/>
  <c r="D4" i="144"/>
  <c r="G4" i="144" s="1"/>
  <c r="G6" i="143"/>
  <c r="D5" i="143"/>
  <c r="D4" i="143"/>
  <c r="G4" i="143" s="1"/>
  <c r="D6" i="143"/>
  <c r="G6" i="141"/>
  <c r="D4" i="142"/>
  <c r="G4" i="142" s="1"/>
  <c r="D6" i="141"/>
  <c r="D5" i="141"/>
  <c r="G6" i="142"/>
  <c r="D5" i="142"/>
  <c r="D6" i="142"/>
  <c r="D4" i="141"/>
  <c r="G4" i="141" s="1"/>
  <c r="G6" i="140"/>
  <c r="D4" i="140"/>
  <c r="G4" i="140" s="1"/>
  <c r="D6" i="140"/>
  <c r="D5" i="140"/>
  <c r="G6" i="139"/>
  <c r="D4" i="139"/>
  <c r="G4" i="139" s="1"/>
  <c r="D6" i="139"/>
  <c r="D5" i="139"/>
  <c r="G6" i="134"/>
  <c r="D6" i="134"/>
  <c r="D5" i="134"/>
  <c r="G6" i="137"/>
  <c r="D6" i="137"/>
  <c r="D4" i="137"/>
  <c r="G4" i="137" s="1"/>
  <c r="D5" i="137"/>
  <c r="G6" i="135"/>
  <c r="D6" i="135"/>
  <c r="D4" i="134"/>
  <c r="G4" i="134" s="1"/>
  <c r="D5" i="135"/>
  <c r="D4" i="135"/>
  <c r="G4" i="135" s="1"/>
  <c r="G6" i="61"/>
  <c r="G6" i="97"/>
  <c r="G6" i="52"/>
  <c r="D5" i="80"/>
  <c r="G6" i="55"/>
  <c r="G6" i="71"/>
  <c r="G6" i="87"/>
  <c r="G6" i="102"/>
  <c r="G6" i="111"/>
  <c r="G6" i="73"/>
  <c r="G6" i="110"/>
  <c r="G6" i="60"/>
  <c r="G6" i="54"/>
  <c r="G6" i="70"/>
  <c r="G6" i="85"/>
  <c r="D6" i="115"/>
  <c r="D4" i="113"/>
  <c r="G4" i="113" s="1"/>
  <c r="D5" i="111"/>
  <c r="D4" i="111"/>
  <c r="G4" i="111" s="1"/>
  <c r="D4" i="109"/>
  <c r="G4" i="109" s="1"/>
  <c r="D4" i="107"/>
  <c r="G4" i="107" s="1"/>
  <c r="D4" i="105"/>
  <c r="G4" i="105" s="1"/>
  <c r="G6" i="69"/>
  <c r="G6" i="105"/>
  <c r="G6" i="56"/>
  <c r="G6" i="92"/>
  <c r="G6" i="59"/>
  <c r="G6" i="75"/>
  <c r="G6" i="91"/>
  <c r="G6" i="104"/>
  <c r="G6" i="115"/>
  <c r="G6" i="81"/>
  <c r="D5" i="47"/>
  <c r="G6" i="68"/>
  <c r="G6" i="109"/>
  <c r="G6" i="58"/>
  <c r="G6" i="74"/>
  <c r="G6" i="86"/>
  <c r="G6" i="103"/>
  <c r="D5" i="115"/>
  <c r="D6" i="114"/>
  <c r="D6" i="113"/>
  <c r="D6" i="112"/>
  <c r="D6" i="111"/>
  <c r="D6" i="109"/>
  <c r="D4" i="108"/>
  <c r="G4" i="108" s="1"/>
  <c r="D6" i="107"/>
  <c r="D4" i="106"/>
  <c r="G4" i="106" s="1"/>
  <c r="D6" i="105"/>
  <c r="D5" i="104"/>
  <c r="G6" i="77"/>
  <c r="G6" i="64"/>
  <c r="G6" i="63"/>
  <c r="G6" i="95"/>
  <c r="G6" i="57"/>
  <c r="D5" i="51"/>
  <c r="D5" i="48"/>
  <c r="G6" i="78"/>
  <c r="G6" i="106"/>
  <c r="D5" i="112"/>
  <c r="D5" i="110"/>
  <c r="D6" i="108"/>
  <c r="D4" i="104"/>
  <c r="G4" i="104" s="1"/>
  <c r="D4" i="103"/>
  <c r="G4" i="103" s="1"/>
  <c r="D5" i="102"/>
  <c r="D5" i="101"/>
  <c r="D6" i="100"/>
  <c r="D4" i="99"/>
  <c r="G4" i="99" s="1"/>
  <c r="D4" i="98"/>
  <c r="G4" i="98" s="1"/>
  <c r="D6" i="97"/>
  <c r="D5" i="96"/>
  <c r="G6" i="89"/>
  <c r="G6" i="72"/>
  <c r="G6" i="67"/>
  <c r="G6" i="99"/>
  <c r="G6" i="65"/>
  <c r="G6" i="53"/>
  <c r="D5" i="50"/>
  <c r="G6" i="82"/>
  <c r="G6" i="114"/>
  <c r="D5" i="113"/>
  <c r="D4" i="112"/>
  <c r="G4" i="112" s="1"/>
  <c r="D5" i="109"/>
  <c r="D5" i="108"/>
  <c r="D5" i="105"/>
  <c r="D6" i="104"/>
  <c r="D6" i="103"/>
  <c r="D4" i="101"/>
  <c r="G4" i="101" s="1"/>
  <c r="D6" i="99"/>
  <c r="D5" i="97"/>
  <c r="D6" i="95"/>
  <c r="G6" i="113"/>
  <c r="G6" i="79"/>
  <c r="G6" i="93"/>
  <c r="G6" i="62"/>
  <c r="D4" i="110"/>
  <c r="G4" i="110" s="1"/>
  <c r="D4" i="102"/>
  <c r="G4" i="102" s="1"/>
  <c r="D5" i="99"/>
  <c r="D6" i="98"/>
  <c r="D6" i="94"/>
  <c r="D5" i="93"/>
  <c r="D6" i="92"/>
  <c r="G6" i="100"/>
  <c r="G6" i="107"/>
  <c r="G6" i="76"/>
  <c r="G6" i="90"/>
  <c r="D5" i="114"/>
  <c r="D6" i="106"/>
  <c r="D6" i="101"/>
  <c r="D5" i="100"/>
  <c r="D4" i="97"/>
  <c r="G4" i="97" s="1"/>
  <c r="D4" i="96"/>
  <c r="G4" i="96" s="1"/>
  <c r="D5" i="95"/>
  <c r="D5" i="94"/>
  <c r="D6" i="93"/>
  <c r="D5" i="91"/>
  <c r="D4" i="89"/>
  <c r="G4" i="89" s="1"/>
  <c r="D6" i="87"/>
  <c r="D5" i="86"/>
  <c r="D5" i="49"/>
  <c r="G6" i="101"/>
  <c r="D6" i="110"/>
  <c r="D5" i="107"/>
  <c r="D6" i="102"/>
  <c r="D5" i="98"/>
  <c r="D4" i="91"/>
  <c r="G4" i="91" s="1"/>
  <c r="D5" i="89"/>
  <c r="D4" i="86"/>
  <c r="G4" i="86" s="1"/>
  <c r="D5" i="83"/>
  <c r="D6" i="82"/>
  <c r="D5" i="81"/>
  <c r="D6" i="78"/>
  <c r="D5" i="76"/>
  <c r="D4" i="74"/>
  <c r="G4" i="74" s="1"/>
  <c r="D5" i="72"/>
  <c r="D4" i="72"/>
  <c r="G4" i="72" s="1"/>
  <c r="D5" i="70"/>
  <c r="D4" i="70"/>
  <c r="G4" i="70" s="1"/>
  <c r="G6" i="112"/>
  <c r="G6" i="88"/>
  <c r="D4" i="114"/>
  <c r="G4" i="114" s="1"/>
  <c r="D5" i="103"/>
  <c r="D6" i="96"/>
  <c r="D4" i="94"/>
  <c r="G4" i="94" s="1"/>
  <c r="D6" i="91"/>
  <c r="D5" i="88"/>
  <c r="D4" i="88"/>
  <c r="G4" i="88" s="1"/>
  <c r="D6" i="86"/>
  <c r="D4" i="83"/>
  <c r="G4" i="83" s="1"/>
  <c r="D4" i="81"/>
  <c r="G4" i="81" s="1"/>
  <c r="D6" i="80"/>
  <c r="D4" i="78"/>
  <c r="G4" i="78" s="1"/>
  <c r="D5" i="78"/>
  <c r="D5" i="77"/>
  <c r="D6" i="76"/>
  <c r="D5" i="75"/>
  <c r="D6" i="74"/>
  <c r="D5" i="74"/>
  <c r="D4" i="73"/>
  <c r="G4" i="73" s="1"/>
  <c r="D6" i="72"/>
  <c r="D5" i="71"/>
  <c r="D6" i="70"/>
  <c r="D5" i="69"/>
  <c r="D5" i="68"/>
  <c r="D6" i="66"/>
  <c r="G6" i="83"/>
  <c r="D4" i="115"/>
  <c r="G4" i="115" s="1"/>
  <c r="D5" i="90"/>
  <c r="D6" i="88"/>
  <c r="D6" i="83"/>
  <c r="D5" i="79"/>
  <c r="D4" i="79"/>
  <c r="G4" i="79" s="1"/>
  <c r="D4" i="76"/>
  <c r="G4" i="76" s="1"/>
  <c r="D4" i="75"/>
  <c r="G4" i="75" s="1"/>
  <c r="D4" i="71"/>
  <c r="G4" i="71" s="1"/>
  <c r="D4" i="68"/>
  <c r="G4" i="68" s="1"/>
  <c r="D6" i="67"/>
  <c r="D4" i="65"/>
  <c r="G4" i="65" s="1"/>
  <c r="D6" i="64"/>
  <c r="D6" i="62"/>
  <c r="D6" i="60"/>
  <c r="D5" i="59"/>
  <c r="D6" i="58"/>
  <c r="D4" i="57"/>
  <c r="G4" i="57" s="1"/>
  <c r="D5" i="56"/>
  <c r="D6" i="54"/>
  <c r="D5" i="53"/>
  <c r="G6" i="108"/>
  <c r="D5" i="106"/>
  <c r="D6" i="89"/>
  <c r="D5" i="87"/>
  <c r="D5" i="82"/>
  <c r="D4" i="82"/>
  <c r="G4" i="82" s="1"/>
  <c r="D6" i="79"/>
  <c r="D6" i="75"/>
  <c r="D6" i="71"/>
  <c r="D6" i="68"/>
  <c r="D6" i="65"/>
  <c r="D5" i="63"/>
  <c r="D4" i="63"/>
  <c r="G4" i="63" s="1"/>
  <c r="D5" i="61"/>
  <c r="D4" i="61"/>
  <c r="G4" i="61" s="1"/>
  <c r="D4" i="60"/>
  <c r="G4" i="60" s="1"/>
  <c r="D4" i="59"/>
  <c r="G4" i="59" s="1"/>
  <c r="D6" i="57"/>
  <c r="D5" i="55"/>
  <c r="D4" i="53"/>
  <c r="G4" i="53" s="1"/>
  <c r="D5" i="52"/>
  <c r="G6" i="51"/>
  <c r="D4" i="50"/>
  <c r="G4" i="50" s="1"/>
  <c r="D6" i="48"/>
  <c r="D4" i="47"/>
  <c r="G4" i="47" s="1"/>
  <c r="G6" i="66"/>
  <c r="G6" i="94"/>
  <c r="D5" i="85"/>
  <c r="D5" i="73"/>
  <c r="D5" i="67"/>
  <c r="D5" i="65"/>
  <c r="D5" i="64"/>
  <c r="D6" i="61"/>
  <c r="D5" i="57"/>
  <c r="D4" i="56"/>
  <c r="G4" i="56" s="1"/>
  <c r="D6" i="53"/>
  <c r="D6" i="51"/>
  <c r="D6" i="49"/>
  <c r="D4" i="48"/>
  <c r="G4" i="48" s="1"/>
  <c r="D6" i="56"/>
  <c r="D4" i="90"/>
  <c r="G4" i="90" s="1"/>
  <c r="D4" i="85"/>
  <c r="G4" i="85" s="1"/>
  <c r="D6" i="81"/>
  <c r="D4" i="77"/>
  <c r="G4" i="77" s="1"/>
  <c r="D4" i="69"/>
  <c r="G4" i="69" s="1"/>
  <c r="D5" i="62"/>
  <c r="D6" i="59"/>
  <c r="D5" i="54"/>
  <c r="D4" i="52"/>
  <c r="G4" i="52" s="1"/>
  <c r="D6" i="50"/>
  <c r="D4" i="49"/>
  <c r="G4" i="49" s="1"/>
  <c r="G6" i="47"/>
  <c r="D6" i="90"/>
  <c r="D4" i="80"/>
  <c r="G4" i="80" s="1"/>
  <c r="D6" i="77"/>
  <c r="D4" i="67"/>
  <c r="G4" i="67" s="1"/>
  <c r="D4" i="62"/>
  <c r="G4" i="62" s="1"/>
  <c r="D4" i="55"/>
  <c r="G4" i="55" s="1"/>
  <c r="D4" i="54"/>
  <c r="G4" i="54" s="1"/>
  <c r="D6" i="52"/>
  <c r="G6" i="50"/>
  <c r="G6" i="48"/>
  <c r="D4" i="92"/>
  <c r="G4" i="92" s="1"/>
  <c r="D4" i="87"/>
  <c r="G4" i="87" s="1"/>
  <c r="D6" i="73"/>
  <c r="D4" i="66"/>
  <c r="G4" i="66" s="1"/>
  <c r="D4" i="64"/>
  <c r="G4" i="64" s="1"/>
  <c r="D5" i="60"/>
  <c r="D4" i="51"/>
  <c r="G4" i="51" s="1"/>
  <c r="G6" i="49"/>
  <c r="D6" i="47"/>
  <c r="D4" i="95"/>
  <c r="G4" i="95" s="1"/>
  <c r="D4" i="93"/>
  <c r="G4" i="93" s="1"/>
  <c r="D5" i="66"/>
  <c r="D6" i="63"/>
  <c r="D6" i="55"/>
  <c r="D4" i="100"/>
  <c r="G4" i="100" s="1"/>
  <c r="D5" i="92"/>
  <c r="D6" i="85"/>
  <c r="D6" i="69"/>
  <c r="D5" i="58"/>
  <c r="D4" i="58"/>
  <c r="G4" i="58" s="1"/>
  <c r="G6" i="44"/>
  <c r="D5" i="43"/>
  <c r="D5" i="45"/>
  <c r="D4" i="44"/>
  <c r="G4" i="44" s="1"/>
  <c r="G6" i="43"/>
  <c r="D4" i="41"/>
  <c r="G4" i="41" s="1"/>
  <c r="D5" i="46"/>
  <c r="D4" i="45"/>
  <c r="G4" i="45" s="1"/>
  <c r="D6" i="44"/>
  <c r="D5" i="42"/>
  <c r="D6" i="41"/>
  <c r="G6" i="46"/>
  <c r="D4" i="46"/>
  <c r="G4" i="46" s="1"/>
  <c r="D4" i="43"/>
  <c r="G4" i="43" s="1"/>
  <c r="D6" i="46"/>
  <c r="D6" i="43"/>
  <c r="G6" i="42"/>
  <c r="G6" i="45"/>
  <c r="D6" i="45"/>
  <c r="D4" i="42"/>
  <c r="G4" i="42" s="1"/>
  <c r="D5" i="41"/>
  <c r="G6" i="41"/>
  <c r="D5" i="44"/>
  <c r="D6" i="42"/>
  <c r="D5" i="40"/>
  <c r="D4" i="40"/>
  <c r="G4" i="40" s="1"/>
  <c r="G6" i="40"/>
  <c r="D6" i="40"/>
  <c r="G6" i="30"/>
  <c r="G6" i="33"/>
  <c r="G6" i="36"/>
  <c r="D6" i="39"/>
  <c r="D5" i="37"/>
  <c r="D4" i="36"/>
  <c r="G4" i="36" s="1"/>
  <c r="D6" i="35"/>
  <c r="D5" i="33"/>
  <c r="D4" i="32"/>
  <c r="G4" i="32" s="1"/>
  <c r="D6" i="31"/>
  <c r="D5" i="29"/>
  <c r="D4" i="28"/>
  <c r="G4" i="28" s="1"/>
  <c r="D4" i="34"/>
  <c r="G4" i="34" s="1"/>
  <c r="D6" i="33"/>
  <c r="G6" i="29"/>
  <c r="G6" i="32"/>
  <c r="G6" i="38"/>
  <c r="D4" i="39"/>
  <c r="G4" i="39" s="1"/>
  <c r="D5" i="36"/>
  <c r="D4" i="35"/>
  <c r="G4" i="35" s="1"/>
  <c r="D6" i="34"/>
  <c r="D5" i="28"/>
  <c r="G6" i="34"/>
  <c r="G6" i="35"/>
  <c r="G6" i="39"/>
  <c r="D5" i="38"/>
  <c r="D4" i="37"/>
  <c r="G4" i="37" s="1"/>
  <c r="D6" i="36"/>
  <c r="D5" i="34"/>
  <c r="D4" i="33"/>
  <c r="G4" i="33" s="1"/>
  <c r="D6" i="32"/>
  <c r="D5" i="30"/>
  <c r="D4" i="29"/>
  <c r="G4" i="29" s="1"/>
  <c r="D6" i="28"/>
  <c r="G6" i="37"/>
  <c r="G6" i="28"/>
  <c r="G6" i="31"/>
  <c r="D5" i="39"/>
  <c r="D4" i="38"/>
  <c r="G4" i="38" s="1"/>
  <c r="D6" i="37"/>
  <c r="D5" i="35"/>
  <c r="D5" i="31"/>
  <c r="D4" i="30"/>
  <c r="G4" i="30" s="1"/>
  <c r="D6" i="29"/>
  <c r="D6" i="38"/>
  <c r="D5" i="32"/>
  <c r="D4" i="31"/>
  <c r="G4" i="31" s="1"/>
  <c r="D6" i="30"/>
  <c r="G6" i="27"/>
  <c r="D6" i="27"/>
  <c r="G6" i="26"/>
  <c r="D5" i="26"/>
  <c r="D6" i="26"/>
  <c r="D5" i="27"/>
  <c r="D4" i="26"/>
  <c r="G4" i="26" s="1"/>
  <c r="D4" i="27"/>
  <c r="G4" i="27" s="1"/>
  <c r="G6" i="25"/>
  <c r="D4" i="25"/>
  <c r="G4" i="25" s="1"/>
  <c r="D5" i="25"/>
  <c r="D6" i="25"/>
  <c r="D11" i="9"/>
  <c r="D15" i="9"/>
  <c r="D19" i="9"/>
  <c r="D23" i="9"/>
  <c r="D30" i="9"/>
  <c r="D34" i="9"/>
  <c r="D38" i="9"/>
  <c r="D42" i="9"/>
  <c r="D50" i="9"/>
  <c r="D57" i="9"/>
  <c r="D61" i="9"/>
  <c r="D64" i="9"/>
  <c r="D68" i="9"/>
  <c r="D72" i="9"/>
  <c r="D76" i="9"/>
  <c r="D80" i="9"/>
  <c r="D87" i="9"/>
  <c r="D91" i="9"/>
  <c r="D95" i="9"/>
  <c r="D99" i="9"/>
  <c r="D103" i="9"/>
  <c r="D107" i="9"/>
  <c r="D111" i="9"/>
  <c r="D115" i="9"/>
  <c r="D118" i="9"/>
  <c r="C13" i="9"/>
  <c r="C17" i="9"/>
  <c r="C21" i="9"/>
  <c r="C25" i="9"/>
  <c r="C28" i="9"/>
  <c r="C32" i="9"/>
  <c r="C36" i="9"/>
  <c r="C40" i="9"/>
  <c r="C52" i="9"/>
  <c r="C55" i="9"/>
  <c r="C59" i="9"/>
  <c r="C66" i="9"/>
  <c r="C74" i="9"/>
  <c r="C78" i="9"/>
  <c r="C89" i="9"/>
  <c r="C93" i="9"/>
  <c r="C97" i="9"/>
  <c r="C101" i="9"/>
  <c r="C113" i="9"/>
  <c r="C122" i="9"/>
  <c r="B11" i="9"/>
  <c r="B15" i="9"/>
  <c r="B19" i="9"/>
  <c r="B23" i="9"/>
  <c r="B30" i="9"/>
  <c r="B34" i="9"/>
  <c r="B38" i="9"/>
  <c r="B42" i="9"/>
  <c r="B50" i="9"/>
  <c r="D12" i="9"/>
  <c r="D16" i="9"/>
  <c r="D20" i="9"/>
  <c r="D24" i="9"/>
  <c r="D27" i="9"/>
  <c r="D31" i="9"/>
  <c r="D35" i="9"/>
  <c r="D39" i="9"/>
  <c r="D51" i="9"/>
  <c r="D54" i="9"/>
  <c r="D58" i="9"/>
  <c r="D62" i="9"/>
  <c r="D65" i="9"/>
  <c r="D69" i="9"/>
  <c r="D73" i="9"/>
  <c r="D77" i="9"/>
  <c r="D81" i="9"/>
  <c r="D84" i="9"/>
  <c r="D88" i="9"/>
  <c r="D92" i="9"/>
  <c r="D96" i="9"/>
  <c r="D100" i="9"/>
  <c r="D108" i="9"/>
  <c r="D112" i="9"/>
  <c r="D116" i="9"/>
  <c r="D119" i="9"/>
  <c r="C14" i="9"/>
  <c r="C18" i="9"/>
  <c r="C29" i="9"/>
  <c r="C33" i="9"/>
  <c r="C37" i="9"/>
  <c r="C41" i="9"/>
  <c r="C49" i="9"/>
  <c r="C56" i="9"/>
  <c r="C60" i="9"/>
  <c r="C63" i="9"/>
  <c r="C67" i="9"/>
  <c r="C71" i="9"/>
  <c r="C75" i="9"/>
  <c r="C79" i="9"/>
  <c r="C82" i="9"/>
  <c r="C86" i="9"/>
  <c r="C90" i="9"/>
  <c r="C94" i="9"/>
  <c r="C98" i="9"/>
  <c r="C102" i="9"/>
  <c r="C110" i="9"/>
  <c r="C114" i="9"/>
  <c r="D13" i="9"/>
  <c r="D17" i="9"/>
  <c r="D21" i="9"/>
  <c r="D25" i="9"/>
  <c r="D28" i="9"/>
  <c r="D32" i="9"/>
  <c r="D36" i="9"/>
  <c r="D40" i="9"/>
  <c r="D52" i="9"/>
  <c r="D55" i="9"/>
  <c r="D59" i="9"/>
  <c r="D66" i="9"/>
  <c r="D74" i="9"/>
  <c r="D78" i="9"/>
  <c r="D89" i="9"/>
  <c r="D93" i="9"/>
  <c r="D97" i="9"/>
  <c r="D101" i="9"/>
  <c r="D113" i="9"/>
  <c r="D122" i="9"/>
  <c r="C11" i="9"/>
  <c r="C15" i="9"/>
  <c r="C19" i="9"/>
  <c r="C23" i="9"/>
  <c r="C30" i="9"/>
  <c r="C34" i="9"/>
  <c r="C38" i="9"/>
  <c r="C42" i="9"/>
  <c r="C50" i="9"/>
  <c r="C57" i="9"/>
  <c r="C61" i="9"/>
  <c r="C64" i="9"/>
  <c r="C68" i="9"/>
  <c r="C72" i="9"/>
  <c r="C76" i="9"/>
  <c r="C80" i="9"/>
  <c r="C87" i="9"/>
  <c r="C91" i="9"/>
  <c r="C95" i="9"/>
  <c r="C99" i="9"/>
  <c r="C103" i="9"/>
  <c r="C107" i="9"/>
  <c r="C111" i="9"/>
  <c r="C115" i="9"/>
  <c r="C118" i="9"/>
  <c r="D14" i="9"/>
  <c r="D29" i="9"/>
  <c r="D60" i="9"/>
  <c r="D75" i="9"/>
  <c r="D90" i="9"/>
  <c r="C12" i="9"/>
  <c r="C27" i="9"/>
  <c r="C58" i="9"/>
  <c r="C73" i="9"/>
  <c r="C88" i="9"/>
  <c r="C119" i="9"/>
  <c r="B13" i="9"/>
  <c r="B18" i="9"/>
  <c r="B24" i="9"/>
  <c r="B28" i="9"/>
  <c r="B33" i="9"/>
  <c r="B39" i="9"/>
  <c r="B49" i="9"/>
  <c r="B57" i="9"/>
  <c r="B61" i="9"/>
  <c r="B64" i="9"/>
  <c r="B68" i="9"/>
  <c r="B72" i="9"/>
  <c r="B76" i="9"/>
  <c r="B80" i="9"/>
  <c r="B87" i="9"/>
  <c r="B91" i="9"/>
  <c r="B95" i="9"/>
  <c r="B99" i="9"/>
  <c r="B103" i="9"/>
  <c r="B107" i="9"/>
  <c r="B111" i="9"/>
  <c r="B115" i="9"/>
  <c r="B118" i="9"/>
  <c r="B10" i="9"/>
  <c r="B100" i="9"/>
  <c r="B108" i="9"/>
  <c r="B119" i="9"/>
  <c r="D41" i="9"/>
  <c r="D86" i="9"/>
  <c r="C54" i="9"/>
  <c r="C100" i="9"/>
  <c r="B12" i="9"/>
  <c r="B67" i="9"/>
  <c r="B79" i="9"/>
  <c r="B90" i="9"/>
  <c r="B102" i="9"/>
  <c r="B110" i="9"/>
  <c r="D18" i="9"/>
  <c r="D33" i="9"/>
  <c r="D49" i="9"/>
  <c r="D63" i="9"/>
  <c r="D79" i="9"/>
  <c r="D94" i="9"/>
  <c r="D110" i="9"/>
  <c r="C16" i="9"/>
  <c r="C31" i="9"/>
  <c r="C62" i="9"/>
  <c r="C77" i="9"/>
  <c r="C92" i="9"/>
  <c r="C108" i="9"/>
  <c r="B14" i="9"/>
  <c r="B20" i="9"/>
  <c r="B25" i="9"/>
  <c r="B29" i="9"/>
  <c r="B35" i="9"/>
  <c r="B40" i="9"/>
  <c r="B51" i="9"/>
  <c r="B54" i="9"/>
  <c r="B58" i="9"/>
  <c r="B62" i="9"/>
  <c r="B65" i="9"/>
  <c r="B69" i="9"/>
  <c r="B73" i="9"/>
  <c r="B77" i="9"/>
  <c r="B81" i="9"/>
  <c r="B84" i="9"/>
  <c r="B88" i="9"/>
  <c r="B92" i="9"/>
  <c r="B96" i="9"/>
  <c r="B112" i="9"/>
  <c r="B116" i="9"/>
  <c r="D56" i="9"/>
  <c r="D102" i="9"/>
  <c r="C24" i="9"/>
  <c r="C69" i="9"/>
  <c r="C116" i="9"/>
  <c r="B32" i="9"/>
  <c r="B60" i="9"/>
  <c r="B71" i="9"/>
  <c r="B86" i="9"/>
  <c r="B98" i="9"/>
  <c r="B114" i="9"/>
  <c r="C10" i="9"/>
  <c r="D37" i="9"/>
  <c r="D67" i="9"/>
  <c r="D82" i="9"/>
  <c r="D98" i="9"/>
  <c r="D114" i="9"/>
  <c r="C20" i="9"/>
  <c r="C35" i="9"/>
  <c r="C51" i="9"/>
  <c r="C65" i="9"/>
  <c r="C81" i="9"/>
  <c r="C96" i="9"/>
  <c r="C112" i="9"/>
  <c r="B16" i="9"/>
  <c r="B21" i="9"/>
  <c r="B31" i="9"/>
  <c r="B36" i="9"/>
  <c r="B41" i="9"/>
  <c r="B52" i="9"/>
  <c r="B55" i="9"/>
  <c r="B59" i="9"/>
  <c r="B66" i="9"/>
  <c r="B74" i="9"/>
  <c r="B78" i="9"/>
  <c r="B89" i="9"/>
  <c r="B93" i="9"/>
  <c r="B97" i="9"/>
  <c r="B101" i="9"/>
  <c r="B113" i="9"/>
  <c r="B122" i="9"/>
  <c r="D10" i="9"/>
  <c r="D71" i="9"/>
  <c r="C39" i="9"/>
  <c r="C84" i="9"/>
  <c r="B27" i="9"/>
  <c r="B37" i="9"/>
  <c r="B56" i="9"/>
  <c r="B63" i="9"/>
  <c r="B75" i="9"/>
  <c r="B82" i="9"/>
  <c r="B94" i="9"/>
  <c r="F7" i="21"/>
  <c r="D6" i="23"/>
  <c r="D4" i="23"/>
  <c r="G4" i="23" s="1"/>
  <c r="D5" i="23"/>
  <c r="G6" i="23"/>
  <c r="E33" i="146" l="1"/>
  <c r="E31" i="146"/>
  <c r="E26" i="146"/>
  <c r="E28" i="146"/>
  <c r="E23" i="146"/>
  <c r="E30" i="146"/>
  <c r="E24" i="146"/>
  <c r="E29" i="146"/>
  <c r="E25" i="146"/>
  <c r="E27" i="146"/>
  <c r="E32" i="146"/>
  <c r="E21" i="137"/>
  <c r="E19" i="140"/>
  <c r="E18" i="140"/>
  <c r="E22" i="140"/>
  <c r="E14" i="140"/>
  <c r="E21" i="140"/>
  <c r="E17" i="140"/>
  <c r="E13" i="140"/>
  <c r="E24" i="140"/>
  <c r="E20" i="140"/>
  <c r="E16" i="140"/>
  <c r="E23" i="140"/>
  <c r="E15" i="140"/>
  <c r="E22" i="137"/>
  <c r="E13" i="137"/>
  <c r="E14" i="137"/>
  <c r="E18" i="137"/>
  <c r="E16" i="137"/>
  <c r="E20" i="137"/>
  <c r="E15" i="137"/>
  <c r="E19" i="137"/>
  <c r="E17" i="137"/>
  <c r="E33" i="134"/>
  <c r="E29" i="134"/>
  <c r="E25" i="134"/>
  <c r="E32" i="134"/>
  <c r="E28" i="134"/>
  <c r="E24" i="134"/>
  <c r="E31" i="134"/>
  <c r="E27" i="134"/>
  <c r="E30" i="134"/>
  <c r="E26" i="134"/>
  <c r="E31" i="135"/>
  <c r="E27" i="135"/>
  <c r="E30" i="135"/>
  <c r="E26" i="135"/>
  <c r="E29" i="135"/>
  <c r="E25" i="135"/>
  <c r="E32" i="135"/>
  <c r="E28" i="135"/>
  <c r="E13" i="35"/>
  <c r="E24" i="95"/>
  <c r="E23" i="95"/>
  <c r="E24" i="91"/>
  <c r="E25" i="91"/>
  <c r="E23" i="91"/>
  <c r="E37" i="51"/>
  <c r="E33" i="51"/>
  <c r="E27" i="51"/>
  <c r="E30" i="51"/>
  <c r="E31" i="51"/>
  <c r="E34" i="51"/>
  <c r="E36" i="51"/>
  <c r="E25" i="51"/>
  <c r="E26" i="51"/>
  <c r="E32" i="51"/>
  <c r="E28" i="51"/>
  <c r="E35" i="51"/>
  <c r="E29" i="51"/>
  <c r="E24" i="31"/>
  <c r="E30" i="82"/>
  <c r="E26" i="82"/>
  <c r="E22" i="82"/>
  <c r="E29" i="82"/>
  <c r="E25" i="82"/>
  <c r="E24" i="82"/>
  <c r="E23" i="82"/>
  <c r="E27" i="82"/>
  <c r="E28" i="82"/>
  <c r="E25" i="99"/>
  <c r="E31" i="57"/>
  <c r="E27" i="57"/>
  <c r="E34" i="57"/>
  <c r="E30" i="57"/>
  <c r="E26" i="57"/>
  <c r="E33" i="57"/>
  <c r="E25" i="57"/>
  <c r="E32" i="57"/>
  <c r="E24" i="57"/>
  <c r="E29" i="57"/>
  <c r="E28" i="57"/>
  <c r="E32" i="115"/>
  <c r="E28" i="115"/>
  <c r="E31" i="115"/>
  <c r="E27" i="115"/>
  <c r="E26" i="115"/>
  <c r="E25" i="115"/>
  <c r="E30" i="115"/>
  <c r="E29" i="115"/>
  <c r="E32" i="59"/>
  <c r="E28" i="59"/>
  <c r="E24" i="59"/>
  <c r="E20" i="59"/>
  <c r="E16" i="59"/>
  <c r="E35" i="59"/>
  <c r="E31" i="59"/>
  <c r="E27" i="59"/>
  <c r="E23" i="59"/>
  <c r="E19" i="59"/>
  <c r="E15" i="59"/>
  <c r="E30" i="59"/>
  <c r="E22" i="59"/>
  <c r="E14" i="59"/>
  <c r="E34" i="59"/>
  <c r="E26" i="59"/>
  <c r="E18" i="59"/>
  <c r="E33" i="59"/>
  <c r="E25" i="59"/>
  <c r="E29" i="59"/>
  <c r="E21" i="59"/>
  <c r="E13" i="59"/>
  <c r="E17" i="59"/>
  <c r="E33" i="69"/>
  <c r="E29" i="69"/>
  <c r="E25" i="69"/>
  <c r="E21" i="69"/>
  <c r="E17" i="69"/>
  <c r="E13" i="69"/>
  <c r="E32" i="69"/>
  <c r="E28" i="69"/>
  <c r="E24" i="69"/>
  <c r="E20" i="69"/>
  <c r="E16" i="69"/>
  <c r="E31" i="69"/>
  <c r="E23" i="69"/>
  <c r="E15" i="69"/>
  <c r="E30" i="69"/>
  <c r="E22" i="69"/>
  <c r="E14" i="69"/>
  <c r="E35" i="69"/>
  <c r="E19" i="69"/>
  <c r="E27" i="69"/>
  <c r="E34" i="69"/>
  <c r="E18" i="69"/>
  <c r="E26"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France DELAMARE</author>
  </authors>
  <commentList>
    <comment ref="C6" authorId="0" shapeId="0" xr:uid="{00000000-0006-0000-0400-000001000000}">
      <text>
        <r>
          <rPr>
            <sz val="9"/>
            <color indexed="81"/>
            <rFont val="Tahoma"/>
            <family val="2"/>
          </rPr>
          <t>Colonne doublonnée pour fonction RECHERCHEV</t>
        </r>
      </text>
    </comment>
  </commentList>
</comments>
</file>

<file path=xl/sharedStrings.xml><?xml version="1.0" encoding="utf-8"?>
<sst xmlns="http://schemas.openxmlformats.org/spreadsheetml/2006/main" count="15462" uniqueCount="2476">
  <si>
    <t>Animation de l'espace commercial</t>
  </si>
  <si>
    <t>Entrée en relation</t>
  </si>
  <si>
    <t>Recherche de solution</t>
  </si>
  <si>
    <t>Prise en charge des clientèles fragiles</t>
  </si>
  <si>
    <t>Traitement personnalisé des demandes</t>
  </si>
  <si>
    <t>Polyvalence multi métiers</t>
  </si>
  <si>
    <t>Développement de l'autonomie du client</t>
  </si>
  <si>
    <t>Amélioration de la satisfaction du client</t>
  </si>
  <si>
    <t>B. Vente, Conseil</t>
  </si>
  <si>
    <t>Détection du potentiel commercial</t>
  </si>
  <si>
    <t xml:space="preserve">Conseil client </t>
  </si>
  <si>
    <t>Négociation</t>
  </si>
  <si>
    <t>Ventes en face à face</t>
  </si>
  <si>
    <t>Ventes à distance</t>
  </si>
  <si>
    <t>Ventes avec les experts</t>
  </si>
  <si>
    <t>Fidélisation</t>
  </si>
  <si>
    <t>Prospection</t>
  </si>
  <si>
    <t>Traitement de la connaissance client</t>
  </si>
  <si>
    <t>C. Gestion des risques</t>
  </si>
  <si>
    <t>Cadre législatif et réglementaire</t>
  </si>
  <si>
    <t>Pilotage des risques</t>
  </si>
  <si>
    <t>Risques de crédit</t>
  </si>
  <si>
    <t>Fraude et Lutte contre blanchiment et financement du terrorisme</t>
  </si>
  <si>
    <t>Conformité et contrôle interne</t>
  </si>
  <si>
    <t>Audit interne</t>
  </si>
  <si>
    <t>Qualité des données</t>
  </si>
  <si>
    <t>Sécurité, sûreté des biens et des personnes</t>
  </si>
  <si>
    <t>Prévention, santé et bien-être au travail</t>
  </si>
  <si>
    <t>Risques opérationnels non bancaires</t>
  </si>
  <si>
    <t>Culture de gestion</t>
  </si>
  <si>
    <t>Expression orale et écrite</t>
  </si>
  <si>
    <t>Environnement et processus internes</t>
  </si>
  <si>
    <t>Processus métier</t>
  </si>
  <si>
    <t>Organisation et planification</t>
  </si>
  <si>
    <t>Pilotage et reporting</t>
  </si>
  <si>
    <t>Synthèse</t>
  </si>
  <si>
    <t>Management de projet</t>
  </si>
  <si>
    <t xml:space="preserve">Précision et rigueur </t>
  </si>
  <si>
    <t>Transfert de compétences</t>
  </si>
  <si>
    <t>Gestion événementielle et animation transverse</t>
  </si>
  <si>
    <t>Analyse financière</t>
  </si>
  <si>
    <t>Langues étrangères</t>
  </si>
  <si>
    <t>Relation partenaires et fournisseurs</t>
  </si>
  <si>
    <t>Analyse du besoin Client / Partenaire / Collaborateur</t>
  </si>
  <si>
    <t>Appui et Conseil</t>
  </si>
  <si>
    <t>Suivi contractuel</t>
  </si>
  <si>
    <t>Veille / innovation / tendances</t>
  </si>
  <si>
    <t>Analyse et traitement de l'information</t>
  </si>
  <si>
    <t>Communication</t>
  </si>
  <si>
    <t xml:space="preserve">Performance et rentabilité </t>
  </si>
  <si>
    <t>Business Design</t>
  </si>
  <si>
    <t>Méthodes et outils de créativité</t>
  </si>
  <si>
    <t>Analyse / Management des risques</t>
  </si>
  <si>
    <t>Conduite du changement</t>
  </si>
  <si>
    <t>Marché Particulier</t>
  </si>
  <si>
    <t>Marché Patrimonial</t>
  </si>
  <si>
    <t>Crédit immobilier</t>
  </si>
  <si>
    <t>Succession</t>
  </si>
  <si>
    <t>Divorce et séparation</t>
  </si>
  <si>
    <t>Majeurs protégés</t>
  </si>
  <si>
    <t>Réclamations (SAV)</t>
  </si>
  <si>
    <t>Contentieux</t>
  </si>
  <si>
    <t>Surendettement</t>
  </si>
  <si>
    <t>Recouvrement</t>
  </si>
  <si>
    <t>Argent au quotidien</t>
  </si>
  <si>
    <t>Crédit à la consommation</t>
  </si>
  <si>
    <t>Epargne</t>
  </si>
  <si>
    <t>Retraite</t>
  </si>
  <si>
    <t>Fiscalité</t>
  </si>
  <si>
    <t>Produits non bancaires</t>
  </si>
  <si>
    <t>Services Courrier Colis</t>
  </si>
  <si>
    <t>Services publics (administratifs)</t>
  </si>
  <si>
    <t>Valeurs mobilières</t>
  </si>
  <si>
    <t>Opérations juridiques et activités fiscales</t>
  </si>
  <si>
    <t>Marché professionnels (artico, professions libérales, franchises)</t>
  </si>
  <si>
    <t>Marché associations et mutuelles</t>
  </si>
  <si>
    <t>Marché entreprises</t>
  </si>
  <si>
    <t>Marché collectivités locales</t>
  </si>
  <si>
    <t>Marché santé, économie mixte</t>
  </si>
  <si>
    <t>Marché habitat social et EPL</t>
  </si>
  <si>
    <t>Présence institutionnelle (lobbying)</t>
  </si>
  <si>
    <t>Crédits spécialisés</t>
  </si>
  <si>
    <t>Crédits standardisés</t>
  </si>
  <si>
    <t>Crédits sur mesure</t>
  </si>
  <si>
    <t>Flux, monétique</t>
  </si>
  <si>
    <t>Assurance</t>
  </si>
  <si>
    <t>Placements</t>
  </si>
  <si>
    <t>Analyse financière PMO</t>
  </si>
  <si>
    <t>Recouvrement commercial PMO</t>
  </si>
  <si>
    <t xml:space="preserve">Stratégies d'achats / d'approvisionnements </t>
  </si>
  <si>
    <t xml:space="preserve">Suivi des approvisionnements </t>
  </si>
  <si>
    <t>Contrôle de gestion</t>
  </si>
  <si>
    <t>Gestion de trésorerie</t>
  </si>
  <si>
    <t>Comptabilité générale</t>
  </si>
  <si>
    <t xml:space="preserve">Comptabilité analytique </t>
  </si>
  <si>
    <t>Production comptable</t>
  </si>
  <si>
    <t>Techniques et stratégie immobilières</t>
  </si>
  <si>
    <t>Architecture et urbanisme</t>
  </si>
  <si>
    <t xml:space="preserve">Développement Durable </t>
  </si>
  <si>
    <t xml:space="preserve">Gestion de portefeuille locatif </t>
  </si>
  <si>
    <t>Conception / aménagement d'espaces de travail</t>
  </si>
  <si>
    <t xml:space="preserve">Maîtrise d'ouvrage </t>
  </si>
  <si>
    <t xml:space="preserve">Technique de bâtiment </t>
  </si>
  <si>
    <t>Techniques de secrétariat</t>
  </si>
  <si>
    <t xml:space="preserve">Gestion administrative et logistique </t>
  </si>
  <si>
    <t>Gestion de l'information</t>
  </si>
  <si>
    <t>Suivi budgétaire</t>
  </si>
  <si>
    <t>Techniques d'Audit</t>
  </si>
  <si>
    <t>Connaissance du CRIPP (Cadre de Référence International des Pratiques Professionnelles)</t>
  </si>
  <si>
    <t xml:space="preserve">Elaboration du plan d'audit </t>
  </si>
  <si>
    <t>Référentiels de  contrôle interne</t>
  </si>
  <si>
    <t>Pilotage de missions d'Audit</t>
  </si>
  <si>
    <t>Cartographie des risques</t>
  </si>
  <si>
    <t xml:space="preserve">Gestion des talents / Accompagnement individuel </t>
  </si>
  <si>
    <t>Recrutement</t>
  </si>
  <si>
    <t>Evaluation et reconnaissance</t>
  </si>
  <si>
    <t>Règles &amp; outils de paie</t>
  </si>
  <si>
    <t>Règles &amp; outils de gestion administrative / GTA</t>
  </si>
  <si>
    <t xml:space="preserve">Conception de solutions d'apprentissage </t>
  </si>
  <si>
    <t>Contrôle de gestion sociale</t>
  </si>
  <si>
    <t>GPEC</t>
  </si>
  <si>
    <t xml:space="preserve">Stratégie de relations sociales </t>
  </si>
  <si>
    <t>Expérience et parcours clients multicanaux</t>
  </si>
  <si>
    <t>Segmentation client</t>
  </si>
  <si>
    <t>Gestion de la relation client (CRM)</t>
  </si>
  <si>
    <t>Marketing digital</t>
  </si>
  <si>
    <t>Plans et stratégie marketing (dont digital)</t>
  </si>
  <si>
    <t>Conception et mise en marché d'offres</t>
  </si>
  <si>
    <t>Marketing mix (dont digital)</t>
  </si>
  <si>
    <t>Conception et suivi de la solution</t>
  </si>
  <si>
    <t>Stratégie et Gouvernance SI</t>
  </si>
  <si>
    <t>Evaluation des processus du SI et proposition d'amélioration</t>
  </si>
  <si>
    <t>Référentiels de bonnes pratiques SI</t>
  </si>
  <si>
    <t xml:space="preserve">Cartographie, principes et composants de l'architecture fonctionnelle et applicative </t>
  </si>
  <si>
    <t>Technologies et solutions de l'architecture fonctionnelle et applicative</t>
  </si>
  <si>
    <t>Cartographie, principes et composants de l'architecture technique et de production</t>
  </si>
  <si>
    <t>Technologies et solutions de l'architecture technique et de production</t>
  </si>
  <si>
    <t>Coût de possession d'une solution informatique</t>
  </si>
  <si>
    <t>Référentiels techniques et leur cadre d'utilisation</t>
  </si>
  <si>
    <t>Environnement technologique, Equipements réseaux, Systèmes d'exploitation, Automates et Solutions de mobilité</t>
  </si>
  <si>
    <t>Méthodes et outils standards de conception et de modélisation</t>
  </si>
  <si>
    <t>Méthodes, outils et langages de développement</t>
  </si>
  <si>
    <t>Standards d'accessibilité</t>
  </si>
  <si>
    <t>Méthodes et outils d'intégration de logiciels</t>
  </si>
  <si>
    <t>Méthodes et outils de test et de recette de logiciels</t>
  </si>
  <si>
    <t>Méthodes et outils de gestion de configuration</t>
  </si>
  <si>
    <t>Méthodes et outils de simulation de charge</t>
  </si>
  <si>
    <t>Valorisation et exploitation de l’information</t>
  </si>
  <si>
    <t>Digital et robotique</t>
  </si>
  <si>
    <t>Gestion de la livraison des services</t>
  </si>
  <si>
    <t>Méthodes et principes de mise en production</t>
  </si>
  <si>
    <t>Outils d'aide à l'exploitation</t>
  </si>
  <si>
    <t>Outils de gestion de bases de données</t>
  </si>
  <si>
    <t>Méthodes et outils de gestion de parc</t>
  </si>
  <si>
    <t>Identification et traitement des problèmes et des changements</t>
  </si>
  <si>
    <t>Gestion de la crise due à un incident et/ou à un problème</t>
  </si>
  <si>
    <t>Gestion des changements techniques et fonctionnels</t>
  </si>
  <si>
    <t>Outils de gestion des incidents, des problèmes ou des changements et des supports</t>
  </si>
  <si>
    <t>Procédures et outils du système qualité</t>
  </si>
  <si>
    <t>Pilotage des activités</t>
  </si>
  <si>
    <t>Plan de transformation technique d'accompagnement du changement</t>
  </si>
  <si>
    <t>Accompagnement de l'utilisateur sur l'utilisation des matériels et des applications</t>
  </si>
  <si>
    <t>Normes et standards en matière de sécurité</t>
  </si>
  <si>
    <t>Promotion des principes de sécurité</t>
  </si>
  <si>
    <t>Contraintes légales et aspects juridiques liés à la sécurité</t>
  </si>
  <si>
    <t>Outils liés à la sécurité</t>
  </si>
  <si>
    <t>Environnement technologique lié à la sécurité des SI (Sécurité Système, Applicative, Réseaux)</t>
  </si>
  <si>
    <t>Qualification du risque Métier associé à une solution</t>
  </si>
  <si>
    <t xml:space="preserve">Capitalisation et transmission des savoirs, gestion de la connaissance </t>
  </si>
  <si>
    <t>X. Digital</t>
  </si>
  <si>
    <t>Culture digitale</t>
  </si>
  <si>
    <t>Bureautique et poste de travail</t>
  </si>
  <si>
    <t>SI et processus dématérialisés</t>
  </si>
  <si>
    <t>Communication à distance</t>
  </si>
  <si>
    <t>Services en ligne et offre digitale</t>
  </si>
  <si>
    <t>Supports digitaux et objets connectés</t>
  </si>
  <si>
    <t>Réseaux sociaux et e-réputation</t>
  </si>
  <si>
    <t>Outils Collaboratifs internes</t>
  </si>
  <si>
    <t>Réalisation de supports digitaux</t>
  </si>
  <si>
    <t>Analyse de données et informatique décisionnelle</t>
  </si>
  <si>
    <t xml:space="preserve">Orientation client </t>
  </si>
  <si>
    <t>Orientation résultats</t>
  </si>
  <si>
    <t xml:space="preserve">Coopération et ouverture </t>
  </si>
  <si>
    <t>Orientation stratégique</t>
  </si>
  <si>
    <t>Culture du changement et de l'innovation</t>
  </si>
  <si>
    <t>Agilité</t>
  </si>
  <si>
    <t>Analyse et discernement</t>
  </si>
  <si>
    <t>Engagement</t>
  </si>
  <si>
    <t>Conviction et Influence</t>
  </si>
  <si>
    <t>Autonomie</t>
  </si>
  <si>
    <t>Maîtrise de soi</t>
  </si>
  <si>
    <t>Z. Compétences Managériales</t>
  </si>
  <si>
    <t>Conduite d'équipe</t>
  </si>
  <si>
    <t>Développement des femmes et des hommes</t>
  </si>
  <si>
    <t>Hauteur de vue et prise de recul</t>
  </si>
  <si>
    <t>Management à distance</t>
  </si>
  <si>
    <t>ACCUEIL CONSEIL ET VENTE BANCAIRE</t>
  </si>
  <si>
    <t>APPUI AU DEVELOPPEMENT COMMERCIAL</t>
  </si>
  <si>
    <t>MANAGEMENT D'UNITES OPERATIONNELLES</t>
  </si>
  <si>
    <t>MANAGEMENT ET DEVELOPPEMENT COMMERCIAL</t>
  </si>
  <si>
    <t>MIDDLE ET BACK OFFICE BANCAIRE</t>
  </si>
  <si>
    <t>SERVICES CLIENTS</t>
  </si>
  <si>
    <t>AUDIT QUALITE RISQUES SECURITE SURETE</t>
  </si>
  <si>
    <t>PROJETS</t>
  </si>
  <si>
    <t>CHARGE DE CLIENTELE</t>
  </si>
  <si>
    <t>CHARGE DE CLIENTELE A PRIORITE BANCAIRE</t>
  </si>
  <si>
    <t>CHARGE DE CLIENTELE BANCAIRE</t>
  </si>
  <si>
    <t>CONSEILLER BANCAIRE GENERALISTE</t>
  </si>
  <si>
    <t>CONSEILLER BANCAIRE SPECIALISE</t>
  </si>
  <si>
    <t>CONSEILLER CLIENTELE PATRIMONIALE</t>
  </si>
  <si>
    <t>CONSEILLER BANCAIRE ENTREPRISE ECONOMIE SOC</t>
  </si>
  <si>
    <t>CONSEILLER BANCAIRE PROFESSIONNEL</t>
  </si>
  <si>
    <t>EXPERT MARCHE</t>
  </si>
  <si>
    <t>ANIMATEUR DE MARCHE BANCAIRE</t>
  </si>
  <si>
    <t>RESPONSABLE PROFESSIONNALISATION BANCAIRE</t>
  </si>
  <si>
    <t>RESPONSABLE APPUI VENTE</t>
  </si>
  <si>
    <t>MANAGER EXPLOITATION</t>
  </si>
  <si>
    <t>RESPONSABLE BACK OFFICE</t>
  </si>
  <si>
    <t>RESPONSABLE MIDDLE OFFICE</t>
  </si>
  <si>
    <t>DIRECTEUR D'ENTITES OPERATIONNELLES</t>
  </si>
  <si>
    <t>MANAGER ESPACE DE VENTE</t>
  </si>
  <si>
    <t>RESPONSABLE D'AGENCE BANCAIRE</t>
  </si>
  <si>
    <t>MANAGER RELATION CLIENT BANCAIRE</t>
  </si>
  <si>
    <t>DIRECTEUR COMMERCIAL</t>
  </si>
  <si>
    <t>RESPONSABLE AGENCE ENTREPRISES</t>
  </si>
  <si>
    <t>ANIMATEUR ET EXPERTISE BANCAIRE</t>
  </si>
  <si>
    <t>ASSISTANT MIDDLE OFFICE</t>
  </si>
  <si>
    <t>GESTIONNAIRE BACK OFFICE</t>
  </si>
  <si>
    <t>GESTIONNAIRE MIDDLE OFFICE</t>
  </si>
  <si>
    <t>CHARGE MIDDLE OFFICE SPECIALISE</t>
  </si>
  <si>
    <t>RESPONSABLE RELATION CLIENTS</t>
  </si>
  <si>
    <t>CHEF DE PROJET</t>
  </si>
  <si>
    <t>25034 - GUICHETIER A DISTANCE / SERVICE CONSOMMATEUR II.1</t>
  </si>
  <si>
    <t>25042 - GUICHETIER A DISTANCE CONFIRME / SERVICE CONSOMMATEUR II.2</t>
  </si>
  <si>
    <t>25038 - GUICHETIER A DISTANCE REFERENT / SERVICE CONSOMMATEUR II.3</t>
  </si>
  <si>
    <t>01225 - GESTIONNAIRE DE CLIENTELE PROFESSIONNELLE CCPE II.3</t>
  </si>
  <si>
    <t>25064 - CONSEILLER CLIENTS PROFESSIONNELS III.1</t>
  </si>
  <si>
    <t xml:space="preserve">25031 - CHARGE DE CLIENTELE LA POSTE II.1 </t>
  </si>
  <si>
    <t>25032 - CHARGE DE CLIENTELE LA POSTE II.2</t>
  </si>
  <si>
    <t>25033 - CHARGE DE CLIENTELE LA POSTE II.3</t>
  </si>
  <si>
    <t>25035 - CHARGE DE CLIENTELE ACCUEIL ESPACE DE VENTE III.1</t>
  </si>
  <si>
    <t>25036 - CHARGE DE CLIENTELE APPUI BANCAIRE III.1</t>
  </si>
  <si>
    <t>01179 - GESTIONNAIRE CLIENTELE SF II.3</t>
  </si>
  <si>
    <t>45940 - CHARGE DE CLIENTELE SERVICE CLIENT II.1</t>
  </si>
  <si>
    <t>45944 - CHARGE DE CLIENTELE SERVICE CLIENT II.2</t>
  </si>
  <si>
    <t>45945 - CHARGE DE CLIENTELE SERVICE CLIENT II.3</t>
  </si>
  <si>
    <t>45949 - CHARGE DE CLIENTELE ET D'APPUI III.1</t>
  </si>
  <si>
    <t>45091 - CHARGE DE CLIENTELE TELEMARKETING BANCAIRE II.1</t>
  </si>
  <si>
    <t>45092 - CHARGE DE CLIENTELE TELEMARKETING BANCAIRE II.2</t>
  </si>
  <si>
    <t>45093 - CHARGE DE CLIENTELE TELEMARKETING BANCAIRE II.3</t>
  </si>
  <si>
    <t>48640 - CHARGE DE CLIENTELE CREDIT IMMOBILIER II.1</t>
  </si>
  <si>
    <t>48641 - CHARGE DE CLIENTELE CREDIT IMMOBILIER II.2</t>
  </si>
  <si>
    <t>48642 - CHARGE DE CLIENTELE CREDIT IMMOBILIER II.3</t>
  </si>
  <si>
    <t>48646 - CHARGE DE CLIENTELE CREDIT IMMOBILIER III.1</t>
  </si>
  <si>
    <t>01119 - CONSEILLER FINANCIER III.1</t>
  </si>
  <si>
    <t>01241 - CONSEILLER FINANCIER III.2</t>
  </si>
  <si>
    <t>01186 - CONSEILLER CLIENTELE III.2</t>
  </si>
  <si>
    <t>27154 - CONSEILLER CLIENTELE III.3</t>
  </si>
  <si>
    <t>45002 - CHARGE DE DEVELOPPEMENT CLIENTELE II.3</t>
  </si>
  <si>
    <t>45003 - CHARGE DE DEVELOPPEMENT CLIENTELE III.1</t>
  </si>
  <si>
    <t>45140 - CONSEILLER BANCAIRE A DISTANCE III.1</t>
  </si>
  <si>
    <t>45132 - CONSEILLER BANCAIRE A DISTANCE III.2</t>
  </si>
  <si>
    <t>45141 - CONSEILLER BANCAIRE A DISTANCE III.3</t>
  </si>
  <si>
    <t>48643 - CHARGE DE DEVELOPPEMENT CREDIT IMMOBILIER III.1</t>
  </si>
  <si>
    <t>48644 - CONSEILLER SPECIALISE IMMOBILIER A DISTANCE III.2</t>
  </si>
  <si>
    <t>48645 - CONSEILLER SPECIALISE IMMOBILIER A DISTANCE III.3</t>
  </si>
  <si>
    <t>48647 - CONSEILLER SPECIALISE IMMOBILIER A DISTANCE GR.A</t>
  </si>
  <si>
    <t>27129 - CONSEILLER SPECIALISE EN IMMOBILIER III.2</t>
  </si>
  <si>
    <t>27132 - CONSEILLER SPECIALISE EN IMMOBILIER III.3</t>
  </si>
  <si>
    <t>27156 - CONSEILLER SPECIALISE EN IMMOBILIER GR.A</t>
  </si>
  <si>
    <t>27136 - CORRESPONDANT FINANCEMENT DE L'ACCESSION SOCIALE III.3</t>
  </si>
  <si>
    <t>29603 - CORRESPONDANT FINANCEMENT DE L'ACCESSION SOCIALE GR.A</t>
  </si>
  <si>
    <t>45274 - CONSEILLER SPECIALISE EN PATRIMOINE A DISTANCE III.2</t>
  </si>
  <si>
    <t>45275 - CONSEILLER SPECIALISE EN PATRIMOINE A DISTANCE III.3</t>
  </si>
  <si>
    <t>45276 - CONSEILLER SPECIALISE EN PATRIMOINE A DISTANCE GR.A</t>
  </si>
  <si>
    <t>00583 - CONSEILLER SPECIALISE EN PATRIMOINE III.2</t>
  </si>
  <si>
    <t>27155 - CONSEILLER SPECIALISE EN PATRIMOINE GR.A</t>
  </si>
  <si>
    <t>CONGEP - CONSEILLER EN GESTION DE PATRIMOINE I</t>
  </si>
  <si>
    <t>45216 - CONSEILLER SPECIALISE ENTREPRISE 1er Niveau III.2</t>
  </si>
  <si>
    <t>45252 - CONSEILLER SPECIALISE ENTREPRISE 2e Niveau III.3</t>
  </si>
  <si>
    <t>45113 - CHARGE D'AFFAIRES ENTREPRISES IV.A</t>
  </si>
  <si>
    <t>CONESL - CHARGE D'AFFAIRES SPL I</t>
  </si>
  <si>
    <t>45034 - CHARGE DEVELOPPEMENT CLIENTELE ENTREPRISE II.3</t>
  </si>
  <si>
    <t>45035 - CHARGE DEVELOPPEMENT CLIENTELE ENTREPRISE III.1</t>
  </si>
  <si>
    <t>45136 - CONSEILLER A DISTANCE ENTREPRISES ET ASSOCIATIONS III.2</t>
  </si>
  <si>
    <t>45137 - CONSEILLER A DISTANCE ENTREPRISES ET ASSOCIATIONS III.3</t>
  </si>
  <si>
    <t>CONGCL - CONSEILLER GRANDS CLIENTS I</t>
  </si>
  <si>
    <t>45270 - RESPONSABLE CLIENTELE PROFESSIONNELLE III.2</t>
  </si>
  <si>
    <t>45271 - RESPONSABLE CLIENTELE PROFESSIONNELLE III.3</t>
  </si>
  <si>
    <t>29588 - RESPONSABLE MARCHE COURRIER/COLIS GR.A</t>
  </si>
  <si>
    <t>CDEVEF - CHARGE DEVELOPPEMENT EPARGNE FINANCIERE I</t>
  </si>
  <si>
    <t>27149 - RESPONSABLE DEVELOPPEMENT MAISON DE L'HABITAT GR.A</t>
  </si>
  <si>
    <t>27150 - DIRECTEUR MAISON DE L'HABITAT IV.A</t>
  </si>
  <si>
    <t>27151 - DIRECTEUR MAISON DE L'HABITAT IV.B</t>
  </si>
  <si>
    <t>29584 - RESPONSABLE MARCHES BANQUE LPM GR.A</t>
  </si>
  <si>
    <t>REDCSI - RESPONSABLE DEVELOPPEMENT CREDIT IMMOBILIER I</t>
  </si>
  <si>
    <t>RESCOP - RESPONSABLE DEVELOPPEMENT COMMERCIAL PATRIMOINE I</t>
  </si>
  <si>
    <t>27145 - RESPONSABLE METHODES ET OUTILS BANCAIRES GR.A</t>
  </si>
  <si>
    <t>29853 - RESPONSABLE CLIENTELE PARTICULIERS III.3</t>
  </si>
  <si>
    <t>29854 - RESPONSABLE CLIENTELE PARTICULIERS GR. A</t>
  </si>
  <si>
    <t>45947 - ANIMATEUR DEVELOPPEMENT COMPETENCES CLIENTS III.2</t>
  </si>
  <si>
    <t>45948 - ANIMATEUR DEVELOPPEMENT COMPETENCES CLIENTS III.3</t>
  </si>
  <si>
    <t>29893 - RESPONSABLE ANIMATION DES PARTENARIATS III.3</t>
  </si>
  <si>
    <t>29861 - RESPONSABLE ANIMATION DES PARTENARIATS GR.A</t>
  </si>
  <si>
    <t>27140 - MONITEUR DES VENTES BANCAIRE III.2</t>
  </si>
  <si>
    <t>27144 - MONITEUR DES VENTES BANCAIRE III.3</t>
  </si>
  <si>
    <t>45993 - RESPONSABLE PROFESSIONNALISATION ET ANIMATION COMMERCIALE III.3</t>
  </si>
  <si>
    <t>45994 - RESPONSABLE PROFESSIONNALISATION ET ANIMATION COMMERCIALE</t>
  </si>
  <si>
    <t>01195 - MONITEUR DES VENTES RESEAU III.2</t>
  </si>
  <si>
    <t>01196 - MONITEUR DES VENTES RESEAU III.3</t>
  </si>
  <si>
    <t>29855 - RESPONSABLE EXPLOITATION III.3</t>
  </si>
  <si>
    <t>29859 - RESPONSABLE EXPLOITATION GR.A</t>
  </si>
  <si>
    <t>45721 - MANAGER DE PROXIMITE BACK OFFICE III.1</t>
  </si>
  <si>
    <t>45757 - MANAGER DE PROXIMITE BACK OFFICE III.2</t>
  </si>
  <si>
    <t>35540 - MANAGER DE PROXIMITE BACK OFFICE III.3</t>
  </si>
  <si>
    <t>45756 - RESPONSABLE SERVICE DE PRODUCTION III.2</t>
  </si>
  <si>
    <t>45792 - RESPONSABLE SERVICE DE PRODUCTION III.3</t>
  </si>
  <si>
    <t>45829 - RESPONSABLE SERVICE DE PRODUCTION GR.A</t>
  </si>
  <si>
    <t>45828 - DIRECTEUR BACK OFFICE GR.A</t>
  </si>
  <si>
    <t>45860 - DIRECTEUR BACK OFFICE GR.B</t>
  </si>
  <si>
    <t>45577 - MANAGER DE PROXIMITE MIDDLE OFFICE III.1</t>
  </si>
  <si>
    <t>45614 - MANAGER DE PROXIMITE MIDDLE OFFICE III.2</t>
  </si>
  <si>
    <t>45615 - RESPONSABLE EN METIERS SPECIALISES III.2</t>
  </si>
  <si>
    <t>45650 - RESPONSABLE EN METIERS SPECIALISES III.3</t>
  </si>
  <si>
    <t>45687 - RESPONSABLE EN METIERS SPECIALISES GR.A</t>
  </si>
  <si>
    <t>45452 - DIRECTEUR DES ACTIVITES BANCAIRES GR.A</t>
  </si>
  <si>
    <t>45001 - CHEF D'EQUIPE ASSISTANTS COMMERCIAUX ENTREPRISES III.1</t>
  </si>
  <si>
    <t>49572 - DIRECTEUR DE CENTRE FINANCIER GR.A</t>
  </si>
  <si>
    <t>29740 - DIRECTEUR REGIONAL IV.B</t>
  </si>
  <si>
    <t>29892 - DIRECTEUR REGIONAL IV.C</t>
  </si>
  <si>
    <t>27078 - ENCADRANT DE PROXIMITE III.2</t>
  </si>
  <si>
    <t>27082 - ENCADRANT DE PROXIMITE III.3</t>
  </si>
  <si>
    <t>29858 - RESPONSABLE ESPACE COMMERCIAL III.3</t>
  </si>
  <si>
    <t>29857 - RESPONSABLE ESPACE COMMERCIAL GR.A</t>
  </si>
  <si>
    <t>29890 - DIRECTEUR DE SECTEUR1 GR.A</t>
  </si>
  <si>
    <t>29891 - DIRECTEUR DE SECTEUR2 GR.A</t>
  </si>
  <si>
    <t>45139 - RESPONSABLE DE POLE AGENCE SPECIALISEE A DISTANCE GR.A</t>
  </si>
  <si>
    <t>45135 - RESPONSABLE AGENCE BANCAIRE A DISTANCE GR.A</t>
  </si>
  <si>
    <t>35459 - DIRECTEUR DE CENTRE RELATION CLIENT GR.A</t>
  </si>
  <si>
    <t>35542 - MANAGER DE PROXIMITE FRONT OFFICE III.3</t>
  </si>
  <si>
    <t>45946 - RESPONSABLE SERVICE CLIENTELE III.2</t>
  </si>
  <si>
    <t>45008 - RESPONSABLE SERVICE CLIENTELE III.3</t>
  </si>
  <si>
    <t>45688 - RESPONSABLE SERVICE CLIENTELE GR.A</t>
  </si>
  <si>
    <t>45025 - RESPONSABLE GESTION DES FLUX CLIENTS III.3</t>
  </si>
  <si>
    <t>45030 - RESPONSABLE GESTION DES FLUX CLIENTS GR.A</t>
  </si>
  <si>
    <t>29568 - DIRECTEUR COMMERCIAL RESEAU IV.A</t>
  </si>
  <si>
    <t>29716 - DIRECTEUR COMMERCIAL RESEAU IV.B</t>
  </si>
  <si>
    <t>DIRPAT - DIRECTEUR COMMERCIAL PATRIMONIAL I</t>
  </si>
  <si>
    <t>27152 - DIRECTEUR DEVELOPPEMENT PARTENARIATS ET ZONES DE MARCHE GR.A</t>
  </si>
  <si>
    <t>27153 - DIRECTEUR DEVELOPPEMENT PARTENARIATS ET ZONES DE MARCHE GR.B</t>
  </si>
  <si>
    <t>45995 - DIRECTEUR ADJOINT PRO IV.A</t>
  </si>
  <si>
    <t>45996 - DIRECTEUR ADJOINT PRO IV.B</t>
  </si>
  <si>
    <t>45112 - DIRECTEUR ADJOINT CENTRE D'AFFAIRES IV.A</t>
  </si>
  <si>
    <t>45109 - DIRECTEUR DE CENTRE D'AFFAIRES IV.A</t>
  </si>
  <si>
    <t>45120 - DIRECTEUR DE CENTRE D'AFFAIRES IV.B</t>
  </si>
  <si>
    <t>RESGCE - RESPONSABLE GRANDS CLIENTS ENTREPRISES HG</t>
  </si>
  <si>
    <t>45723 - ANIMATEUR EXPERT PRODUCTION III.1</t>
  </si>
  <si>
    <t>45724 - ANIMATEUR EXPERT PRODUCTION III.2</t>
  </si>
  <si>
    <t>45725 - ANIMATEUR EXPERT PRODUCTION III.3</t>
  </si>
  <si>
    <t>45027 - CHARGE DU SUPPORT AU RESEAU II.1</t>
  </si>
  <si>
    <t>45028 - CHARGE DU SUPPORT AU RESEAU II.2</t>
  </si>
  <si>
    <t>45029 - CHARGE DU SUPPORT AU RESEAU II.3</t>
  </si>
  <si>
    <t>25062 - ASSISTANT CREDIT II.3</t>
  </si>
  <si>
    <t>49893 - CHARGE D'OPERATIONS DE PAIEMENT II.1</t>
  </si>
  <si>
    <t>49894 - CHARGE D'OPERATIONS DE PAIEMENT II.2</t>
  </si>
  <si>
    <t>49895 - CHARGE D'OPERATIONS DE PAIEMENT II.3</t>
  </si>
  <si>
    <t>49896 - GESTIONNAIRE DOCUMENTS-CHEQUE II.1</t>
  </si>
  <si>
    <t>49897 - GESTIONNAIRE DOCUMENTS-CHEQUE II.2</t>
  </si>
  <si>
    <t>49898 - GESTIONNAIRE DOCUMENTS-CHEQUE II.3</t>
  </si>
  <si>
    <t>45937 - GESTIONNAIRE FABRICATION DE DOCUMENTS II.1</t>
  </si>
  <si>
    <t>45062 - GESTIONNAIRE FABRICATION DE DOCUMENTS II.2</t>
  </si>
  <si>
    <t>45063 - GESTIONNAIRE FABRICATION DE DOCUMENTS II.3</t>
  </si>
  <si>
    <t>45515 - GESTIONNAIRE ENTREPRISE II.2</t>
  </si>
  <si>
    <t>45548 - GESTIONNAIRE ENTREPRISE II.3</t>
  </si>
  <si>
    <t>45514 - GESTIONNAIRE VALEURS MOBILIERES / ALLO POSTE BOURSE II.2</t>
  </si>
  <si>
    <t>45547 - GESTIONNAIRE VALEURS MOBILIERES/ALLO BOURSE II.3</t>
  </si>
  <si>
    <t>45611 - EXPERT EN METIERS SPECIALISES III.1</t>
  </si>
  <si>
    <t>45612 - EXPERT EN METIERS SPECIALISES III.2</t>
  </si>
  <si>
    <t>45616 - EXPERT EN METIERS SPECIALISES III.3</t>
  </si>
  <si>
    <t>45950 - CHARGE DE CLIENTELE SPECIALISE II.1</t>
  </si>
  <si>
    <t>45951 - CHARGE DE CLIENTELE SPECIALISE II.2</t>
  </si>
  <si>
    <t>45952 - CHARGE DE CLIENTELE SPECIALISE II.3</t>
  </si>
  <si>
    <t>27000 - SUPERVISEUR SERVICE CONSOMMATEUR III.1</t>
  </si>
  <si>
    <t>27004 - SUPERVISEUR SERVICE CONSOMMATEUR III.2</t>
  </si>
  <si>
    <t>27147 - RISK MANAGER DÉLÉGUÉ IV.A</t>
  </si>
  <si>
    <t>27148 - RISK MANAGER DÉLÉGUÉ IV.B</t>
  </si>
  <si>
    <t>35535 - DIRECTEUR RESSOURCES ET APPUI AUX TRANSFORMATIONS GR.A</t>
  </si>
  <si>
    <t>35536 - DIRECTEUR RESSOURCES ET APPUI AUX TRANSFORMATIONS GR.B</t>
  </si>
  <si>
    <t>2.1</t>
  </si>
  <si>
    <t>2.2</t>
  </si>
  <si>
    <t>2.3</t>
  </si>
  <si>
    <t>3.1</t>
  </si>
  <si>
    <t>3.2</t>
  </si>
  <si>
    <t>3.3</t>
  </si>
  <si>
    <t>4.A</t>
  </si>
  <si>
    <t>H</t>
  </si>
  <si>
    <t>I</t>
  </si>
  <si>
    <t>4.B</t>
  </si>
  <si>
    <t>4.C</t>
  </si>
  <si>
    <t>HG</t>
  </si>
  <si>
    <t xml:space="preserve"> </t>
  </si>
  <si>
    <t>Fonction</t>
  </si>
  <si>
    <t>Niveau</t>
  </si>
  <si>
    <t>Filière</t>
  </si>
  <si>
    <t>Métier</t>
  </si>
  <si>
    <t>Lien compétences par fonction</t>
  </si>
  <si>
    <t xml:space="preserve">Organiser des actions commerciales pour promouvoir les offres et services dans l'espace de vente.
Mettre à disposition la PLV dans l'espace de vente. </t>
  </si>
  <si>
    <t>Accueillir et prendre en charge les clients dès la phase d'attente dans l'espace de vente ou à distance.
Porter une attention au client, l'accueillir de manière personnalisée, l'écouter et prendre en charge son besoin.</t>
  </si>
  <si>
    <t>Prendre en charge directement le client ou l'orienter vers le bon interlocuteur afin de mieux satisfaire ses besoins.</t>
  </si>
  <si>
    <t>Favoriser l'autonomie des clients sur les opérations et les services simples.
Favoriser l'utilisation des automates et des services en ligne.</t>
  </si>
  <si>
    <t>Identifier l'expert adapté au besoin du client et l'intégrer dans le processus de conseil ou de vente.
Développer des synergies commerciales avec l'ensemble des forces de vente.</t>
  </si>
  <si>
    <t xml:space="preserve">Construire une relation durable avec le client en accompagnant ses moments de vie. 
Développer l'équipement du client et de sa famille. 
Susciter la recommandation. 
Prendre en charge et se sentir concerné par toutes les demandes client relevant de son domaine de responsabilité ou au-delà. </t>
  </si>
  <si>
    <t>Savoir exploiter les données issues des SI de connaissance client afin d'optimiser l'activité commerciale en développant les portefeuilles clients, en améliorant les taux d'équipement et en limitant l'attrition.</t>
  </si>
  <si>
    <t>Connaître et appliquer les règles de déontologie, de confidentialité et d'éthique (orientée client).</t>
  </si>
  <si>
    <t>Détecter les fraudes et remonter les alertes.
Appliquer le dispositif LCB FT sur son domaine d'activité et connaître l'organisation et les moyens mis en place au sein du Groupe.</t>
  </si>
  <si>
    <t>Mettre à jour les données client et les fiabiliser.
Détenir une connaissance de la gestion des données.</t>
  </si>
  <si>
    <t>Savoir gérer le stress et les incivilités.
S'assurer du bien-être au travail des collaborateurs de son équipe.
Maîtriser les risques psycho-sociaux et garantir de bonnes conditions de travail.</t>
  </si>
  <si>
    <t>Utiliser les plateformes collaboratives internes pour échanger et partager les bonnes pratiques ou retours d'expérience.
Participer à des projets en mode collaboratif, sur des outils en ligne, qui facilitent la transversalité.
Rejoindre les communautés digitales, comprendre leurs usages, y participer et identifier les référents sur les sujets clés.
Animer une communauté en ligne.</t>
  </si>
  <si>
    <t>Savoir exploiter et analyser des bases de données élargies (dans une logique de cloud ou big data).
Transformer les données brutes en informations à valeur ajoutée pour son activité (smart data).
Maîtriser les nouvelles méthodes de modélisation de la donnée.</t>
  </si>
  <si>
    <t>Identifier les enjeux, élaborer une stratégie et identifier les opportunités business dans le but d'accroître la performance globale de l'entreprise.
Définir les priorités et le plan d'action associé et conduire son déploiement.
Transmettre la vision et le sens des actions communes.</t>
  </si>
  <si>
    <t>Rallier les autres (collaborateurs, collègues ou clients) à un point de vue, les persuader et les inciter à agir comme on le souhaite.</t>
  </si>
  <si>
    <t>Se maîtriser et agir de façon constructive afin de maintenir son efficacité en situation de tension, d'urgence ponctuelle ou de pression.
Savoir gérer ses émotions.</t>
  </si>
  <si>
    <t>Référentiel de compétences</t>
  </si>
  <si>
    <t>Assurance vie</t>
  </si>
  <si>
    <t>Marché Professionnels</t>
  </si>
  <si>
    <t>Savoir organiser différents types d'événements dans le cadre de son activité.
Connaître et maîtriser les techniques pour animer de façon transversale des réunions.
Connaître et promouvoir les nouveaux modes d'animation innovants (design thinking, etc.).</t>
  </si>
  <si>
    <t>Anticiper et structurer ses actions pour une meilleure efficacité.
Coordonner, planifier et prioriser ses activités afin d'atteindre l'objectif fixé.</t>
  </si>
  <si>
    <t>Savoir traiter les opérations bancaires en s'assurant de leur bonne exécution, selon les procédures et modes opératoires en vigueur, ainsi que l'ensemble des processus en lien avec son périmètre d'activité.
Comprendre son rôle dans la chaîne de valeur et avoir une vision de bout en bout du processus.</t>
  </si>
  <si>
    <t>Savoir s'exprimer aussi bien à l'écrit qu'à l'oral, avec un vocabulaire adapté au contexte professionnel, de manière claire et compréhensible.</t>
  </si>
  <si>
    <t>Comprendre comment se constitue un résultat d'entreprise et les leviers pour améliorer la performance.</t>
  </si>
  <si>
    <t xml:space="preserve">Orientation adaptée </t>
  </si>
  <si>
    <t>Définition</t>
  </si>
  <si>
    <t>Compétence</t>
  </si>
  <si>
    <t>Code compétence</t>
  </si>
  <si>
    <t>Famille</t>
  </si>
  <si>
    <t>Répertoire des fonctions</t>
  </si>
  <si>
    <t xml:space="preserve">Pour sélectionner une fonction, utiliser les       du filtre.
Vous pouvez faire une recherche par liste déroulante ou par mot clé sur chacune des colonnes. </t>
  </si>
  <si>
    <t>Cliquez ensuite sur le lien hypertexte en colonne E.</t>
  </si>
  <si>
    <t>Une fois la fonction sélectionnée, cliquer sur         et décocher "vides" pour afficher les compétences associées.</t>
  </si>
  <si>
    <t xml:space="preserve">     Matrice</t>
  </si>
  <si>
    <r>
      <rPr>
        <b/>
        <u/>
        <sz val="11"/>
        <color theme="1"/>
        <rFont val="Calibri"/>
        <family val="2"/>
        <scheme val="minor"/>
      </rPr>
      <t xml:space="preserve">Légende </t>
    </r>
    <r>
      <rPr>
        <b/>
        <sz val="11"/>
        <color theme="1"/>
        <rFont val="Calibri"/>
        <family val="2"/>
        <scheme val="minor"/>
      </rPr>
      <t xml:space="preserve">: </t>
    </r>
    <r>
      <rPr>
        <b/>
        <sz val="11"/>
        <color theme="9" tint="0.499984740745262"/>
        <rFont val="Calibri"/>
        <family val="2"/>
        <scheme val="minor"/>
      </rPr>
      <t xml:space="preserve">1 = Compétences Clés </t>
    </r>
    <r>
      <rPr>
        <b/>
        <sz val="11"/>
        <color theme="1"/>
        <rFont val="Calibri"/>
        <family val="2"/>
        <scheme val="minor"/>
      </rPr>
      <t xml:space="preserve">    </t>
    </r>
    <r>
      <rPr>
        <b/>
        <sz val="11"/>
        <color theme="4"/>
        <rFont val="Calibri"/>
        <family val="2"/>
        <scheme val="minor"/>
      </rPr>
      <t xml:space="preserve"> 2 = Compétences Utiles</t>
    </r>
    <r>
      <rPr>
        <b/>
        <sz val="11"/>
        <color theme="1"/>
        <rFont val="Calibri"/>
        <family val="2"/>
        <scheme val="minor"/>
      </rPr>
      <t xml:space="preserve">
</t>
    </r>
    <r>
      <rPr>
        <b/>
        <i/>
        <sz val="11"/>
        <color theme="1"/>
        <rFont val="Calibri"/>
        <family val="2"/>
        <scheme val="minor"/>
      </rPr>
      <t>Pour retirer le filtre : ruban Données / Filtrer / Effacer.</t>
    </r>
  </si>
  <si>
    <t>GESMOF - GESTIONNAIRE MIDDLE OFFICE - I</t>
  </si>
  <si>
    <t>GESBOP - GESTIONNAIRE BACK OFFICE PAIEMENTS - H</t>
  </si>
  <si>
    <t>ASSCGC - ASSISTANT COMMERCIAL CGC - H</t>
  </si>
  <si>
    <t>TECHNICO COMMERCIAL ASSURANCE - I</t>
  </si>
  <si>
    <t>29572 - DIRECTEUR DE TERRITOIRE IV.A</t>
  </si>
  <si>
    <t>29724 - DIRECTEUR DE TERRITOIRE IV.B</t>
  </si>
  <si>
    <t>48890 - GESTIONNAIRE DOCUMENTAIRE BANCAIRE II.2</t>
  </si>
  <si>
    <t>48891 - GESTIONNAIRE DOCUMENTAIRE BANCAIRE II.3</t>
  </si>
  <si>
    <t>45273 - RESPONSABLE CLIENTELE PROFESSIONNELLE IV.A</t>
  </si>
  <si>
    <t>45460 - DIRECTEUR COMMERCIAL BANCAIRE GR.B</t>
  </si>
  <si>
    <t>45451 - DIRECTEUR COMMERCIAL BANCAIRE GR.A</t>
  </si>
  <si>
    <t>Compétences Clés</t>
  </si>
  <si>
    <t>Compétences utiles</t>
  </si>
  <si>
    <t>Total Compétences</t>
  </si>
  <si>
    <t>TECOEN - TECHNICO COMMERCIAL CLIENTELE ENTREPRISE - I</t>
  </si>
  <si>
    <t>Y. Compétences comportementales</t>
  </si>
  <si>
    <t>Méthodes et outils d'organisation et d'optimisation</t>
  </si>
  <si>
    <t>Pilotage de projet</t>
  </si>
  <si>
    <t>Cadrage de projet</t>
  </si>
  <si>
    <t>Analyse et diagnostic projet</t>
  </si>
  <si>
    <t>Culture économique et d'entreprise</t>
  </si>
  <si>
    <t>Relations Presse</t>
  </si>
  <si>
    <t>Communication et relations institutionnelles</t>
  </si>
  <si>
    <t>Communication de crise</t>
  </si>
  <si>
    <t>Communication commerciale</t>
  </si>
  <si>
    <t>Communication interne</t>
  </si>
  <si>
    <t>Image de marque</t>
  </si>
  <si>
    <t>Techniques de communication</t>
  </si>
  <si>
    <t>Stratégie et plan de communication</t>
  </si>
  <si>
    <t>E. Excellence opérationnelle  Banque de détail</t>
  </si>
  <si>
    <t>D. Excellence opérationnelle Expertise transverse</t>
  </si>
  <si>
    <t>A. Accueil, orientation</t>
  </si>
  <si>
    <t>Sourcing partenaires / fournisseurs</t>
  </si>
  <si>
    <t>ACHATS</t>
  </si>
  <si>
    <t>COMMUNICATION</t>
  </si>
  <si>
    <t>RESSOURCES HUMAINES</t>
  </si>
  <si>
    <t>IMMOBILIER</t>
  </si>
  <si>
    <t>FINANCE - CONTRÔLE DE GESTION - COMPTABILITÉ</t>
  </si>
  <si>
    <t>ADMINISTRATION SERVICES GÉNÉRAUX</t>
  </si>
  <si>
    <t>MARKETING</t>
  </si>
  <si>
    <t>SYSTÈME D'INFORMATIONS</t>
  </si>
  <si>
    <t>ACHETEUR</t>
  </si>
  <si>
    <t>RESPONSABLE ACHATS</t>
  </si>
  <si>
    <t>F.  Entreprises</t>
  </si>
  <si>
    <t>G.  Achats</t>
  </si>
  <si>
    <t>H.  Finance / Contrôle de Gestion / Comptabilité</t>
  </si>
  <si>
    <t>I.  Immobilier</t>
  </si>
  <si>
    <t>J.  Administration / Services Généraux</t>
  </si>
  <si>
    <t>K.  Audit / Risques</t>
  </si>
  <si>
    <t>L.  Ressources Humaines</t>
  </si>
  <si>
    <t>M.  Marketing</t>
  </si>
  <si>
    <t>N .  Système d'informations</t>
  </si>
  <si>
    <t>O.  Communication</t>
  </si>
  <si>
    <t>P.  Projet</t>
  </si>
  <si>
    <t>35541 - MANAGER DE PROXIMITE MIDDLE OFFICE III.3</t>
  </si>
  <si>
    <t>Construire une relation de service attentionnée et personnalisée avec son client dans la durée, quel que soit le canal.
Aller chercher l'information au bon endroit et donner les explications et les solutions au client.
Faire face aux situations exceptionnelles ou imprévues.
Gérer la diversité des demandes et leur complexité.</t>
  </si>
  <si>
    <t>S'assurer en permanence de la satisfaction du client en prenant en compte son avis à chaque étape de la relation.
Faire preuve d'agilité en adaptant en temps réel sa posture aux attentes et besoins du client.
Faire preuve de pro-activité et d'initiative pour renforcer le lien avec le client.</t>
  </si>
  <si>
    <t>Appliquer les méthodes de vente.
Synthétiser les informations client et faire des propositions commerciales adaptées aux besoins et aux projets du client.
Faire preuve de pro-activité commerciale en proposant notamment des offres connexes adaptées au client.
Prendre des décisions au cas par cas et savoir refuser en expliquant pourquoi.</t>
  </si>
  <si>
    <t>Adapter les techniques de vente et les postures à une relation commerciale à distance et faire des propositions commerciales adaptées aux besoins et aux projets du client.
Prendre des décisions au cas par cas et savoir refuser en expliquant pourquoi.</t>
  </si>
  <si>
    <t>Disposer de l'ensemble des connaissances sur les règles et techniques permettant d'assurer la gestion du risque de non-conformité des processus.</t>
  </si>
  <si>
    <t>Connaître l'environnement de son activité.
Connaître les lois et règlements en vigueur dans son domaine.</t>
  </si>
  <si>
    <t>Acquérir des connaissances de son environnement interne et externe, des process inter / intra branches de bout en bout, d’un secteur d’activité et d’un domaine fonctionnel pour apporter des préconisations.
Respecter les règles et méthodologies liées aux processus internes dans le cadre de son activité.
Comprendre son rôle dans la chaîne de valeur et avoir une vision de bout en bout du processus.</t>
  </si>
  <si>
    <t>Savoir trier, analyser et isoler les informations essentielles des informations accessoires.
Consolider des informations pour réaliser une synthèse.</t>
  </si>
  <si>
    <t>Appliquer les méthodes et outils projet afin de contribuer / conduire / manager un projet de bout en bout en mobilisant les ressources nécessaires et en tenant compte des contraintes de l'environnement.</t>
  </si>
  <si>
    <t>Maîtriser l'ensemble des techniques et outils et les leviers d'action permettant de faire preuve de pédagogie.
Savoir transmettre des connaissances.</t>
  </si>
  <si>
    <t>Comprendre la langue et à s'exprimer oralement et à l'écrit avec clarté et précision de façon à se faire comprendre de ses interlocuteurs.</t>
  </si>
  <si>
    <t>Agir seul en toute responsabilité, s'affirmer et affirmer ses décisions et ses actions.</t>
  </si>
  <si>
    <t>Développer des réseaux et activer des techniques de sourcing pour identifier les partenaires / fournisseurs potentiels</t>
  </si>
  <si>
    <t xml:space="preserve">Elaborer des stratégies d'achats / d'approvisionnements (Make or Buy, partenariats...) </t>
  </si>
  <si>
    <t>Suivre et contrôler le circuit des approvisionnements et assurer le suivi des litiges et des pénalités le cas échéant</t>
  </si>
  <si>
    <t>Elaborer/consolider un budget, suivre et optimiser les écarts et, le cas échéant, piloter les cycles de gestion annuels / pluriannuels (élaboration des budgets, reporting, analyse, suivi des estimés, etc)</t>
  </si>
  <si>
    <t xml:space="preserve">Maîtriser et assurer la conformité des flux financiers et de trésorerie, réaliser des prévisions de trésorerie et assurer la solvabilité de l'organisation </t>
  </si>
  <si>
    <t>Maîtriser les règles, normes (notamment les normes IFRS) et techniques de comptabilité</t>
  </si>
  <si>
    <t>Maîtriser les règles, processus et méthodes de comptabilité analytique et les appliquer dans le respect de la réglementation en vigueur</t>
  </si>
  <si>
    <t>Produire les comptes et les consolider dans le respect de la réglementation en vigueur et des normes comptables (notamment IFRS)</t>
  </si>
  <si>
    <t>Maîtriser les règles et normes fiscales et produire des déclarations fiscales</t>
  </si>
  <si>
    <t>Utiliser ses connaissances des standards et techniques immobiliers (techniques du bâtiment, travaux publics…) pour mettre en œuvre des politiques et des stratégies immobilières</t>
  </si>
  <si>
    <t>Utiliser ses connaissances en architecture et urbanisme dans la mise en œuvre des politiques immobilières afin de répondre aux besoins de ses clients</t>
  </si>
  <si>
    <t>Utiliser ses connaissances des règles et normes relatives au Développement Durable (démarche HQE, normes énergétiques…) afin de permettre la construction et l'exploitation durable des bâtiments</t>
  </si>
  <si>
    <t>Effectuer la gestion locative courante d'un portefeuille de biens immobiliers (entretien, services aux occupants, relations bailleur, suivi des baux…) et optimiser le parc locatif en assurant la qualité de la relation client</t>
  </si>
  <si>
    <t>Concevoir / adapter / aménager des espaces de travail performants, responsables, répondant aux besoins de l'organisation et améliorant la qualité de vie au travail</t>
  </si>
  <si>
    <t xml:space="preserve">Analyser le besoin client, assurer le montage et le suivi de la conception et de l'exécution de projets / programmes (suivi des coûts, planification, pilotage…) et coordonner l'ensemble des partenaires intervenants dans la réalisation du projet </t>
  </si>
  <si>
    <t xml:space="preserve">Utiliser ses connaissances en maintenance de bâtiments et fonctionnement d'équipements (électricité, climatisation, chauffage, serrures, Systèmes de Sécurité Incendie…) </t>
  </si>
  <si>
    <t>Maîtriser et mettre en œuvre l'ensemble des techniques de secrétariat (gestion du/des planning(s), organisation de réunions, prises de notes / suivi des actions, classement et archivage de dossiers…)</t>
  </si>
  <si>
    <t xml:space="preserve">Assurer la gestion administrative (congés, absences… dans le respect du droit du travail en vigueur) et effectuer les approvisionnements (fournitures…) en assurant le traitement des factures afférentes </t>
  </si>
  <si>
    <t>Coordonner et faciliter la circulation et le partage de l'information sur différents canaux au sein de l'équipe dans le respect de la confidentialité</t>
  </si>
  <si>
    <t>Suivre l'avancement d'un budget (consommé, reste à faire…) et contribuer à sa réalisation le cas échéant</t>
  </si>
  <si>
    <t>Maîtriser les techniques, méthodes et processus d'Audit, formuler des conclusions en qualifiant des plans d'actions et faire respecter les règles d'éthique et de déontologie dans le Groupe</t>
  </si>
  <si>
    <t xml:space="preserve">Connaître le CRIPP et respecter ses exigences dans le cadre de la planification et de la réalisation d'une mission d'audit interne </t>
  </si>
  <si>
    <t>Elaborer le plan d'audit annuel</t>
  </si>
  <si>
    <t xml:space="preserve">Intégrer les connaissances relatives aux normes, principes, dispositifs, composantes et finalités du contrôle interne </t>
  </si>
  <si>
    <t>Piloter les missions d'Audit de bout en bout (cadrage, élaboration du plan d'intervention…) et assurer le suivi et la mise en œuvre des missions et des plans d'actions correctifs initiés par les entités auditées</t>
  </si>
  <si>
    <t>Utiliser une cartographie des risques afin de réaliser ses missions (ex : risques économiques, risques de fraude, cyber-risques…)</t>
  </si>
  <si>
    <t>Utiliser les techniques et les outils d'accompagnement individuel des collaborateurs (coaching, tests de personnalité, conduite d'entretiens, etc…) pour élaborer des plans d'accompagnement individuel et assurer la gestion des talents dans l'entreprise</t>
  </si>
  <si>
    <t>Utiliser les différents outils et techniques de sourcing, de conduite d'entretiens et de recrutement de candidats en interne (mobilité) ou en externe afin de sélectionner les meilleurs profils sur un poste donné</t>
  </si>
  <si>
    <t>Utiliser / concevoir des dispositifs d'évaluation de la performance / des compétences (people review, etc…) et de reconnaissance de l'engagement des collaborateurs (financiers et non financiers)</t>
  </si>
  <si>
    <t>Utiliser ses connaisssances des règles de paie et les outils associés</t>
  </si>
  <si>
    <t>Utiliser ses connaissances des règles de gestion administrative (absences, congés, etc…)</t>
  </si>
  <si>
    <t xml:space="preserve">Elaborer des dispositifs adaptés au besoin de développement de compétences : solutions d'apprentissage, méthodes pédagogiques... </t>
  </si>
  <si>
    <t>Analyser, piloter et optimiser les charges RH notamment  les différentes composantes du coût du travail  : effectifs, masse salariale, absentéisme, structures, formation…</t>
  </si>
  <si>
    <t>Anticiper l'évolution quantitative et qualitative des différentes formes d'emplois, des effectifs, des métiers et des compétences et mettre en place des plans d'actions pour accompagner les transformations de l'entreprise</t>
  </si>
  <si>
    <t>Concevoir la stratégie de dialogue social et/ou  piloter la relation avec les instances représentatives du personnel en conformité avec la réglementation au bénéfice des parties prenantes</t>
  </si>
  <si>
    <t>Concevoir des dispositifs de ciblage (client / prospects) et des parcours client permettant de faire vivre une expérience client en multicanal</t>
  </si>
  <si>
    <t>Segmenter le marché en sous-ensembles de populations homogènes (clients / prospects) afin de mettre en œuvre des actions marketing ciblées et de proposer des offres spécifiques et adaptées à chaque segment</t>
  </si>
  <si>
    <t>Maîtriser les outils d'analyse de l'information client et les techniques permettant d'optimiser la relation qu'entretient la marque avec les clients, afin de les fidéliser</t>
  </si>
  <si>
    <t xml:space="preserve">Maîtriser l'ensemble des techniques marketing utilisées sur les supports et canaux digitaux (email marketing, publicité display, search engine marketing, content marketing, social / mobile marketing, Réseaux Sociaux, analyse web, codage…) </t>
  </si>
  <si>
    <t xml:space="preserve">Elaborer / mettre en œuvre / suivre le plan et les campagnes  marketing  (actions marketing, dossiers, budgets, cahiers des charges, planning…) </t>
  </si>
  <si>
    <t xml:space="preserve">Concevoir et mettre en marché selon le bon canal des offres commerciales différenciantes et à valeur ajoutée, qui répondent aux besoins clients </t>
  </si>
  <si>
    <t>Définir la stratégie de marketing mix (politique produit, prix, communication, distribution) sur l'ensemble des canaux y compris digitaux</t>
  </si>
  <si>
    <t>Construire le volet technique d'une offre de services au client, expliquer les choix effectués et à réaliser un suivi de la relation client (qualité de service, facturation, commande…)</t>
  </si>
  <si>
    <t xml:space="preserve">Elaborer et conduire une stratégie informatique en alignement avec la stratégie de l'entreprise </t>
  </si>
  <si>
    <t>Diagnostiquer et auditer les processus SI afin de les adapter au contexte. Lancer et piloter un projet, mettre en production et superviser des applications</t>
  </si>
  <si>
    <t>Maîtriser les normes et standards d'urbanisme, de développement durable et les référentiels de bonnes pratiques SI (COBIT, CMMI, ITIL, VALIT, SOXIT, TOGAF, eSCM…)</t>
  </si>
  <si>
    <t>Maîtriser la cartographie, les principes et composants de l'architecture fonctionnelle et applicative: 
- Cartographies : fonctionnelles, applicatives, de flux, de référentiel et d'utilisateurs
- Couverture fonctionnelle d'un domaine Métier et des éléments communs aux autres domaines
- Référentiels de données et applications partagées par plusieurs domaines</t>
  </si>
  <si>
    <t>Utiliser ses connaissances des principes de construction et de fonctionnement du SI et de ses composants (Progiciels, N-tiers, ERP, système décisionnel, architecture multi canal...), afin d'apporter de solutions CRM, éditique, archivage, front de vente…. à ses clients internes</t>
  </si>
  <si>
    <t>Maîtriser les cartographies, principes et composants de l'architecture technique et de production : 
- Cartographie réseaux, impression, services de messagerie, bus applicatif…
- Architecture de partage, serveurs et outils distribués, implémentation CCU et RSE
- SI internes/externes et cartographies des déploiements des services sur le Cloud
- Référentiels d’entreprise
- Urbanisation à l’échelle de l’entreprise, vision globale
- Coexistence des processus internes et de l’outsourcing (BPO, ITO)</t>
  </si>
  <si>
    <t>Apporter des solutions : 
- de développement logiciel (plateforme IDE Eclipse, intégration continue…)
- du Décisionnel (Powercenter, BOXI, BI,...) et du domaine digital (Big Data)
- d'Interfaces (ETL, API, Exposition de Services, temps réel…) Réseaux, impression, services de messagerie, bus applicatif…
- d’infrastructures (socles scalables et performants, cloud management) 
- réseaux (DSL, ATM, RNIS, 3G, offres opérateurs télécom…)
- de bases de données et d’échange de données (structurées et non structurées)
- d’archivage et de stockage (SAN, NAS, Baie et Interco…)
- de déploiement, d’ordonnancement et de supervision
- de virtualisation et d’automatisation (Cloud computing, SaaS, PaaS, Iaas…)</t>
  </si>
  <si>
    <t>Evaluer le coût de possession de l'architecture: impacts financiers et patrimoniaux (Citrix versus architecture Web…..)</t>
  </si>
  <si>
    <t>Connaitre les Référentiels techniques et leur cadre d'utilisation : 
- Référentiel de production (serveurs, baies de
stockage, logiciels d'ordonnancement...)
 - Référentiels de configuration (équipement matériel
et logiciel des machines serveurs et clientes...)</t>
  </si>
  <si>
    <t>Connaitre l'environnement technologique, les équipements réseaux, les systèmes d'exploitation des automates et des solutions de mobilité : 
- Architecture des ordinateurs, cartes mères, périphériques…
- Equipements réseaux (Autocommutateur, WAN, LAN…),
- Matériels et systèmes d'exploitation grands systèmes (Serveurs centralisés (MVS/ZOS, AS400, fermes de serveurs Unix / Microsoft…),
- Matériels et systèmes d'exploitation systèmes intermédiaires (Serveurs de UNIX et NT d'impression, serveurs de fichiers….
- Matériels liés à la télé surveillance et à la vidéo surveillance…),
- Matériels et systèmes d'exploitation des postes de travail et de leurs périphériques (PC/Windows, PC Linux, imprimantes, flashers…),
- Matériels et systèmes d'exploitation des automates (Distributeur timbres, TPE, GAB, automates de réception des chèques…),
- Matériels, systèmes d'exploitation et solutions de mobilité (cartes 3G, smartphones, IOS, Android, tablettes…)</t>
  </si>
  <si>
    <t>Maîtriser les méthodes et outils standards de conception et de modélisation</t>
  </si>
  <si>
    <t xml:space="preserve">Maîtriser les méthodes, outils et langages de développement : 
- Langages de programmation ou de scripting (SQL, JAVA, .NET …)
- Langages nouvelle génération (Scala, Groovy, Go, …) et interfaces (API, Services, IOT, objets connectés…)
- Cadre d'utilisation technique, performance, sécurité…
Afin de réaliser le paramétrage de progiciels (CRM...) et/ou Cloud (HR Access...) et/ou d'ERP (SAP...) </t>
  </si>
  <si>
    <t>Maîtriser les standards d'accessibilité : XHTML/CSS2, normes ADAE…</t>
  </si>
  <si>
    <t xml:space="preserve">Maîtriser les méthodes et outils d'intégration de logiciels </t>
  </si>
  <si>
    <t>Maîtriser les méthodes et outils de test et de recette de logiciels</t>
  </si>
  <si>
    <t>Maîtriser les méthodes et outils de gestion de configuration</t>
  </si>
  <si>
    <t>Maîtriser les méthodes et outils de simulation de charge afin de permettre la conception, le développement et la production</t>
  </si>
  <si>
    <t>Valoriser et exploiter l'information : 
- Identifier, autour du potentiel stratégique et de valeur de l’information, la transformation numérique induite dans le modèle d’affaires de l’entreprise ainsi que l’usage que les utilisateurs en font (nouveaux concepts, idées, produits et services)
- Préparer, développer de manière agile et exploiter l’information pour améliorer la prise de décision et la gestion en temps réel via des systèmes permettant la veille, la réactivité, l’anticipation, l’assimilation et la création de valeur
- Permettre la synergie, l'acculturation, la collaboration et l'animation avec les écosystèmes numériques (Open Data, relations Filiales, Communautés Postales...)</t>
  </si>
  <si>
    <t>Réaliser une veille. Concevoir, réaliser, tester, déployer et faire la maintenance de solutions digitales (terminaux mobiles, capteurs, objets connectés, IOT, robotique, SI Industriels, services Cloud, réseaux sociaux, solutions de paiement…).
Collaborer et animer avec les acteurs numériques et domotiques (Industriels, Ecoles, Universités, Régions...) en temps réel</t>
  </si>
  <si>
    <t>Assurer l'enregistrement et le suivi des données de fiabilité, réaliser l'escalade, les recommandations et la maintenance des outils de contrôle…</t>
  </si>
  <si>
    <t>Connaitre les normes et standards Informatiques Internes (SNI). Maîtriser les méthodes, principes et contraintes de mise en production et d’exploitation, ainsi que les méthodes suivant un processus itératif (méthode agile, devops) ou cycle en V…</t>
  </si>
  <si>
    <t>Maîtriser les outils : 
- d'ordonnancement
- de surveillance
- de supervision et métrologie
- de Reporting
Connaitre les méthodes et outils liés à la télé administration et à la télédistribution</t>
  </si>
  <si>
    <t>Maîtriser les outils de gestion de bases de données</t>
  </si>
  <si>
    <t>Maîtriser les méthodes et outils de gestion de parc</t>
  </si>
  <si>
    <t>Identifier et qualifier des incidents et des problèmes (selon la méthode ITIL / GDI), assurer la résolution des incidents (priorisation/arbitrage, mobilisation des moyens et compétences nécessaires, escalade, activation mode dégradé…), et établir un rapport sur les incidents et les problèmes dans le cadre des processus et contrats définis</t>
  </si>
  <si>
    <t>Assurer la gestion d'une crise due à un incident et/ou à un problème IT</t>
  </si>
  <si>
    <t>Assurer la gestion des changements techniques et fonctionnels, en réalisant des diagnostics et en mesurant les impacts</t>
  </si>
  <si>
    <t>Maîtriser les principes, procédures et outils de gestion des incidents et/ou problèmes et des changements.
Enregistrer des demandes d'assistance et remettre au client d'un numéro de demande</t>
  </si>
  <si>
    <t>Définir un Plan d'Assurance Qualité (PAQ)</t>
  </si>
  <si>
    <t>Assurer la gestion des flux et des volumes d'activité en fonction des ressources matérielles et humaines disponibles (capacity planning)</t>
  </si>
  <si>
    <t>Accompagner un plan de transformation technique, en déployant par fonction une application et en réalisant des investissements progressifs en matériel et logiciel au fur et à mesure du déploiement</t>
  </si>
  <si>
    <t>Accompagner l'utilisateur sur l'utilisation des matériels et des applications (modes opératoires, Help Desk…)</t>
  </si>
  <si>
    <t>Maîtriser et appliquer les Normes Iso, et la politique de sécurité La Poste (Règles d'identification des utilisateurs, Règles de sauvegarde des données…)</t>
  </si>
  <si>
    <t>Promouvoir les principes de sécurité , en assurant la protection des accès, le respect des règles de sécurité SI, la confidentialité des mots de passe sécurisés…</t>
  </si>
  <si>
    <t>Maîtriser les contraintes légales et les aspects juridiques liés à la sécurité (charte d'utilisation en matière de sécurité informatique, CNIL, archivage légal de documents, externalisation des données…)</t>
  </si>
  <si>
    <t>Configurer les outils liés à la sécurité (Générateur de mots de passe, accès, traces, détection d'intrusion…)</t>
  </si>
  <si>
    <t>Maîtriser l'environnement technologique lié à la sécurité des SI : 
- Sécurité Système (Certificats applicatifs de serveurs, Composants techniques de sécurité)
- Sécurité Applicative (Identification des utilisateurs, cryptage des données, paramètres, échanges; Certificats, normes de développement -inclusion de code; test de pénétration…)
- Sécurité Réseaux (Chiffrement, signature, notarisation, contrôle d'accès, antivirus, intrusion, journalisation, contrôle du routage, contrôle d'accès aux communications, horodatage, certification, distribution des clefs…)</t>
  </si>
  <si>
    <t>Assurer la qualification du risque métier associé à une solution, par la réalisation : 
- d'un PCA (Plan de continuité d'activité)
- d'un PRA (Plan de reprise d'activité)
et à assurer la réversibilité des contrats</t>
  </si>
  <si>
    <t>Collecter et formaliser des connaissances permettant une capitalisation et une réutilisation des expériences/bonnes pratiques (formalisation des retours d'expérience, bilan de projet, historisation des solutions, rédaction de modes opératoires, bilan de tests, suivi des anomalies…) le cas échéant en maitrisant les normes, standards et outils de gestion documentaire (GED, WIKI)</t>
  </si>
  <si>
    <t xml:space="preserve">Maîtriser et sélectionner les supports, outils et process de communication / média (numérique, papier, visuel, audio, réseaux sociaux…) les plus adaptés à l'action de communication souhaitée et à la cible sur son périmètre, afin de formaliser des recommandations stratégiques et construire des plans de communication / médias </t>
  </si>
  <si>
    <t>Maîtriser les techniques de communication, de rédaction et de gestion éditoriale sur différents supports de communication, afin de transmettre de l'information et du contenu et faire vivre une expérience au client au travers des messages diffusés</t>
  </si>
  <si>
    <t xml:space="preserve">Valoriser, appliquer et respecter les codes et identités de(s) marque(s) du Groupe, et maîtriser l'image de(s) marque(s) sur les différents supports médias de son périmètre </t>
  </si>
  <si>
    <t xml:space="preserve">Accompagner les transformations du Groupe en élaborant des outils et éléments de langage afin de mobiliser et susciter l'adhésion de l'ensemble des collaborateurs </t>
  </si>
  <si>
    <t xml:space="preserve">Valoriser les offres (services / produits) du Groupe selon les différents canaux de communication, soutenir le business de l'entreprise et animer une campagne commerciale </t>
  </si>
  <si>
    <t xml:space="preserve">Anticiper et identifier les crises, gérer leur communication en interne / externe ainsi que leur sortie dans le respect des processus définis </t>
  </si>
  <si>
    <t>Développer les relations avec les élus, les institutions et les parties prenantes externes, et réaliser une veille de l'écosystème politique, économique et social en appliquant les techniques d’influence</t>
  </si>
  <si>
    <t>Développer les relations avec les médias, afin de mieux cibler et déterminer les actions de communication les plus pertinentes et efficaces à mettre en place</t>
  </si>
  <si>
    <t>Appréhender un projet / une problématique sous un angle global et holistique (environnement, client, réglementation, etc.), ainsi qu'économique (analyse des coûts et de la performance, gestion budgétaire, rentabilité...)</t>
  </si>
  <si>
    <t>Etablir le diagnostic des projets (contexte, enjeux, problématiques) au travers d’études et d’analyses, en maîtrisant les outils adéquats (thinking processes, rapport A3, diagramme de Pareto, 5 pourquoi ?,…)</t>
  </si>
  <si>
    <t>Identifier, organiser et planifier les modalités des différentes phases d'un projet (staffing, planning, lotissement...),  définir un périmètre projet (en termes de livrables et de temps), construire des plans d’actions dans un objectif de maîtrise des risques (délais, coûts, etc.) et fournir un budget prévisionnel sur la base des études préalablement réalisées</t>
  </si>
  <si>
    <t>Coordonner l’activité des équipes, élaborer et mettre en place des indicateurs permettant le suivi de l’avancement des projets, maîtriser les risques du projet et définir et mettre en œuvre des mesures correctrices le cas échéant</t>
  </si>
  <si>
    <t>Maîtriser et mettre en application les outils d'analyse et d'optimisation des organisations et processus (lean, Six sigma, etc..)</t>
  </si>
  <si>
    <t>Mettre en œuvre tous les moyens à sa disposition pour apporter une solution au client.
Accompagner le client de manière individualisée. Assurer une traçabilité et un suivi des demandes.</t>
  </si>
  <si>
    <t>Connaître les besoins et modes de fonctionnement de cette typologie de clientèle et leur mode de consommation et les marges de manœuvre autorisées.
Savoir dire non et donner les explications.  Adapter son comportement, son ton, sa posture selon la situation rencontrée.</t>
  </si>
  <si>
    <t>Connaître et promouvoir les offres du groupe La Poste et de ses partenaires.
Changer d'activité et adapter les modalités de service selon les besoins du client.
Favoriser les apports d'affaires croisés.</t>
  </si>
  <si>
    <t>Mener une découverte approfondie du client par un questionnement approprié et une écoute active. 
Identifier le potentiel commercial du client à partir des informations recueillies et à disposition dans le SI client. Ajuster le temps passé au potentiel commercial du client.</t>
  </si>
  <si>
    <t>Être capable de faire vivre une expérience client de qualité à travers une posture de service et de conseil.
Respecter le "devoir de conseil".
Apporter un conseil de qualité au client dans une logique de satisfaction et de fidélisation.
Maîtriser l'argumentation.</t>
  </si>
  <si>
    <t>Utiliser ses connaissances des méthodes et techniques de négociation pour rechercher un accord entre des interlocuteurs.</t>
  </si>
  <si>
    <t>Mettre en œuvre une démarche permettant d'acquérir de nouveaux clients.
Capter la clientèle à fort potentiel commercial.
Utiliser la recommandation pour capter de nouveaux clients.
Créer et animer un réseau professionnel pour capter et fidéliser la clientèle.</t>
  </si>
  <si>
    <t>Traiter les connaissances relatives aux réglementations, processus internes et législations en vigueur sur son domaine d'intervention.</t>
  </si>
  <si>
    <t>Éthique et déontologie</t>
  </si>
  <si>
    <t>Contrôler et évaluer la maîtrise de l'ensemble des risques.
Être en capacité en temps réel de dresser une cartographie des risques impactant son périmètre d'activité.</t>
  </si>
  <si>
    <t>Maîtriser les risques de crédit dans le cadre de sa fonction et conformément à son niveau de délégation. Utiliser les outils de scoring. Appliquer les règles de délégation. Savoir analyser le risque client.</t>
  </si>
  <si>
    <t>Connaître l'ensemble des règles et méthodes relatives à la démarche d’audit interne.
Être capable d’identifier les risques associés à chacun des processus.
Avoir la capacité de détecter les anomalies de conformité.
Remonter l'information et consolider à bon escient avec une posture d'alerte quand nécessaire.</t>
  </si>
  <si>
    <t>Assurer la sécurité et la sûreté des biens et des personnes sur son domaine d'intervention en conformité avec la réglementation en vigueur.</t>
  </si>
  <si>
    <t>Connaître l'environnement et les enjeux du digital pour un usage personnel ou professionnel, par une veille régulière.
Être conscient de l'impact du numérique sur les méthodes de travail et les relations avec la clientèle.
Faire preuve de curiosité et d'adaptabilité face aux évolutions digitales (nouveaux outils et usages).</t>
  </si>
  <si>
    <t>Connaître les logiciels et applicatifs bureautiques nécessaires à la pratique de son activité.
Être à l'aise avec leur utilisation.
S'adapter aux nouveautés en lien avec l'ergonomie et l'évolution de son poste de travail.</t>
  </si>
  <si>
    <t>Connaître et maîtriser les SI en lien avec son activité professionnelle.
Être en capacité de faire leur promotion. Connaître les processus numériques et comprendre les enjeux en lien avec la dématérialisation (impacts juridiques, archivage à valeur probante, signature électronique, etc.).</t>
  </si>
  <si>
    <t>Savoir dialoguer en multicanal avec un ou plusieurs interlocuteurs en adaptant la posture, le contenu du message, le ton et le niveau de réactivité au canal d'échange.
Être en capacité de choisir le bon canal de communication en fonction du message à faire passer ou de l'usage associé.</t>
  </si>
  <si>
    <t>Connaître la gamme de produits et services en ligne.
Maîtriser les applicatifs et outils utilisés dans la relation à distance avec la clientèle.
Pour les fonctions commerciales, être en mesure de commercialiser la gamme de produits et services digitaux.</t>
  </si>
  <si>
    <t>Utiliser les appareils et supports digitaux (hardware) à bon escient : PC, tablette, smartphone, visio, objets connectés, etc.
S'adapter aux évolutions en lien avec les supports digitaux et s'approprier les nouveaux objets connectés.</t>
  </si>
  <si>
    <t>Comprendre et appliquer les règles de communication propres aux échanges sur les réseaux sociaux et autres communautés digitales.
Savoir relayer l'information à bon escient.
Évaluer les conséquences possibles des informations partagées et mises en ligne et de ses prises de parole sur internet.</t>
  </si>
  <si>
    <t>Concevoir des documents numériques (textes, présentations, création schémas, tableurs etc.).
Produire des supports audiovisuels.
Développer des contenus de communication digitale.</t>
  </si>
  <si>
    <t>Adopter une posture de service et de conseil. Créer une relation de confiance dans le long terme et apporter des solutions. Être à l'écoute des besoins clients. Savoir questionner le client, analyser et comprendre ses besoins.</t>
  </si>
  <si>
    <t>Atteindre voire dépasser les objectifs fixés en mobilisant les moyens à disposition (financiers, matériels, techniques et humains) dans une logique de résultat durable.</t>
  </si>
  <si>
    <t>Mettre en place des modes de fonctionnement propices à l'échange, au partage d'idées et d'expériences, au service d'un résultat collectif.
Établir des partenariats.
Participer individuellement à l'atteinte d'un résultat collectif.</t>
  </si>
  <si>
    <t>Savoir s'adapter au changement et à un environnement en évolution permanente.
Faire preuve d'agilité et d'audace, capacité à trouver des solutions face à des situations nouvelles ou complexes.
Être capable de remettre en question les usages et oser être pionnier.
Comprendre et susciter le changement et l'innovation.
Comprendre les résistances au changement et savoir communiquer et accompagner ses collaborateurs.</t>
  </si>
  <si>
    <t>S'adapter aux situations, aux interlocuteurs et au changement. 
Faire preuve de souplesse dans des contextes de changement et face à des situations imprévues. 
Savoir intégrer dans son quotidien l'accélération des pratiques et faire preuve d'agilité en conséquence.
Prendre en compte en temps réel les demandes qui le nécessitent.</t>
  </si>
  <si>
    <t>Rechercher, collecter, consolider des informations et en percevoir les éléments clés.
Faire preuve d'un esprit critique et analytique.
Observer, capter et interpréter les signaux faibles.</t>
  </si>
  <si>
    <t>Être impliqué dans son travail.
Adopter une posture constructive.
Se sentir porteur de l'image du Groupe.
Être engagé au quotidien.</t>
  </si>
  <si>
    <t>Management d'équipe. 
Impliquer l’équipe dans la définition et la fixation des objectifs. 
Fédérer, solliciter et motiver son équipe. Définir les responsabilités individuelles et collectives et déléguer à bon escient. 
Savoir partager et discuter ses positions et décisions avant éventuellement de les affirmer. Encourager et valoriser les initiatives. 
Valoriser l'engagement de chacun dans la réussite de l'équipe, la coopération et le soutien aux autres. Comprendre les résistances au changement et savoir communiquer et accompagner ses collaborateurs.</t>
  </si>
  <si>
    <t>Coaching d'équipe.
Définir et mettre en place avec ses collaborateurs la relation managériale qui permet à chacun de s’impliquer et de se réaliser dans son travail, d’accroître ses compétences et de travailler son propre développement, en cohérence avec l’intérêt de l’entreprise.
Considérer chaque collaborateur comme un adulte responsable, digne d’estime et de respect, capable d’autonomie  et travailler avec chacun pour développer ses aptitudes.</t>
  </si>
  <si>
    <t>Analyse et vision
Être ouvert, comprendre et s'adapter aux différents modes de fonctionnement.
Faire preuve de hauteur de vue et de discernement en situation de pression et maintenir son efficacité.
Être impliqué dans son rôle de manager.
Connaître son profil managérial et ses forces et faiblesses associées.
S’efforcer d’être aux yeux de ses collaborateurs un exemple d’équilibre, de comportements maîtrisés au service d’une relation managériale propre au développement des collaborateurs.</t>
  </si>
  <si>
    <t>Savoir manager à distance. Gérer des équipes en multi-sites. Mettre en place les modes d'organisation et de communication adaptés. Fédérer, favoriser la cohésion et permettre les échanges en s’appuyant sur les nouveaux usages digitaux. Développer et entretenir un climat de coopération et un sentiment d’appartenance. Mettre en place les conditions de la proximité relationnelle et de la confiance.</t>
  </si>
  <si>
    <t>Piloter son activité.
Suivre ses indicateurs de performance.
Savoir consolider les informations dans des tableaux de bord.
Savoir rendre compte et alerter le cas échéant.</t>
  </si>
  <si>
    <t>Être précis dans l'exécution de ses tâches pour ne pas faire d'erreur.
Contrôler son propre travail pour réduire le risque d'erreur et fiabiliser les résultats.</t>
  </si>
  <si>
    <t>Disposer des connaissances et compétences techniques sur l'ensemble méthodes d'analyse financière afin d'évaluer la santé financière de comptes internes / client.</t>
  </si>
  <si>
    <t>Réaliser la veille sur les évolutions du marché et l'analyse des marchés fournisseurs, afin de répondre aux enjeux et attentes de l'entreprise.
Développer des réseaux et activer des techniques de sourcing pour identifier les partenaires / fournisseurs potentiels.
Piloter la relation avec un partenaire/fournisseur (modes de fonctionnement, communication, gouvernance de pilotage…), anticiper les litiges, gérer les crises et alerter en cas de nécessité.
Assurer le suivi contractuel de la relation avec les fournisseurs et réaliser et analyser un bilan QCD (Qualité, Coûts, Délais)</t>
  </si>
  <si>
    <t>Comprendre, analyser et challenger les besoins et attentes de ses clients / partenaires / collaborateurs, en prenant en considération ses contraintes et les risques associés.</t>
  </si>
  <si>
    <t>Apporter conseils, propositions et informations utiles au client / partenaire, l'alerter à bon escient et rechercher des solutions aux besoins exprimés en prenant en compte les impacts potentiels.</t>
  </si>
  <si>
    <t>Assurer le suivi contractuel de la relation avec les fournisseurs. Réaliser et analyser un bilan QCD (Qualité, Coûts, Délais).</t>
  </si>
  <si>
    <t>Se tenir informé des tendances, des évolutions technologiques et des innovations en vigueur dans son domaine d'intervention en lien avec les enjeux de l'entreprise et attentes des clients / partenaires.</t>
  </si>
  <si>
    <t>Chercher / recueillir de l'information, la traiter, en rédiger une synthèse et analyser les résultats obtenus en tirant des enseignements (par exemple dans le cadre d'une étude).</t>
  </si>
  <si>
    <t>Structurer la diffusion de son information et adapter sa communication écrite et orale en fonction de ses interlocuteurs internes ou externes.</t>
  </si>
  <si>
    <t>Analyser la performance de l'organisation / projet à un instant t (analyse et contrôle des coûts, des données budgétaires réalisées vs prévisionnelles, du Cash Flow, analyse d'un compte de résultats, calcul de coûts unitaires, calcul de prix de revient...) et optimiser sa rentabilité à moyen et long terme (gestion prévisionnelle et estimation des coûts, scénarios prédictifs, simulation d'impacts, résultats prospectifs, etc).</t>
  </si>
  <si>
    <t>Concevoir / élaborer de nouveaux Business Plans sur des projets ou nouvelles activités, analyser et suivre leur performance.</t>
  </si>
  <si>
    <t>Maîtriser et appliquer des méthodes agiles et d'innovation (ex: Design Thinking, Test&amp;Learn, SCRUM…) dans son activité et faire preuve de créativité.</t>
  </si>
  <si>
    <t>Détecter, analyser et remonter les risques en lien avec son activité et à proposer ou challenger des actions de couverture.</t>
  </si>
  <si>
    <t>Accompagner les transformations induites par la mise en œuvre d'un projet / plan stratégique, en mettant en application des techniques de conduite du changement (mobilisation, communication, formation, etc.).</t>
  </si>
  <si>
    <t>Connaître les spécificités de la clientèle Particulier. Maîtriser l'environnement juridique et l'état de la concurrence. Savoir conseiller le client sur les produits dédiés.</t>
  </si>
  <si>
    <t>Connaître les spécificités de la clientèle Patrimonial. Maîtriser l'environnement juridique et l'état de la concurrence. Savoir conseiller le client sur les produits dédiés.</t>
  </si>
  <si>
    <t>Connaître les spécificités de la clientèle Professionnels. Maîtriser l'environnement juridique et l'état de la concurrence. Savoir conseiller le client sur les produits dédiés.</t>
  </si>
  <si>
    <t>Disposer de connaissances et compétences techniques sur l'ensemble de la gamme et des produits de l'offre Crédit immobilier. Maîtriser l'environnement juridique et l'état de la concurrence. Savoir conseiller le client en conséquence.</t>
  </si>
  <si>
    <t>Disposer de connaissances  et compétences techniques sur l'ensemble de l'offre et des modalités de traitement des dossiers de succession.
Maîtriser l'environnement juridique et l'état de la concurrence. Savoir conseiller le client en conséquence.</t>
  </si>
  <si>
    <t>Disposer de  connaissances et compétences techniques sur l'ensemble de l'offre et des modalités de traitement des dossiers de divorce et séparation. Maîtriser l'environnement juridique et l'état de la concurrence. Savoir conseiller le client en conséquence.</t>
  </si>
  <si>
    <t>Disposer de  connaissances et compétences techniques sur l'ensemble de l'offre et des modalités de traitement des dossiers majeurs protégés. Maîtriser l'environnement juridique et l'état de la concurrence. Savoir conseiller le client en conséquence.</t>
  </si>
  <si>
    <t>Disposer de  connaissances et compétences techniques sur l'ensemble de l'offre et des modalités de traitement des dossiers de Réclamations (SAV). Maîtriser l'environnement juridique et l'état de la concurrence. Savoir conseiller le client en conséquence.</t>
  </si>
  <si>
    <t>Disposer de  connaissances et compétences techniques sur l'ensemble de l'offre et des modalités de traitement des dossiers Contentieux et Pré-Contentieux. Maîtriser l'environnement juridique et l'état de la concurrence. Savoir conseiller le client en conséquence.</t>
  </si>
  <si>
    <t>Disposer de  connaissances et compétences techniques sur l'ensemble de l'offre et des modalités de traitement des dossiers de Surendettement. Maîtriser l'environnement juridique et l'état de la concurrence. Savoir conseiller le client en conséquence.</t>
  </si>
  <si>
    <t>Disposer de  connaissances et compétences techniques sur l'ensemble de l'offre et des modalités de traitement des dossiers de recouvrement. Maîtriser l'environnement juridique et l'état de la concurrence. Savoir conseiller le client en conséquence.</t>
  </si>
  <si>
    <t>Disposer de connaissances et compétences techniques sur l'ouverture de compte et les moyens de paiement.
Maîtriser l'environnement juridique et l'état de la concurrence. Savoir conseiller le client en conséquence.</t>
  </si>
  <si>
    <t>Assurance individuelle de biens et de personnes</t>
  </si>
  <si>
    <t>Disposer de connaissances et compétences techniques sur l'ensemble de la gamme de produits ou services d’assurance individuelle de biens et de personnes, leurs caractéristiques et leur processus de gestion.
Maîtriser l'environnement juridique et l'état de la concurrence. Savoir conseiller le client en conséquence.</t>
  </si>
  <si>
    <t>Disposer de connaissances et compétences techniques sur l'ensemble de la gamme de produits ou services d'assurance vie et prévoyance.
Maîtriser l'environnement juridique et l'état de la concurrence. Savoir conseiller le client en conséquence.</t>
  </si>
  <si>
    <t>Disposer de connaissances et compétences techniques sur l'ensemble de l'offre Crédit consommation.
Maîtriser l'environnement juridique et l'état de la concurrence. Savoir conseiller le client en conséquence.</t>
  </si>
  <si>
    <t>Disposer de connaissances et compétences techniques  sur l'ensemble de la gamme de produits d'épargne.
Maîtriser l'environnement juridique et l'état de la concurrence. Savoir conseiller le client en conséquence.</t>
  </si>
  <si>
    <t>Disposer de connaissances et compétences techniques  sur l'ensemble des produits ou services dédiés aux retraités ou futurs retraités.
Maîtriser l'environnement juridique et l'état de la concurrence. Savoir conseiller le client en conséquence.</t>
  </si>
  <si>
    <t>Disposer de connaissances et compétences techniques nécessaires pour traiter toutes les informations économiques et financières afin de satisfaire aux obligations fiscales.
Maîtriser l'environnement juridique et l'état de la concurrence. Savoir conseiller le client en conséquence.</t>
  </si>
  <si>
    <t>Disposer de connaissances et compétences techniques sur l'ensemble de la gamme de produits ou services non bancaires (ex : La Poste Mobile, télésurveillance, etc.).
Maîtriser l'environnement juridique et l'état de la concurrence. Savoir conseiller le client en conséquence.</t>
  </si>
  <si>
    <t>Disposer de connaissances et compétences techniques sur l'ensemble de la gamme de produits Services Courriers Colis.
Maîtriser l'environnement juridique et l'état de la concurrence. Savoir conseiller le client en conséquence.</t>
  </si>
  <si>
    <t>Disposer de connaissances et compétences techniques sur l'ensemble de la gamme de produits Services Publics. Maîtriser l'environnement juridique et l'état de la concurrence. Savoir conseiller le client en conséquence.</t>
  </si>
  <si>
    <t>Disposer de connaissances et compétences techniques sur l'ensemble de la gamme de produits de valeurs mobilières.
Maîtriser l'environnement juridique et l'état de la concurrence. Savoir conseiller le client en conséquence.</t>
  </si>
  <si>
    <t>Disposer de connaissances et compétences techniques en matière de procédures civiles d’exécution (opposition administrative, avis à tiers détenteur,…), droit de communication (demandes d’informations sur les clients, délais réglementaires, facturation) et réquisition (vision des mouvements monétaires).
Disposer de connaissances et compétences techniques pour assurer le traitement des activités fiscales pouvant impacter La Banque Postale (Gestion des rejets FICOBA, Loi Eckert, FATCA) et les clients (traitement de la mise en place et des modifications d’options fiscales).</t>
  </si>
  <si>
    <t>Connaître les spécificités du marché des artisans, commerçants, professions libérales, franchises. Maîtriser l'environnement juridique et l'état de la concurrence. Savoir conseiller le client sur les produits dédiés.</t>
  </si>
  <si>
    <t>Connaître les spécificités du marché des Associations. Maîtriser l'environnement juridique et l'état de la concurrence. Savoir conseiller le client sur les produits dédiés.</t>
  </si>
  <si>
    <t>Connaître les spécificités du marché des Entreprises. 
Maîtriser l'environnement juridique et l'état de la concurrence. Savoir conseiller le client sur les produits dédiés.</t>
  </si>
  <si>
    <t>Connaître les spécificités du marché des collectivités locales.
Maîtriser l'environnement juridique et l'état de la concurrence. Savoir conseiller le client sur les produits dédiés.</t>
  </si>
  <si>
    <t>Connaître les spécificités des marchés santé et économie mixte.
Maîtriser l'environnement juridique et l'état de la concurrence. Savoir conseiller le client sur les produits dédiés.</t>
  </si>
  <si>
    <t>Connaître les spécificités du marché habitat social et EPL. Maîtriser l'environnement juridique et l'état de la concurrence. Savoir conseiller le client sur les produits dédiés.</t>
  </si>
  <si>
    <t>Faire valoir ses propres intérêts auprès de décideurs publics ou autres en s'appuyant sur ses capacités d'influence et de pression.</t>
  </si>
  <si>
    <t>Connaître les spécificités du crédit-bail, de l'affacturage, des cautions, des garanties.
Maîtriser l'environnement juridique et l'état de la concurrence. Savoir conseiller le client sur les produits dédiés.</t>
  </si>
  <si>
    <t>Connaître les spécificités des crédits court, moyen et long termes.
Maîtriser l'environnement juridique et l'état de la concurrence. Savoir conseiller le client sur les produits dédiés.</t>
  </si>
  <si>
    <t>Connaître les spécificités du financement de projets, d'actifs, d'immobilier.
Maîtriser l'environnement juridique et l'état de la concurrence. Savoir conseiller le client sur les produits dédiés.</t>
  </si>
  <si>
    <t>Connaître les spécificités des différents canaux de gestion des flux sur l'ensemble des supports (cartes, chéquiers, prélèvements, virements,….). Maîtriser l'environnement juridique et l'état de la concurrence. Savoir conseiller le client sur les produits dédiés.</t>
  </si>
  <si>
    <t>Connaître les spécificités du marché et les produits d'assurance. Maîtriser l'environnement juridique et l'état de la concurrence. Savoir conseiller le client sur les produits dédiés.</t>
  </si>
  <si>
    <t>Connaître les spécificités des produits de placement. Maîtriser l'environnement juridique et l'état de la concurrence. Savoir conseiller le client sur les produits dédiés.</t>
  </si>
  <si>
    <t>Disposer de connaissances et compétences techniques sur l'ensemble des méthodes d'analyse et d'ingénierie financières du domaine "personne morale" afin d'évaluer leur santé financière. Maîtriser l'environnement juridique et l'état de la concurrence. Savoir conseiller le client en conséquence.</t>
  </si>
  <si>
    <t>Connaître les spécificités de l'affacturage.
Maîtriser l'environnement juridique et l'état de la concurrence. Savoir conseiller le client sur les produits dédiés.</t>
  </si>
  <si>
    <t>A Accueil, Orientation</t>
  </si>
  <si>
    <t>A1</t>
  </si>
  <si>
    <t>A2</t>
  </si>
  <si>
    <t>A3</t>
  </si>
  <si>
    <t>A4</t>
  </si>
  <si>
    <t>A5</t>
  </si>
  <si>
    <t>A6</t>
  </si>
  <si>
    <t>A7</t>
  </si>
  <si>
    <t>A8</t>
  </si>
  <si>
    <t>A9</t>
  </si>
  <si>
    <t>B Vente, Conseil</t>
  </si>
  <si>
    <t>B1</t>
  </si>
  <si>
    <t>B2</t>
  </si>
  <si>
    <t>B3</t>
  </si>
  <si>
    <t>B4</t>
  </si>
  <si>
    <t>B5</t>
  </si>
  <si>
    <t>B6</t>
  </si>
  <si>
    <t>B7</t>
  </si>
  <si>
    <t>B8</t>
  </si>
  <si>
    <t>B9</t>
  </si>
  <si>
    <t>C Gestion des risques</t>
  </si>
  <si>
    <t>C1</t>
  </si>
  <si>
    <t>C2</t>
  </si>
  <si>
    <t>C3</t>
  </si>
  <si>
    <t>C4</t>
  </si>
  <si>
    <t>C5</t>
  </si>
  <si>
    <t>C6</t>
  </si>
  <si>
    <t>C7</t>
  </si>
  <si>
    <t>C8</t>
  </si>
  <si>
    <t>C9</t>
  </si>
  <si>
    <t>C10</t>
  </si>
  <si>
    <t>C11</t>
  </si>
  <si>
    <t>D Excellence opérationnelle - Transverse</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</si>
  <si>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</si>
  <si>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</si>
  <si>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</si>
  <si>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</si>
  <si>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</si>
  <si>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</si>
  <si>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</si>
  <si>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</si>
  <si>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</si>
  <si>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</si>
  <si>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</si>
  <si>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</si>
  <si>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</si>
  <si>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</si>
  <si>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</si>
  <si>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</si>
  <si>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</si>
  <si>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</si>
  <si>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</si>
  <si>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</si>
  <si>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</si>
  <si>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</si>
  <si>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</si>
  <si>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</si>
  <si>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</si>
  <si>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E Excellence opérationnelle - Banque de détail</t>
  </si>
  <si>
    <t>E1</t>
  </si>
  <si>
    <t>E2</t>
  </si>
  <si>
    <t>E3</t>
  </si>
  <si>
    <t>E4</t>
  </si>
  <si>
    <t>E5</t>
  </si>
  <si>
    <t>E6</t>
  </si>
  <si>
    <t>E7</t>
  </si>
  <si>
    <t>E8</t>
  </si>
  <si>
    <t>E9</t>
  </si>
  <si>
    <t>E10</t>
  </si>
  <si>
    <t>E11</t>
  </si>
  <si>
    <t>E12</t>
  </si>
  <si>
    <t>E13</t>
  </si>
  <si>
    <t>E14</t>
  </si>
  <si>
    <t>E15</t>
  </si>
  <si>
    <t>E16</t>
  </si>
  <si>
    <t>E17</t>
  </si>
  <si>
    <t>E18</t>
  </si>
  <si>
    <t>E19</t>
  </si>
  <si>
    <t>E20</t>
  </si>
  <si>
    <t>E21</t>
  </si>
  <si>
    <t>E22</t>
  </si>
  <si>
    <t>E23</t>
  </si>
  <si>
    <t>F Excellence opérationnelle - Entreprises</t>
  </si>
  <si>
    <t>F1</t>
  </si>
  <si>
    <t>F2</t>
  </si>
  <si>
    <t>F3</t>
  </si>
  <si>
    <t>F4</t>
  </si>
  <si>
    <t>F5</t>
  </si>
  <si>
    <t>F6</t>
  </si>
  <si>
    <t>F7</t>
  </si>
  <si>
    <t>F8</t>
  </si>
  <si>
    <t>F9</t>
  </si>
  <si>
    <t>F10</t>
  </si>
  <si>
    <t>F11</t>
  </si>
  <si>
    <t>F12</t>
  </si>
  <si>
    <t>F13</t>
  </si>
  <si>
    <t>F14</t>
  </si>
  <si>
    <t>F15</t>
  </si>
  <si>
    <t>G Excellence opérationnelle - Achats</t>
  </si>
  <si>
    <t>G1</t>
  </si>
  <si>
    <t>G2</t>
  </si>
  <si>
    <t>G3</t>
  </si>
  <si>
    <t>H Excellence opérationnelle - Finance Contrôle de gestion Comptabilité</t>
  </si>
  <si>
    <t>H1</t>
  </si>
  <si>
    <t>H2</t>
  </si>
  <si>
    <t>H3</t>
  </si>
  <si>
    <t>H4</t>
  </si>
  <si>
    <t>H5</t>
  </si>
  <si>
    <t>H6</t>
  </si>
  <si>
    <t>I Excellence opérationnelle - Immobilier</t>
  </si>
  <si>
    <t>I1</t>
  </si>
  <si>
    <t>I2</t>
  </si>
  <si>
    <t>I3</t>
  </si>
  <si>
    <t>I4</t>
  </si>
  <si>
    <t>I5</t>
  </si>
  <si>
    <t>I6</t>
  </si>
  <si>
    <t>J Excellence opérationnelle - Administration services généraux</t>
  </si>
  <si>
    <t>J1</t>
  </si>
  <si>
    <t>J2</t>
  </si>
  <si>
    <t>J3</t>
  </si>
  <si>
    <t>J4</t>
  </si>
  <si>
    <t>J5</t>
  </si>
  <si>
    <t>K Excellence opérationnelle - Audit Risques</t>
  </si>
  <si>
    <t>K1</t>
  </si>
  <si>
    <t>K2</t>
  </si>
  <si>
    <t>K3</t>
  </si>
  <si>
    <t>K4</t>
  </si>
  <si>
    <t>K5</t>
  </si>
  <si>
    <t>K6</t>
  </si>
  <si>
    <t>L Excellence opérationnelle - Ressources humaines</t>
  </si>
  <si>
    <t>L1</t>
  </si>
  <si>
    <t>L2</t>
  </si>
  <si>
    <t>L3</t>
  </si>
  <si>
    <t>L4</t>
  </si>
  <si>
    <t>L5</t>
  </si>
  <si>
    <t>L6</t>
  </si>
  <si>
    <t>L7</t>
  </si>
  <si>
    <t>L8</t>
  </si>
  <si>
    <t>L9</t>
  </si>
  <si>
    <t>M Excellence opérationnelle - Marketing</t>
  </si>
  <si>
    <t>M1</t>
  </si>
  <si>
    <t>M2</t>
  </si>
  <si>
    <t>M3</t>
  </si>
  <si>
    <t>M4</t>
  </si>
  <si>
    <t>M5</t>
  </si>
  <si>
    <t>M6</t>
  </si>
  <si>
    <t>M7</t>
  </si>
  <si>
    <t>N Excellence opérationnelle - Système d'informations</t>
  </si>
  <si>
    <t>N1</t>
  </si>
  <si>
    <t>N2</t>
  </si>
  <si>
    <t>N3</t>
  </si>
  <si>
    <t>N4</t>
  </si>
  <si>
    <t>N5</t>
  </si>
  <si>
    <t>N6</t>
  </si>
  <si>
    <t>N7</t>
  </si>
  <si>
    <t>N8</t>
  </si>
  <si>
    <t>N9</t>
  </si>
  <si>
    <t>N10</t>
  </si>
  <si>
    <t>N11</t>
  </si>
  <si>
    <t>N12</t>
  </si>
  <si>
    <t>N13</t>
  </si>
  <si>
    <t>N14</t>
  </si>
  <si>
    <t>N15</t>
  </si>
  <si>
    <t>N16</t>
  </si>
  <si>
    <t>N17</t>
  </si>
  <si>
    <t>N18</t>
  </si>
  <si>
    <t>N19</t>
  </si>
  <si>
    <t>N20</t>
  </si>
  <si>
    <t>N21</t>
  </si>
  <si>
    <t>N22</t>
  </si>
  <si>
    <t>N23</t>
  </si>
  <si>
    <t>N24</t>
  </si>
  <si>
    <t>N25</t>
  </si>
  <si>
    <t>N26</t>
  </si>
  <si>
    <t>N27</t>
  </si>
  <si>
    <t>N28</t>
  </si>
  <si>
    <t>N29</t>
  </si>
  <si>
    <t>N30</t>
  </si>
  <si>
    <t>N31</t>
  </si>
  <si>
    <t>N32</t>
  </si>
  <si>
    <t>N33</t>
  </si>
  <si>
    <t>N34</t>
  </si>
  <si>
    <t>N35</t>
  </si>
  <si>
    <t>N36</t>
  </si>
  <si>
    <t>N37</t>
  </si>
  <si>
    <t>N38</t>
  </si>
  <si>
    <t>N39</t>
  </si>
  <si>
    <t>N40</t>
  </si>
  <si>
    <t>O Excellence opérationnelle - Communication</t>
  </si>
  <si>
    <t>O1</t>
  </si>
  <si>
    <t>O2</t>
  </si>
  <si>
    <t>O3</t>
  </si>
  <si>
    <t>O4</t>
  </si>
  <si>
    <t>O5</t>
  </si>
  <si>
    <t>O6</t>
  </si>
  <si>
    <t>O7</t>
  </si>
  <si>
    <t>O8</t>
  </si>
  <si>
    <t>P Excellence opérationnelle - Projet</t>
  </si>
  <si>
    <t>P1</t>
  </si>
  <si>
    <t>P2</t>
  </si>
  <si>
    <t>P3</t>
  </si>
  <si>
    <t>P4</t>
  </si>
  <si>
    <t>P5</t>
  </si>
  <si>
    <t>X Digital</t>
  </si>
  <si>
    <t>X1</t>
  </si>
  <si>
    <t>X2</t>
  </si>
  <si>
    <t>X3</t>
  </si>
  <si>
    <t>X4</t>
  </si>
  <si>
    <t>X5</t>
  </si>
  <si>
    <t>X6</t>
  </si>
  <si>
    <t>X7</t>
  </si>
  <si>
    <t>X8</t>
  </si>
  <si>
    <t>X9</t>
  </si>
  <si>
    <t>X10</t>
  </si>
  <si>
    <t>Y Compétences Comportementales</t>
  </si>
  <si>
    <t>Y1</t>
  </si>
  <si>
    <t>Y2</t>
  </si>
  <si>
    <t>Y3</t>
  </si>
  <si>
    <t>Y4</t>
  </si>
  <si>
    <t>Y5</t>
  </si>
  <si>
    <t>Y6</t>
  </si>
  <si>
    <t>Y7</t>
  </si>
  <si>
    <t>Y8</t>
  </si>
  <si>
    <t>Y9</t>
  </si>
  <si>
    <t>Y10</t>
  </si>
  <si>
    <t>Y11</t>
  </si>
  <si>
    <t>Z Compétences Managériales</t>
  </si>
  <si>
    <t>Z1</t>
  </si>
  <si>
    <t>Z2</t>
  </si>
  <si>
    <t>Z3</t>
  </si>
  <si>
    <t>Z4</t>
  </si>
  <si>
    <t>Pour sélectionner une compétence, utiliser les            du filtre</t>
  </si>
  <si>
    <t xml:space="preserve">Vous pouvez faire une recherche par liste déroulante ou par mot clé sur chacune des colonnes </t>
  </si>
  <si>
    <t>RESPONSABLE DES RISQUES ET CONTROLE INTERNE</t>
  </si>
  <si>
    <t>28898 - RESPONSABLE TERRITORIAL DU CONTRÔLE PERMANENT</t>
  </si>
  <si>
    <t>28899 - ANIMATEUR TERRITORIAL DU CONTRÔLE PERMANENT</t>
  </si>
  <si>
    <t>III.2</t>
  </si>
  <si>
    <t>III.3</t>
  </si>
  <si>
    <t>29895 - CONSEILLER EXPERT CREDIT IMMOBILIER</t>
  </si>
  <si>
    <t>29896 - CONSEILLER EXPERT CREDIT IMMOBILIER</t>
  </si>
  <si>
    <t>29897 - CONSEILLER EXPERT CREDIT IMMOBILIER</t>
  </si>
  <si>
    <t>MANAGER SI</t>
  </si>
  <si>
    <t>RESPONSABLE DE PROJET SI</t>
  </si>
  <si>
    <t>45216 - CONSEILLER SPECIALISE ENTREPRISE 1ER NIVEAU III.2</t>
  </si>
  <si>
    <t>45252 - CONSEILLER SPECIALISE ENTREPRISE 2E NIVEAU III.3</t>
  </si>
  <si>
    <t>ASSISTANT COMMUNICATION</t>
  </si>
  <si>
    <t>PROFESSIONNEL DE LA GESTION DE PARC</t>
  </si>
  <si>
    <t>ASSISTANT COMPTABLE</t>
  </si>
  <si>
    <t>RESPONSABLE COMPTABLE</t>
  </si>
  <si>
    <t>RESPONSABLE FINANCIER</t>
  </si>
  <si>
    <t>45549 - GESTIONNAIRE ASSURANCE</t>
  </si>
  <si>
    <t>45516 - GESTIONNAIRE ASSURANCE</t>
  </si>
  <si>
    <t>45157 - RESPONSABLE DE SERVICE MIDDLE OFFICE</t>
  </si>
  <si>
    <t>45156 - RESPONSABLE DE SERVICE MIDDLE OFFICE</t>
  </si>
  <si>
    <t>45159 - RESPONSABLE DE SERVICE BACK OFFICE</t>
  </si>
  <si>
    <t>45158 - RESPONSABLE DE SERVICE BACK OFFICE</t>
  </si>
  <si>
    <t>45161 - RESPONSABLE DE SERVICE FRONT OFFICE</t>
  </si>
  <si>
    <t>45160 - RESPONSABLE DE SERVICE FRONT OFFICE</t>
  </si>
  <si>
    <t>II.1</t>
  </si>
  <si>
    <t>II.2</t>
  </si>
  <si>
    <t>II.3</t>
  </si>
  <si>
    <t>45144 - GESTIONNAIRE D APPUI ET DE SOUTIEN</t>
  </si>
  <si>
    <t>45513 - GESTIONNAIRE SUCCESSION</t>
  </si>
  <si>
    <t>45546 - GESTIONNAIRE SUCCESSION</t>
  </si>
  <si>
    <t>45154 - GESTIONNAIRE APPUI PRODUCTION</t>
  </si>
  <si>
    <t>RESPONSABLE DE LA SECURITE FINANCIERE</t>
  </si>
  <si>
    <t>RISQUES ET CONTROLE BANCAIRE</t>
  </si>
  <si>
    <t>45021 - CHARGE DE CLIENTELE RECLAMATIONS</t>
  </si>
  <si>
    <t>45942 - CHARGE DE CLIENTELE RECLAMATIONS</t>
  </si>
  <si>
    <t>45020 - CHARGE DE CLIENTELE RECLAMATIONS</t>
  </si>
  <si>
    <t>Code</t>
  </si>
  <si>
    <t>00583</t>
  </si>
  <si>
    <t>01119</t>
  </si>
  <si>
    <t>III.1</t>
  </si>
  <si>
    <t>01179</t>
  </si>
  <si>
    <t>01184</t>
  </si>
  <si>
    <t>01186</t>
  </si>
  <si>
    <t>01225</t>
  </si>
  <si>
    <t>01241</t>
  </si>
  <si>
    <t>25035</t>
  </si>
  <si>
    <t>25036</t>
  </si>
  <si>
    <t>25064</t>
  </si>
  <si>
    <t>Sommaire</t>
  </si>
  <si>
    <t>Code fonction</t>
  </si>
  <si>
    <t>Lien</t>
  </si>
  <si>
    <t>Consignes de mise à jour</t>
  </si>
  <si>
    <t>Dupliquer l'onglet 00583 (clic droit + déplacer/copier + créer une copie)</t>
  </si>
  <si>
    <t>Filtrer sur les 1 et 2</t>
  </si>
  <si>
    <t>Cliquer sur les - en haut à gauche (ou le 1) pour masquer les colonnes A,B,C</t>
  </si>
  <si>
    <t>Cliquer sur les + en haut à gauche de l'écran (ou le 2)</t>
  </si>
  <si>
    <t>Répéter l'opération</t>
  </si>
  <si>
    <t>onglet à masquer avant supprimer</t>
  </si>
  <si>
    <t>Création des fiches :</t>
  </si>
  <si>
    <t>Mise à jour des liens hypertexte</t>
  </si>
  <si>
    <t>Renommer l'onglet du nom du code fonction choisi</t>
  </si>
  <si>
    <t>En colonne A, copier-coller valeur la colonne "codes compétences"</t>
  </si>
  <si>
    <t>Puis, sur l'onglet matrice, cliquer sur Données puis Donner, Filtrer, Effacer</t>
  </si>
  <si>
    <t>Masquer l'onglet matrice</t>
  </si>
  <si>
    <t>IV.A</t>
  </si>
  <si>
    <t>UC60903</t>
  </si>
  <si>
    <t>UC60904</t>
  </si>
  <si>
    <t>UC60905</t>
  </si>
  <si>
    <t>UC60906</t>
  </si>
  <si>
    <t>UC60907</t>
  </si>
  <si>
    <t>UC60908</t>
  </si>
  <si>
    <t>UC60909</t>
  </si>
  <si>
    <t>UC60910</t>
  </si>
  <si>
    <t>UC60911</t>
  </si>
  <si>
    <t>UC60912</t>
  </si>
  <si>
    <t>UC60913</t>
  </si>
  <si>
    <t>UC60914</t>
  </si>
  <si>
    <t>UC60915</t>
  </si>
  <si>
    <t>UC60916</t>
  </si>
  <si>
    <t>UC60917</t>
  </si>
  <si>
    <t>UC60918</t>
  </si>
  <si>
    <t>UC60919</t>
  </si>
  <si>
    <t>UC60920</t>
  </si>
  <si>
    <t>UC60921</t>
  </si>
  <si>
    <t>UC60922</t>
  </si>
  <si>
    <t>UC60923</t>
  </si>
  <si>
    <t>UC60924</t>
  </si>
  <si>
    <t>UC60925</t>
  </si>
  <si>
    <t>UC60926</t>
  </si>
  <si>
    <t>UC60927</t>
  </si>
  <si>
    <t>UC60928</t>
  </si>
  <si>
    <t>UC60929</t>
  </si>
  <si>
    <t>UC60930</t>
  </si>
  <si>
    <t>UC60895</t>
  </si>
  <si>
    <t>UC60900</t>
  </si>
  <si>
    <t>UC60931</t>
  </si>
  <si>
    <t>UC60932</t>
  </si>
  <si>
    <t>UC60933</t>
  </si>
  <si>
    <t>UC60934</t>
  </si>
  <si>
    <t>UC60935</t>
  </si>
  <si>
    <t>UC60936</t>
  </si>
  <si>
    <t>UC60937</t>
  </si>
  <si>
    <t>UC60938</t>
  </si>
  <si>
    <t>UC60892</t>
  </si>
  <si>
    <t>UC60896</t>
  </si>
  <si>
    <t>UC60901</t>
  </si>
  <si>
    <t>UC60939</t>
  </si>
  <si>
    <t>UC60940</t>
  </si>
  <si>
    <t>UC60941</t>
  </si>
  <si>
    <t>UC60942</t>
  </si>
  <si>
    <t>UC60943</t>
  </si>
  <si>
    <t>UC60862</t>
  </si>
  <si>
    <t>UC60872</t>
  </si>
  <si>
    <t>UC60882</t>
  </si>
  <si>
    <t>UC60944</t>
  </si>
  <si>
    <t>UC60945</t>
  </si>
  <si>
    <t>UC60946</t>
  </si>
  <si>
    <t>UC60893</t>
  </si>
  <si>
    <t>UC60894</t>
  </si>
  <si>
    <t>UC60899</t>
  </si>
  <si>
    <t>UC60947</t>
  </si>
  <si>
    <t>UC60948</t>
  </si>
  <si>
    <t>UC60949</t>
  </si>
  <si>
    <t>UC60950</t>
  </si>
  <si>
    <t>UC60951</t>
  </si>
  <si>
    <t>UC60952</t>
  </si>
  <si>
    <t>UC60953</t>
  </si>
  <si>
    <t>UC60863</t>
  </si>
  <si>
    <t>UC60873</t>
  </si>
  <si>
    <t>UC60883</t>
  </si>
  <si>
    <t>UC60954</t>
  </si>
  <si>
    <t>UC60955</t>
  </si>
  <si>
    <t>UC60956</t>
  </si>
  <si>
    <t>UC60957</t>
  </si>
  <si>
    <t>UC60958</t>
  </si>
  <si>
    <t>UC60959</t>
  </si>
  <si>
    <t>UC60960</t>
  </si>
  <si>
    <t>UC60961</t>
  </si>
  <si>
    <t>UC60962</t>
  </si>
  <si>
    <t>UC60963</t>
  </si>
  <si>
    <t>UC60964</t>
  </si>
  <si>
    <t>UC60965</t>
  </si>
  <si>
    <t>UC60966</t>
  </si>
  <si>
    <t>UC60967</t>
  </si>
  <si>
    <t>UC60968</t>
  </si>
  <si>
    <t>UC60969</t>
  </si>
  <si>
    <t>UC60970</t>
  </si>
  <si>
    <t>UC60971</t>
  </si>
  <si>
    <t>UC60972</t>
  </si>
  <si>
    <t>UC60973</t>
  </si>
  <si>
    <t>UC60974</t>
  </si>
  <si>
    <t>UC60975</t>
  </si>
  <si>
    <t>UC60976</t>
  </si>
  <si>
    <t>UC60977</t>
  </si>
  <si>
    <t>UC60884</t>
  </si>
  <si>
    <t>UC60978</t>
  </si>
  <si>
    <t>UC60979</t>
  </si>
  <si>
    <t>UC60980</t>
  </si>
  <si>
    <t>UC60981</t>
  </si>
  <si>
    <t>UC60982</t>
  </si>
  <si>
    <t>UC60983</t>
  </si>
  <si>
    <t>UC60984</t>
  </si>
  <si>
    <t>UC60985</t>
  </si>
  <si>
    <t>UC60986</t>
  </si>
  <si>
    <t>UC60864</t>
  </si>
  <si>
    <t>UC60876</t>
  </si>
  <si>
    <t>UC60898</t>
  </si>
  <si>
    <t>UC60987</t>
  </si>
  <si>
    <t>UC60988</t>
  </si>
  <si>
    <t>UC60989</t>
  </si>
  <si>
    <t>UC60990</t>
  </si>
  <si>
    <t>UC60991</t>
  </si>
  <si>
    <t>UC60992</t>
  </si>
  <si>
    <t>UC60993</t>
  </si>
  <si>
    <t>UC60994</t>
  </si>
  <si>
    <t>UC60995</t>
  </si>
  <si>
    <t>UC60996</t>
  </si>
  <si>
    <t>UC60997</t>
  </si>
  <si>
    <t>UC60998</t>
  </si>
  <si>
    <t>UC60999</t>
  </si>
  <si>
    <t>UC61000</t>
  </si>
  <si>
    <t>UC61001</t>
  </si>
  <si>
    <t>UC61002</t>
  </si>
  <si>
    <t>UC61003</t>
  </si>
  <si>
    <t>UC61004</t>
  </si>
  <si>
    <t>UC61005</t>
  </si>
  <si>
    <t>UC61006</t>
  </si>
  <si>
    <t>UC61007</t>
  </si>
  <si>
    <t>UC61008</t>
  </si>
  <si>
    <t>UC61009</t>
  </si>
  <si>
    <t>UC61010</t>
  </si>
  <si>
    <t>UC61011</t>
  </si>
  <si>
    <t>UC61012</t>
  </si>
  <si>
    <t>UC61013</t>
  </si>
  <si>
    <t>UC61014</t>
  </si>
  <si>
    <t>UC61015</t>
  </si>
  <si>
    <t>UC61016</t>
  </si>
  <si>
    <t>UC61017</t>
  </si>
  <si>
    <t>UC61018</t>
  </si>
  <si>
    <t>UC61019</t>
  </si>
  <si>
    <t>UC61020</t>
  </si>
  <si>
    <t>UC61021</t>
  </si>
  <si>
    <t>UC61022</t>
  </si>
  <si>
    <t>UC61023</t>
  </si>
  <si>
    <t>UC61024</t>
  </si>
  <si>
    <t>UC61025</t>
  </si>
  <si>
    <t>UC61026</t>
  </si>
  <si>
    <t>UC61027</t>
  </si>
  <si>
    <t>UC61028</t>
  </si>
  <si>
    <t>UC61029</t>
  </si>
  <si>
    <t>UC61030</t>
  </si>
  <si>
    <t>UC61031</t>
  </si>
  <si>
    <t>UC61032</t>
  </si>
  <si>
    <t>UC61033</t>
  </si>
  <si>
    <t>UC61034</t>
  </si>
  <si>
    <t>UC61035</t>
  </si>
  <si>
    <t>UC61036</t>
  </si>
  <si>
    <t>UC61037</t>
  </si>
  <si>
    <t>UC61038</t>
  </si>
  <si>
    <t>UC61039</t>
  </si>
  <si>
    <t>UC61040</t>
  </si>
  <si>
    <t>UC61041</t>
  </si>
  <si>
    <t>UC61042</t>
  </si>
  <si>
    <t>UC61043</t>
  </si>
  <si>
    <t>UC61044</t>
  </si>
  <si>
    <t>UC61045</t>
  </si>
  <si>
    <t>UC61046</t>
  </si>
  <si>
    <t>UC61047</t>
  </si>
  <si>
    <t>UC61048</t>
  </si>
  <si>
    <t>UC61049</t>
  </si>
  <si>
    <t>UC61050</t>
  </si>
  <si>
    <t>UC61051</t>
  </si>
  <si>
    <t>UC61052</t>
  </si>
  <si>
    <t>UC61053</t>
  </si>
  <si>
    <t>UC61054</t>
  </si>
  <si>
    <t>UC61435</t>
  </si>
  <si>
    <t>UC61436</t>
  </si>
  <si>
    <t>UC61437</t>
  </si>
  <si>
    <t>UC61055</t>
  </si>
  <si>
    <t>UC61056</t>
  </si>
  <si>
    <t>UC61057</t>
  </si>
  <si>
    <t>UC61058</t>
  </si>
  <si>
    <t>UC61059</t>
  </si>
  <si>
    <t>UC61060</t>
  </si>
  <si>
    <t>UC61061</t>
  </si>
  <si>
    <t>UC61062</t>
  </si>
  <si>
    <t>UC61063</t>
  </si>
  <si>
    <t>UC61064</t>
  </si>
  <si>
    <t>UC61065</t>
  </si>
  <si>
    <t>UC61066</t>
  </si>
  <si>
    <t>UC61067</t>
  </si>
  <si>
    <t>UC61068</t>
  </si>
  <si>
    <t>UC61069</t>
  </si>
  <si>
    <t>UC61070</t>
  </si>
  <si>
    <t>UC61071</t>
  </si>
  <si>
    <t>UC61072</t>
  </si>
  <si>
    <t>UC61073</t>
  </si>
  <si>
    <t>UC61074</t>
  </si>
  <si>
    <t>UC61075</t>
  </si>
  <si>
    <t>UC61076</t>
  </si>
  <si>
    <t>UC61077</t>
  </si>
  <si>
    <t>UC61078</t>
  </si>
  <si>
    <t>UC61079</t>
  </si>
  <si>
    <t>UC61080</t>
  </si>
  <si>
    <t>UC61081</t>
  </si>
  <si>
    <t>UC61082</t>
  </si>
  <si>
    <t>UC61083</t>
  </si>
  <si>
    <t>UC61084</t>
  </si>
  <si>
    <t>UC61085</t>
  </si>
  <si>
    <t>UC61086</t>
  </si>
  <si>
    <t>UC61087</t>
  </si>
  <si>
    <t>UC61088</t>
  </si>
  <si>
    <t>UC61089</t>
  </si>
  <si>
    <t>UC61090</t>
  </si>
  <si>
    <t>UC61091</t>
  </si>
  <si>
    <t>UC61092</t>
  </si>
  <si>
    <t>UC61093</t>
  </si>
  <si>
    <t>UC61094</t>
  </si>
  <si>
    <t>UC61095</t>
  </si>
  <si>
    <t>UC61096</t>
  </si>
  <si>
    <t>UC61097</t>
  </si>
  <si>
    <t>UC61098</t>
  </si>
  <si>
    <t>UC61099</t>
  </si>
  <si>
    <t>UC61100</t>
  </si>
  <si>
    <t>UC61101</t>
  </si>
  <si>
    <t>UC61102</t>
  </si>
  <si>
    <t>UC61103</t>
  </si>
  <si>
    <t>UC61104</t>
  </si>
  <si>
    <t>UC61105</t>
  </si>
  <si>
    <t>UC61106</t>
  </si>
  <si>
    <t>UC61107</t>
  </si>
  <si>
    <t>UC61108</t>
  </si>
  <si>
    <t>UC61109</t>
  </si>
  <si>
    <t>UC61110</t>
  </si>
  <si>
    <t>UC61111</t>
  </si>
  <si>
    <t>UC61112</t>
  </si>
  <si>
    <t>UC61113</t>
  </si>
  <si>
    <t>UC61114</t>
  </si>
  <si>
    <t>UC61115</t>
  </si>
  <si>
    <t>UC61116</t>
  </si>
  <si>
    <t>UC61117</t>
  </si>
  <si>
    <t>UC61118</t>
  </si>
  <si>
    <t>UC61119</t>
  </si>
  <si>
    <t>UC61120</t>
  </si>
  <si>
    <t>UC61121</t>
  </si>
  <si>
    <t>UC61122</t>
  </si>
  <si>
    <t>UC61123</t>
  </si>
  <si>
    <t>UC61124</t>
  </si>
  <si>
    <t>UC61125</t>
  </si>
  <si>
    <t>UC61126</t>
  </si>
  <si>
    <t>UC61127</t>
  </si>
  <si>
    <t>UC61128</t>
  </si>
  <si>
    <t>UC61129</t>
  </si>
  <si>
    <t>UC61130</t>
  </si>
  <si>
    <t>UC61131</t>
  </si>
  <si>
    <t>UC61132</t>
  </si>
  <si>
    <t>UC61427</t>
  </si>
  <si>
    <t>UC61428</t>
  </si>
  <si>
    <t>UC61429</t>
  </si>
  <si>
    <t>UC61430</t>
  </si>
  <si>
    <t>UC61133</t>
  </si>
  <si>
    <t>UC61134</t>
  </si>
  <si>
    <t>UC61135</t>
  </si>
  <si>
    <t>UC61136</t>
  </si>
  <si>
    <t>UC61137</t>
  </si>
  <si>
    <t>UC61138</t>
  </si>
  <si>
    <t>UC61139</t>
  </si>
  <si>
    <t>UC61140</t>
  </si>
  <si>
    <t>UC61141</t>
  </si>
  <si>
    <t>UC61142</t>
  </si>
  <si>
    <t>UC61143</t>
  </si>
  <si>
    <t>UC61144</t>
  </si>
  <si>
    <t>UC61145</t>
  </si>
  <si>
    <t>UC61146</t>
  </si>
  <si>
    <t>UC61147</t>
  </si>
  <si>
    <t>UC60865</t>
  </si>
  <si>
    <t>UC60874</t>
  </si>
  <si>
    <t>UC61148</t>
  </si>
  <si>
    <t>UC61149</t>
  </si>
  <si>
    <t>UC61150</t>
  </si>
  <si>
    <t>UC61151</t>
  </si>
  <si>
    <t>UC60871</t>
  </si>
  <si>
    <t>UC60881</t>
  </si>
  <si>
    <t>UC60891</t>
  </si>
  <si>
    <t>UC61152</t>
  </si>
  <si>
    <t>UC61153</t>
  </si>
  <si>
    <t>UC61248</t>
  </si>
  <si>
    <t>UC61439</t>
  </si>
  <si>
    <t>UC61157</t>
  </si>
  <si>
    <t>UC61158</t>
  </si>
  <si>
    <t>UC61159</t>
  </si>
  <si>
    <t>UC61160</t>
  </si>
  <si>
    <t>UC61161</t>
  </si>
  <si>
    <t>UC60866</t>
  </si>
  <si>
    <t>UC60875</t>
  </si>
  <si>
    <t>UC60885</t>
  </si>
  <si>
    <t>UC61162</t>
  </si>
  <si>
    <t>UC61163</t>
  </si>
  <si>
    <t>UC61164</t>
  </si>
  <si>
    <t>UC61165</t>
  </si>
  <si>
    <t>UC61166</t>
  </si>
  <si>
    <t>UC61167</t>
  </si>
  <si>
    <t>UC61168</t>
  </si>
  <si>
    <t>UC61169</t>
  </si>
  <si>
    <t>UC61170</t>
  </si>
  <si>
    <t>UC61171</t>
  </si>
  <si>
    <t>UC61172</t>
  </si>
  <si>
    <t>UC60867</t>
  </si>
  <si>
    <t>UC60877</t>
  </si>
  <si>
    <t>UC60886</t>
  </si>
  <si>
    <t>UC61173</t>
  </si>
  <si>
    <t>UC61174</t>
  </si>
  <si>
    <t>UC61175</t>
  </si>
  <si>
    <t>UC60868</t>
  </si>
  <si>
    <t>UC60878</t>
  </si>
  <si>
    <t>UC60887</t>
  </si>
  <si>
    <t>UC61176</t>
  </si>
  <si>
    <t>UC61177</t>
  </si>
  <si>
    <t>UC61178</t>
  </si>
  <si>
    <t>UC61179</t>
  </si>
  <si>
    <t>UC61180</t>
  </si>
  <si>
    <t>UC61181</t>
  </si>
  <si>
    <t>UC61182</t>
  </si>
  <si>
    <t>UC61183</t>
  </si>
  <si>
    <t>UC61184</t>
  </si>
  <si>
    <t>UC61185</t>
  </si>
  <si>
    <t>UC61186</t>
  </si>
  <si>
    <t>UC61187</t>
  </si>
  <si>
    <t>UC61188</t>
  </si>
  <si>
    <t>UC61189</t>
  </si>
  <si>
    <t>UC61190</t>
  </si>
  <si>
    <t>UC61191</t>
  </si>
  <si>
    <t>UC61192</t>
  </si>
  <si>
    <t>UC61193</t>
  </si>
  <si>
    <t>UC61194</t>
  </si>
  <si>
    <t>UC61195</t>
  </si>
  <si>
    <t>UC61196</t>
  </si>
  <si>
    <t>UC61197</t>
  </si>
  <si>
    <t>UC61198</t>
  </si>
  <si>
    <t>UC61199</t>
  </si>
  <si>
    <t>UC61200</t>
  </si>
  <si>
    <t>UC61201</t>
  </si>
  <si>
    <t>UC61202</t>
  </si>
  <si>
    <t>UC61203</t>
  </si>
  <si>
    <t>UC61204</t>
  </si>
  <si>
    <t>UC61205</t>
  </si>
  <si>
    <t>UC61206</t>
  </si>
  <si>
    <t>UC61207</t>
  </si>
  <si>
    <t>UC61321</t>
  </si>
  <si>
    <t>UC61322</t>
  </si>
  <si>
    <t>UC61323</t>
  </si>
  <si>
    <t>UC61324</t>
  </si>
  <si>
    <t>UC61325</t>
  </si>
  <si>
    <t>UC61326</t>
  </si>
  <si>
    <t>UC61327</t>
  </si>
  <si>
    <t>UC61328</t>
  </si>
  <si>
    <t>UC61329</t>
  </si>
  <si>
    <t>UC61330</t>
  </si>
  <si>
    <t>UC61331</t>
  </si>
  <si>
    <t>UC61332</t>
  </si>
  <si>
    <t>UC61333</t>
  </si>
  <si>
    <t>UC61334</t>
  </si>
  <si>
    <t>UC61335</t>
  </si>
  <si>
    <t>UC61336</t>
  </si>
  <si>
    <t>UC61337</t>
  </si>
  <si>
    <t>UC61338</t>
  </si>
  <si>
    <t>UC61339</t>
  </si>
  <si>
    <t>UC61340</t>
  </si>
  <si>
    <t>UC61341</t>
  </si>
  <si>
    <t>UC61342</t>
  </si>
  <si>
    <t>UC61343</t>
  </si>
  <si>
    <t>UC61344</t>
  </si>
  <si>
    <t>UC61345</t>
  </si>
  <si>
    <t>UC61346</t>
  </si>
  <si>
    <t>UC61347</t>
  </si>
  <si>
    <t>UC61348</t>
  </si>
  <si>
    <t>UC61349</t>
  </si>
  <si>
    <t>UC61350</t>
  </si>
  <si>
    <t>UC61351</t>
  </si>
  <si>
    <t>UC61352</t>
  </si>
  <si>
    <t>UC61353</t>
  </si>
  <si>
    <t>UC61354</t>
  </si>
  <si>
    <t>UC61355</t>
  </si>
  <si>
    <t>UC61356</t>
  </si>
  <si>
    <t>UC61357</t>
  </si>
  <si>
    <t>UC61358</t>
  </si>
  <si>
    <t>UC61359</t>
  </si>
  <si>
    <t>UC61360</t>
  </si>
  <si>
    <t>UC61361</t>
  </si>
  <si>
    <t>UC61362</t>
  </si>
  <si>
    <t>UC61363</t>
  </si>
  <si>
    <t>UC61364</t>
  </si>
  <si>
    <t>UC61365</t>
  </si>
  <si>
    <t>UC61366</t>
  </si>
  <si>
    <t>UC61367</t>
  </si>
  <si>
    <t>UC61368</t>
  </si>
  <si>
    <t>UC61369</t>
  </si>
  <si>
    <t>UC61370</t>
  </si>
  <si>
    <t>UC61371</t>
  </si>
  <si>
    <t>UC61372</t>
  </si>
  <si>
    <t>UC61373</t>
  </si>
  <si>
    <t>UC61374</t>
  </si>
  <si>
    <t>UC61375</t>
  </si>
  <si>
    <t>UC61376</t>
  </si>
  <si>
    <t>UC61377</t>
  </si>
  <si>
    <t>UC61378</t>
  </si>
  <si>
    <t>UC61379</t>
  </si>
  <si>
    <t>UC61380</t>
  </si>
  <si>
    <t>UC61381</t>
  </si>
  <si>
    <t>UC61382</t>
  </si>
  <si>
    <t>UC61383</t>
  </si>
  <si>
    <t>UC61384</t>
  </si>
  <si>
    <t>UC61385</t>
  </si>
  <si>
    <t>UC61386</t>
  </si>
  <si>
    <t>UC61387</t>
  </si>
  <si>
    <t>UC61388</t>
  </si>
  <si>
    <t>UC61389</t>
  </si>
  <si>
    <t>UC61390</t>
  </si>
  <si>
    <t>UC61391</t>
  </si>
  <si>
    <t>UC61392</t>
  </si>
  <si>
    <t>UC61393</t>
  </si>
  <si>
    <t>UC61394</t>
  </si>
  <si>
    <t>UC61395</t>
  </si>
  <si>
    <t>UC61396</t>
  </si>
  <si>
    <t>UC61397</t>
  </si>
  <si>
    <t>UC61398</t>
  </si>
  <si>
    <t>UC61399</t>
  </si>
  <si>
    <t>UC61400</t>
  </si>
  <si>
    <t>UC61401</t>
  </si>
  <si>
    <t>UC61402</t>
  </si>
  <si>
    <t>UC61403</t>
  </si>
  <si>
    <t>UC61405</t>
  </si>
  <si>
    <t>UC61406</t>
  </si>
  <si>
    <t>US61407</t>
  </si>
  <si>
    <t>US61408</t>
  </si>
  <si>
    <t>UC61409</t>
  </si>
  <si>
    <t>UC61410</t>
  </si>
  <si>
    <t>UC61411</t>
  </si>
  <si>
    <t>UC61413</t>
  </si>
  <si>
    <t>UC61414</t>
  </si>
  <si>
    <t>UC61415</t>
  </si>
  <si>
    <t>UC61416</t>
  </si>
  <si>
    <t>UC61417</t>
  </si>
  <si>
    <t>UC61418</t>
  </si>
  <si>
    <t>UC61419</t>
  </si>
  <si>
    <t>UC61420</t>
  </si>
  <si>
    <t>UC61421</t>
  </si>
  <si>
    <t>UC61422</t>
  </si>
  <si>
    <t>UC61423</t>
  </si>
  <si>
    <t>UC61424</t>
  </si>
  <si>
    <t>UC61425</t>
  </si>
  <si>
    <t>UC61426</t>
  </si>
  <si>
    <t>UC61208</t>
  </si>
  <si>
    <t>UC61209</t>
  </si>
  <si>
    <t>UC61210</t>
  </si>
  <si>
    <t>UC61211</t>
  </si>
  <si>
    <t>UC61212</t>
  </si>
  <si>
    <t>UC61213</t>
  </si>
  <si>
    <t>UC61214</t>
  </si>
  <si>
    <t>UC61215</t>
  </si>
  <si>
    <t>UC61216</t>
  </si>
  <si>
    <t>UC61217</t>
  </si>
  <si>
    <t>UC61218</t>
  </si>
  <si>
    <t>UC61219</t>
  </si>
  <si>
    <t>UC61220</t>
  </si>
  <si>
    <t>UC61221</t>
  </si>
  <si>
    <t>UC61222</t>
  </si>
  <si>
    <t>UC61223</t>
  </si>
  <si>
    <t>UC61224</t>
  </si>
  <si>
    <t>UC61225</t>
  </si>
  <si>
    <t>UC61226</t>
  </si>
  <si>
    <t>UC61227</t>
  </si>
  <si>
    <t>UC61228</t>
  </si>
  <si>
    <t>UC61229</t>
  </si>
  <si>
    <t>UC60869</t>
  </si>
  <si>
    <t>UC60879</t>
  </si>
  <si>
    <t>UC60902</t>
  </si>
  <si>
    <t>UC61232</t>
  </si>
  <si>
    <t>UC61233</t>
  </si>
  <si>
    <t>UC61234</t>
  </si>
  <si>
    <t>UC61235</t>
  </si>
  <si>
    <t>UC61236</t>
  </si>
  <si>
    <t>UC61237</t>
  </si>
  <si>
    <t>UC61238</t>
  </si>
  <si>
    <t>UC61239</t>
  </si>
  <si>
    <t>UC61240</t>
  </si>
  <si>
    <t>UC61241</t>
  </si>
  <si>
    <t>UC61242</t>
  </si>
  <si>
    <t>UC61243</t>
  </si>
  <si>
    <t>UC61244</t>
  </si>
  <si>
    <t>UC61245</t>
  </si>
  <si>
    <t>UC61246</t>
  </si>
  <si>
    <t>UC61247</t>
  </si>
  <si>
    <t>UC61249</t>
  </si>
  <si>
    <t>UC61250</t>
  </si>
  <si>
    <t>UC61251</t>
  </si>
  <si>
    <t>UC61252</t>
  </si>
  <si>
    <t>UC60870</t>
  </si>
  <si>
    <t>UC60880</t>
  </si>
  <si>
    <t>UC60888</t>
  </si>
  <si>
    <t>UC61253</t>
  </si>
  <si>
    <t>UC61254</t>
  </si>
  <si>
    <t>UC61255</t>
  </si>
  <si>
    <t>UC61256</t>
  </si>
  <si>
    <t>UC61257</t>
  </si>
  <si>
    <t>UC61258</t>
  </si>
  <si>
    <t>UC61259</t>
  </si>
  <si>
    <t>UC61260</t>
  </si>
  <si>
    <t>UC61261</t>
  </si>
  <si>
    <t>UC61262</t>
  </si>
  <si>
    <t>UC61263</t>
  </si>
  <si>
    <t>UC60889</t>
  </si>
  <si>
    <t>UC61264</t>
  </si>
  <si>
    <t>UC61265</t>
  </si>
  <si>
    <t>UC61266</t>
  </si>
  <si>
    <t>UC61267</t>
  </si>
  <si>
    <t>UC61268</t>
  </si>
  <si>
    <t>UC61269</t>
  </si>
  <si>
    <t>UC61270</t>
  </si>
  <si>
    <t>UC61271</t>
  </si>
  <si>
    <t>UC61272</t>
  </si>
  <si>
    <t>UC61273</t>
  </si>
  <si>
    <t>UC61274</t>
  </si>
  <si>
    <t>UC61275</t>
  </si>
  <si>
    <t>UC61276</t>
  </si>
  <si>
    <t>UC61277</t>
  </si>
  <si>
    <t>UC61278</t>
  </si>
  <si>
    <t>UC61279</t>
  </si>
  <si>
    <t>UC61280</t>
  </si>
  <si>
    <t>UC61281</t>
  </si>
  <si>
    <t>UC61282</t>
  </si>
  <si>
    <t>UC61283</t>
  </si>
  <si>
    <t>UC61284</t>
  </si>
  <si>
    <t>UC61285</t>
  </si>
  <si>
    <t>UC61286</t>
  </si>
  <si>
    <t>UC61287</t>
  </si>
  <si>
    <t>UC61288</t>
  </si>
  <si>
    <t>UC61289</t>
  </si>
  <si>
    <t>UC61290</t>
  </si>
  <si>
    <t>UC61291</t>
  </si>
  <si>
    <t>UC61292</t>
  </si>
  <si>
    <t>UC61293</t>
  </si>
  <si>
    <t>UC61294</t>
  </si>
  <si>
    <t>UC61295</t>
  </si>
  <si>
    <t>UC61296</t>
  </si>
  <si>
    <t>UC61297</t>
  </si>
  <si>
    <t>UC61298</t>
  </si>
  <si>
    <t>UC61299</t>
  </si>
  <si>
    <t>UC61300</t>
  </si>
  <si>
    <t>UC61301</t>
  </si>
  <si>
    <t>UC61302</t>
  </si>
  <si>
    <t>UC61303</t>
  </si>
  <si>
    <t>UC60890</t>
  </si>
  <si>
    <t>UC61304</t>
  </si>
  <si>
    <t>UC61305</t>
  </si>
  <si>
    <t>UC61306</t>
  </si>
  <si>
    <t>UC61307</t>
  </si>
  <si>
    <t>UC61308</t>
  </si>
  <si>
    <t>UC61309</t>
  </si>
  <si>
    <t>UC61310</t>
  </si>
  <si>
    <t>UC61311</t>
  </si>
  <si>
    <t>UC61431</t>
  </si>
  <si>
    <t>UC61432</t>
  </si>
  <si>
    <t>UC61312</t>
  </si>
  <si>
    <t>UC61313</t>
  </si>
  <si>
    <t>UC61314</t>
  </si>
  <si>
    <t>UC61433</t>
  </si>
  <si>
    <t>UC61434</t>
  </si>
  <si>
    <t>UC61315</t>
  </si>
  <si>
    <t>UC61316</t>
  </si>
  <si>
    <t>UC61317</t>
  </si>
  <si>
    <t>UC61318</t>
  </si>
  <si>
    <t>UC61319</t>
  </si>
  <si>
    <t>UC61320</t>
  </si>
  <si>
    <t>29521 - CHARGE DE DEVELOPPEMENT LA POSTE MOBILE - III.3</t>
  </si>
  <si>
    <t>29522 - CHARGE DE DEVELOPPEMENT LA POSTE MOBILE - GR. A</t>
  </si>
  <si>
    <t>27058 - ANIMATEUR RELATION CLIENT - III.1</t>
  </si>
  <si>
    <t>27062 - ANIMATEUR RELATION CLIENT - III.2</t>
  </si>
  <si>
    <t>27066 - ANIMATEUR RELATION CLIENT - III.3</t>
  </si>
  <si>
    <t>25065 - CHARGE DE CLIENTELE  LA POSTE REMPLACANT II.2</t>
  </si>
  <si>
    <t>25066 - CHARGE DE CLIENTELE  LA POSTE REMPLACANT II.3</t>
  </si>
  <si>
    <t>25067 - CHARGE DE CLIENTELE  LA POSTE REMPLACANT III.1</t>
  </si>
  <si>
    <t>45298 - ASSISTANT CREDIT - II.3</t>
  </si>
  <si>
    <t>45297 - ASSISTANT CREDIT - II.2</t>
  </si>
  <si>
    <t>25058 - ASSISTANT CREDIT II.2</t>
  </si>
  <si>
    <t>29708 - MANAGER REFERENT - IV.B</t>
  </si>
  <si>
    <t>IV.B</t>
  </si>
  <si>
    <t>35500 - MANAGER REFERENT - IV.A</t>
  </si>
  <si>
    <t>29605 - DIRECTEUR OPERATIONNEL PRESCRIPTION IMMOBILIERE - IV. A</t>
  </si>
  <si>
    <t>29564 - ANIMATEUR MARCHE DES JEUNES - Groupe A</t>
  </si>
  <si>
    <t>IV.C</t>
  </si>
  <si>
    <t>SYSTEME D INFORMATION</t>
  </si>
  <si>
    <t>SPECIALISTE SI</t>
  </si>
  <si>
    <t>35088 - SPECIALISTE INFORMATIQUE GR.A</t>
  </si>
  <si>
    <t>CHARGE D ETUDES ET DE DEVELOPPEMENT SI</t>
  </si>
  <si>
    <t>35089 - CONCEPTEUR DEVELOPPEUR GR.A</t>
  </si>
  <si>
    <t>CHARGE EXPLOITATION SI</t>
  </si>
  <si>
    <t>35092 - ADMINISTRATEUR INFORMATIQUE GR.A</t>
  </si>
  <si>
    <t>35096 - INTEGRATEUR D'APPLICATIONS GR.A</t>
  </si>
  <si>
    <t>35104 - CHEF DE PROJET SI GR.A</t>
  </si>
  <si>
    <t>35110 - MANAGER INFORMATIQUE GR.A</t>
  </si>
  <si>
    <t>35115 - RESPONSABLE INFORMATIQUE GR.A</t>
  </si>
  <si>
    <t>35116 - EXPERT INFORMATIQUE GR.A</t>
  </si>
  <si>
    <t>35118 - URBANISTE SI GR.A</t>
  </si>
  <si>
    <t>RESPONSABLE SI SERVICES AU CLIENT</t>
  </si>
  <si>
    <t>35153 - RESPONSABLE INFORMATIQUE DE COMPTES GR.A</t>
  </si>
  <si>
    <t>CHARGE DE SUPPORT INFORMATIQUE</t>
  </si>
  <si>
    <t>35277 - CONSEILLER SUPPORT II.3</t>
  </si>
  <si>
    <t>35405 - ADMINISTRATEUR INFORMATIQUE III.3</t>
  </si>
  <si>
    <t>35406 - CONCEPTEUR DEVELOPPEUR III.2</t>
  </si>
  <si>
    <t>35407 - CONCEPTEUR DEVELOPPEUR III.3</t>
  </si>
  <si>
    <t>35408 - CONSEILLER SUPPORT III.2</t>
  </si>
  <si>
    <t>35409 - CONSEILLER SUPPORT III.3</t>
  </si>
  <si>
    <t>35414 - INTEGRATEUR SUR PLATES FORMES III.2</t>
  </si>
  <si>
    <t>35415 - INTEGRATEUR SUR PLATES FORMES III.3</t>
  </si>
  <si>
    <t>35418 - SPECIALISTE INFORMATIQUE III.3</t>
  </si>
  <si>
    <t>35419 - TECHNICIEN SI II.2</t>
  </si>
  <si>
    <t>35420 - TECHNICIEN SI II.3</t>
  </si>
  <si>
    <t>35460 - CONCEPTEUR TESTEUR GR.A</t>
  </si>
  <si>
    <t>35461 - CONCEPTEUR TESTEUR III.2</t>
  </si>
  <si>
    <t>35462 - CONCEPTEUR TESTEUR III.3</t>
  </si>
  <si>
    <t>35463 - CONSEILLER SUPPORT III.1</t>
  </si>
  <si>
    <t>35467 - TECHNICIEN SI III.1</t>
  </si>
  <si>
    <t>45009 - CHEF D'EQUIPE CLIENTELE BANCAIRE III.1</t>
  </si>
  <si>
    <t>45010 - CHARGE DE CLIENTELE RISQUES II.3</t>
  </si>
  <si>
    <t>45011 - CHARGE DE CLIENTELE RISQUES II.2</t>
  </si>
  <si>
    <t>45012 - CHARGE DE CLIENTELE RISQUES II.1</t>
  </si>
  <si>
    <t>45037 - CHEF D'EQUIPE REFERENT CLIENTELE III.2</t>
  </si>
  <si>
    <t>45052 - ANALYSTE LCB-FT II.2</t>
  </si>
  <si>
    <t>45053 - ANALYSTE LCB-FT II.3</t>
  </si>
  <si>
    <t>45151 - GESTIONNAIRE EPARGNE SPECIALISE II.2</t>
  </si>
  <si>
    <t>45152 - GESTIONNAIRE EPARGNE SPECIALISE II.3</t>
  </si>
  <si>
    <t>45153 - CHARGE DE SUPPORT AU RESEAU ET D APPUI (CF)</t>
  </si>
  <si>
    <t>45153 - CHARGE DE SUPPORT AU RESEAU ET D APPUI (CNAH)</t>
  </si>
  <si>
    <t>64905 - CONSEILLER SPECIALISE ASSURANCE COLLECTIVE - III.2</t>
  </si>
  <si>
    <t>64906 - CONSEILLER SPECIALISE ASSURANCE COLLECTIVE - III.3</t>
  </si>
  <si>
    <t>46157 - GESTIONNAIRE OPERATIONS JURIDIQUES ET FISCALES - II.1</t>
  </si>
  <si>
    <t>46158 - GESTIONNAIRE OPERATIONS JURIDIQUES ET FISCALES - II.2</t>
  </si>
  <si>
    <t>46159 - GESTIONNAIRE OPERATIONS JURIDIQUES ET FISCALES - II.3</t>
  </si>
  <si>
    <t>45511 - GESTIONNAIRE CREDIT GESTION - II.2</t>
  </si>
  <si>
    <t>45545 - GESTIONNAIRE CREDIT INSTRUCTION - II.3</t>
  </si>
  <si>
    <t>45512 - GESTIONNAIRE CREDIT INSTRUCTION - II.2</t>
  </si>
  <si>
    <t>46385 - RESPONSABLE DE CENTRE DE PRODUCTION (CF)</t>
  </si>
  <si>
    <t>46370 - ARCHITECTE BANCAIRE GR.A</t>
  </si>
  <si>
    <t>46386 - RESPONSABLE INFORMATIQUE (SF) GR.A</t>
  </si>
  <si>
    <t>29500 - DIRECTEUR DE DAST</t>
  </si>
  <si>
    <t>ASSISTANT ACHETEUR</t>
  </si>
  <si>
    <t>48210 - ASSISTANT ADMINISTRATION DES ACHATS II.2</t>
  </si>
  <si>
    <t>48211 - ASSISTANT ADMINISTRATION DES ACHATS II.3</t>
  </si>
  <si>
    <t>48212 - CHARGE ADMINISTRATION DES ACHATS III.2</t>
  </si>
  <si>
    <t>48213 - CHARGE ADMINISTRATION DES ACHATS III.3</t>
  </si>
  <si>
    <t>35328 - ACHETEUR II.3</t>
  </si>
  <si>
    <t>35501 - ACHETEUR III.1</t>
  </si>
  <si>
    <t>35337 - ACHETEUR III.2</t>
  </si>
  <si>
    <t>35342 - ACHETEUR III.3</t>
  </si>
  <si>
    <t>35285 - ASSISTANT ACHETEUR II.2</t>
  </si>
  <si>
    <t>35424 - ASSISTANT ACHETEUR II.1</t>
  </si>
  <si>
    <t>APPROVISIONNEUR</t>
  </si>
  <si>
    <t>35290 - APPROVISIONNEUR II.2</t>
  </si>
  <si>
    <t>35291 - APPROVISIONNEUR II.3</t>
  </si>
  <si>
    <t>35446 - APPROVISIONNEUR III.2</t>
  </si>
  <si>
    <t>35002 - ACHETEUR CADRE SIEGE GR.A</t>
  </si>
  <si>
    <t>35003 - ACHETEUR PILOTE GR.A</t>
  </si>
  <si>
    <t>35008 - COORDONNATEUR ACHATS GR.A</t>
  </si>
  <si>
    <t>35009 - COORDONNATEUR ACHATS TERRITORIAUX GR.A</t>
  </si>
  <si>
    <t>35004 -ACHETEUR PROJET GR.A</t>
  </si>
  <si>
    <t>35322 - AGENT DE COMPTABILITE II.1</t>
  </si>
  <si>
    <t>35530 - CONSEILLER EN EVOLUTION PROFESSIONNELLE III.3</t>
  </si>
  <si>
    <t>35531 - CONSEILLER EN EVOLUTION PROFESSIONNELLE GR.A</t>
  </si>
  <si>
    <t>COMPTABLE</t>
  </si>
  <si>
    <t>35346 - ASSISTANT COMPTABLE III.3</t>
  </si>
  <si>
    <t>35336 - ASSISTANT COMPTABLE III.2</t>
  </si>
  <si>
    <t>CONTROLEUR DE GESTION</t>
  </si>
  <si>
    <t>35351 - CHARGE D ETUDES CONTRÔLE DE GESTION III.2</t>
  </si>
  <si>
    <t>35350 - CHARGE D ETUDES CONTRÔLE DE GESTION III.3</t>
  </si>
  <si>
    <t>35042 - CHARGE D ETUDES COMPTABLES GR.A</t>
  </si>
  <si>
    <t>35040 - CHARGE DES ETUDES FINANCIERES GR.A</t>
  </si>
  <si>
    <t>35377 - CHEF D EQUIPE COMPTABLE III.1</t>
  </si>
  <si>
    <t>35353 - CONTROLEUR DE GESTION III.3</t>
  </si>
  <si>
    <t>35052 - CONTROLEUR DE GESTION GR.A</t>
  </si>
  <si>
    <t>ASSISTANT DE GESTION</t>
  </si>
  <si>
    <t>35310 - GESTIONNAIRE CONTRÔLE DE GESTION II.3</t>
  </si>
  <si>
    <t>35401 - GESTIONNAIRE CONTRÔLE DE GESTION II.2</t>
  </si>
  <si>
    <t>29056 - DIRECTEUR DU CONTRÔLE DE GESTION GR.A</t>
  </si>
  <si>
    <t>47566 - DIRECTEUR PILOTAGE ET PERFORMANCE (CF) GR.A</t>
  </si>
  <si>
    <t>27044 - CAISSIER CENTRAL III.2</t>
  </si>
  <si>
    <t>35324 - GESTIONNAIRE COMPTABLE II.2</t>
  </si>
  <si>
    <t>29536 - RESPONSABLE AGENCE FIDUCIAIRE ET TRANSPORT GR.A</t>
  </si>
  <si>
    <t>35057 - RESPONSABLE DE DOMAINE / SERVICE COMPTABLE GR.A</t>
  </si>
  <si>
    <t>35199 - GESTIONNAIRE DE CARRIERES EN NOD / DCN GR.A</t>
  </si>
  <si>
    <t>35223 - GESTIONNAIRE DE CARRIERES SIEGE / DEX GR.A</t>
  </si>
  <si>
    <t>35330 - ASSISTANT(E) DE DIRECTION II.3</t>
  </si>
  <si>
    <t xml:space="preserve">CHARGE DE PROJET MARKETING </t>
  </si>
  <si>
    <t>35137 - CHARGE D ETUDES MARKETING GR.A</t>
  </si>
  <si>
    <t>CHARGE DE GESTION ET DE DEVELOPPEMENT RH</t>
  </si>
  <si>
    <t>35533 - CHARGE DE DEVELOPPEMENT RH III.2</t>
  </si>
  <si>
    <t>35534 - CHARGE DE DEVELOPPEMENT RH III.3</t>
  </si>
  <si>
    <t>35580 - CHARGE DE DEVELOPPEMENT RH GR.A</t>
  </si>
  <si>
    <t>29176 - CHARGE DE DEVELOPPEMENT RH GR.A</t>
  </si>
  <si>
    <t>35046 - RESPONSABLE DE SECTION COMPTABLE GR.A</t>
  </si>
  <si>
    <t>35060 - RESPONSABLE DE SERVICE COMPATBLE TERRITORIAL GR.A</t>
  </si>
  <si>
    <t>35197 - CHARGE DE GESTION ET DES ETUDES RH GR.A</t>
  </si>
  <si>
    <t>35198 - CHARGE DE GESTION RH GR.A</t>
  </si>
  <si>
    <t>35296 - CHARGE DE GESTION RH III.3</t>
  </si>
  <si>
    <t>35231 - CHARGE D ANALYSES STRATEGIQUES GR.A</t>
  </si>
  <si>
    <t>35308 - CHARGE DE GESTION RH III.2</t>
  </si>
  <si>
    <t>EXPERT RH</t>
  </si>
  <si>
    <t>35222 - CHEF DE PROJET RH GR.A</t>
  </si>
  <si>
    <t>29520 - CHEF DE PROJET GR.B</t>
  </si>
  <si>
    <t>35349 - FORMATEUR III.2</t>
  </si>
  <si>
    <t>35063 - RESPONSABLE SERVICE CONTRÔLE DE GESTION GR.A</t>
  </si>
  <si>
    <t>35369 - FORMATEUR III.3</t>
  </si>
  <si>
    <t>RESPONSABLE MARKETING</t>
  </si>
  <si>
    <t>35136 - CHARGE D ETUDES COMMERCIALES GR.A</t>
  </si>
  <si>
    <t>35228 - CHEF DE PROJET GR.A</t>
  </si>
  <si>
    <t>35371 - CHARGE DE PROJET III.3</t>
  </si>
  <si>
    <t>35544 - FORMATEUR REFERENT GR.A</t>
  </si>
  <si>
    <t>35157 - RESPONSABLE DES ETUDES MARKETING GR.A</t>
  </si>
  <si>
    <t>29616 - DIRECTEUR ANIMATION COMMERCIALE  GR.B</t>
  </si>
  <si>
    <t>29732 - DIRECTEUR MARCHE COURRIER COLIS  GR.B</t>
  </si>
  <si>
    <t>29736 - DIRECTEUR MARCHE PARTICULIERS BANQUE/LPM  GR.B</t>
  </si>
  <si>
    <t>29108 - RESPONSABLE TERRITORIAL ETUDES CLIENTS ET GEOMARKETING GR.A</t>
  </si>
  <si>
    <t>35055 - RESPONSABLE DU CONTRÔLE DE GESTION GR.A</t>
  </si>
  <si>
    <t>29666 - RESPONSABLE MARKETING GR.B</t>
  </si>
  <si>
    <t>35327 - TECHNICIEN SPECIALISTE EN COMPTABILITE II.3</t>
  </si>
  <si>
    <t>GESTIONNAIRE ADMINISTRATIF - REGLEMENTAIRE RH</t>
  </si>
  <si>
    <t>35479 - TECHNICIEN SPECIALISE EN CSRH II.3</t>
  </si>
  <si>
    <t>35279 - ASSISTANT(E) DE DIRECTION III.1</t>
  </si>
  <si>
    <t>35348 - ASSISTANT(E) DE DIRECTION III.2</t>
  </si>
  <si>
    <t>35347 - ASSISTANT(E) DE DIRECTION III.3</t>
  </si>
  <si>
    <t>35012 - ATTACHE (E ) DE DIRECTION GR.A</t>
  </si>
  <si>
    <t>35294 - ATTACHE (E ) DE DIRECTION III.3</t>
  </si>
  <si>
    <t>35354 - SECRETAIRE II.2</t>
  </si>
  <si>
    <t>35323 - SECRETAIRE II.1</t>
  </si>
  <si>
    <t>48961 - CHEF D EQUIPE LOGISTIQUE III.1</t>
  </si>
  <si>
    <t>48963 - CHEF D EQUIPE REFERENT GESTION DOCUMENTAIRE III.2</t>
  </si>
  <si>
    <t>48962 - CHEF D EQUIPE GESTION DOCUMENTAIRE III.1</t>
  </si>
  <si>
    <t>35013 - CHARGE ADMINISTRATION / SERVICES GÉNÉRAUX GR.A</t>
  </si>
  <si>
    <t>01256 - CHARGE DU SOUTIEN OPERATIONNEL ET LOGISTIQUE III.2</t>
  </si>
  <si>
    <t>01257 - CHARGE DU SOUTIEN OPERATIONNEL ET LOGISTIQUE III.3</t>
  </si>
  <si>
    <t>01255 - CHARGE DU SOUTIEN OPERATIONNEL ET LOGISTIQUE III.1</t>
  </si>
  <si>
    <t>35312 - CONTROLEUR DE SITE II.3</t>
  </si>
  <si>
    <t>35326 - CONTROLEUR DE SITE II.2</t>
  </si>
  <si>
    <t>35581 - CONTROLEUR DE SITE III.1</t>
  </si>
  <si>
    <t>35355 - GESTIONNAIRE LOGISTIQUE II.3</t>
  </si>
  <si>
    <t>35356 - GESTIONNAIRE LOGISTIQUE II.2</t>
  </si>
  <si>
    <t>35357 - GESTIONNAIRE LOGISTIQUE II.1</t>
  </si>
  <si>
    <t>GESTIONNAIRE ADMINISTRATIF ET DOCUMENTAIRE</t>
  </si>
  <si>
    <t>48889 - GESTIONNAIRE DOCUMENTAIRE II.1</t>
  </si>
  <si>
    <t>35457 - AGENT ADMINISTRATIF ET DE GESTION II.1</t>
  </si>
  <si>
    <t>35394 - GESTIONNAIRE ADMINISTRATIF ET DOCUMENTAIRE II.2</t>
  </si>
  <si>
    <t>35395 - GESTIONNAIRE ADMINISTRATIF ET DOCUMENTAIRE II.3</t>
  </si>
  <si>
    <t>27028 - GESTIONNAIRE DE PARCS III.2</t>
  </si>
  <si>
    <t>35518 - CHARGE DE RECRUTEMENT III.3</t>
  </si>
  <si>
    <t>35529 - CHARGE DE RECRUTEMENT GR.A</t>
  </si>
  <si>
    <t>35206 - INGENIEUR DE FORMATION GR.A</t>
  </si>
  <si>
    <t>35203 - CONSULTANT RECRUT INGENIEURIE SELECTION GR.A</t>
  </si>
  <si>
    <t>29628 - CONSEILLER TECHNIQUE  GR.B</t>
  </si>
  <si>
    <t>RESPONSABLE PILOTAGE ET DEVELOPPEMENT RH</t>
  </si>
  <si>
    <t>29682 - RESPONSABLE DEVELOPPEMENT RH GR.B</t>
  </si>
  <si>
    <t>49899 - RESPONSABLE DEVELOPPEMENT RH GR.A</t>
  </si>
  <si>
    <t>35216 - RESPONSABLE ECONOMIE EMPLOI COMPETENCES GR.A</t>
  </si>
  <si>
    <t>35297 - RESPONSABLE EMPLOI ET DEVELOPPEMENT DES COMPETENCES GR.A</t>
  </si>
  <si>
    <t>PREVENTEUR</t>
  </si>
  <si>
    <t>35526 - PREVENTEUR EXPERT  III.3</t>
  </si>
  <si>
    <t>35525 - PREVENTEUR GENERALISTE III.2</t>
  </si>
  <si>
    <t>RESPONSABLE PREVENTION</t>
  </si>
  <si>
    <t>35524 - RESPONSABLE PSST GR.A</t>
  </si>
  <si>
    <t>47236 - RESPONSABLE GAR ARS EOT SF III.3</t>
  </si>
  <si>
    <t>35225 - RESPONSABLE GESTION RH GR.A</t>
  </si>
  <si>
    <t>29871 - RESPONSABLE PROJETS ET IMMOBILIER IV.A</t>
  </si>
  <si>
    <t>35306 - RESPONSABLE GESTION RH GR.A</t>
  </si>
  <si>
    <t>35370 - CHARGE D ETUDES ET DE PROJETS III.3</t>
  </si>
  <si>
    <t xml:space="preserve">29658 - RESPONSABLE ACHATS GR.B </t>
  </si>
  <si>
    <t>35007 - RESPONSABLE SERVICE ACHATS GR.A</t>
  </si>
  <si>
    <t>35006 - RESPONSABLE SERVICE ACHATS TERRITORIAL GR.A</t>
  </si>
  <si>
    <t>48206 - RESPONSABLE ACHATS FAMILLE GR.A</t>
  </si>
  <si>
    <t>35375 - CHARGE D ETUDES ET DE PROJETS III.2</t>
  </si>
  <si>
    <t>29577 - CHEF DE PROJET APPUI ET TRANSFORMATION GR.A</t>
  </si>
  <si>
    <t>29881 - RESPONSABLE PROJETS GR.A</t>
  </si>
  <si>
    <t>45149 - REFERENT ORGANISATIONS ET PROJETS  GR.A</t>
  </si>
  <si>
    <t>29720 - DIRECTEUR DE PROJET APPUI AUX TRANSFORMATIONS GR.B</t>
  </si>
  <si>
    <t>29876 - DIRECTEUR DE PROJET APPUI AUX TRANSFORMATIONS GR.C</t>
  </si>
  <si>
    <t>29168 - DIRECTEUR DE PROJETS  GR.A</t>
  </si>
  <si>
    <t>29866 - RESPONSABLE APPUI SOUTIEN BUREAUX GR.A</t>
  </si>
  <si>
    <t>29523 - ADJOINT RESPONSABLE APPUI SOUTIEN BUREAUX GR.A</t>
  </si>
  <si>
    <t>29869 - RESPONSABLE PERFORMANCE ET LOGISTIQUE GR.A</t>
  </si>
  <si>
    <t>29863 - RESPONSABLE APPUI PROJETS ET PERFORMANCE GR.A</t>
  </si>
  <si>
    <t>29865 - RESPONSABLE APPUI PROJETS ET PERFORMANCE GR.B</t>
  </si>
  <si>
    <t>29867 - RESPONSABLE APPUI SOUTIEN BUREAUX GR.B</t>
  </si>
  <si>
    <t>29894 - EXPERT FIDUCIAIRE GR.A</t>
  </si>
  <si>
    <t>29020 - GESTIONNAIRE FIDUCIAIRE ET TRANSPORT GR.A</t>
  </si>
  <si>
    <t>29872 - RESPONSABLE MOYENS DE REMPLACEMENT GR.A</t>
  </si>
  <si>
    <t>49032 - RESPONSABLE DES SERVICES GENERAUX (CF) III.3</t>
  </si>
  <si>
    <t>48678 - RESPONSABLE DES SERVICES GENERAUX (CF) III.2</t>
  </si>
  <si>
    <t>35014 - RESPONSABLE ADMINISTRATION / SERVICES GÉNÉRAUX GR.A</t>
  </si>
  <si>
    <t>35016 - RESPONSABLE DE DOMAINE ADMINISTRATIF GR.A</t>
  </si>
  <si>
    <t>35305 - ENCADRANT RH III.1</t>
  </si>
  <si>
    <t>47622 - REFERENT COMPTABILITE BANCAIRE III.1</t>
  </si>
  <si>
    <t xml:space="preserve">35011 - RESPONSABLE DE DOMAINE ACHATS GR.A </t>
  </si>
  <si>
    <t>RESPONSABLE APPROVISIONNEMENT</t>
  </si>
  <si>
    <t>35451 - RESPONSABLE APPROVISIONNEMENTS III.3</t>
  </si>
  <si>
    <t>35015 - RESPONSABLE APPROVISIONNEMENTS GR.A</t>
  </si>
  <si>
    <t>35426 - ENCADRANT RH III.2</t>
  </si>
  <si>
    <t>35474 - RESPONSABLE DE POLE EN CSRH GR.A</t>
  </si>
  <si>
    <t>35478 - RESPONSABLE DE POLE EN CSRH III.3</t>
  </si>
  <si>
    <t>35224 - RESPONSABLE FONCTIONNEL RH GR.A</t>
  </si>
  <si>
    <t>35499 - RESPONSABLE OPERATIONNEL RH III.3</t>
  </si>
  <si>
    <t>35359 - RESPONSABLE OPERATIONNEL RH GR.A</t>
  </si>
  <si>
    <t>RESPONSABLE FORMATION</t>
  </si>
  <si>
    <t>35522 - RESPONSABLE POLE FORMATION GR.A</t>
  </si>
  <si>
    <t>35523 - RESPONSABLE POLE FORMATION GR.B</t>
  </si>
  <si>
    <t>35473 - RESPONSABLE CSRH GR.A</t>
  </si>
  <si>
    <t>35520 - RESPONSABLE DEPARTEMENT FORMATION GR.A</t>
  </si>
  <si>
    <t>47580 - RESPONSABLE DE DEPARTEMENT RH DCN SF GR.B</t>
  </si>
  <si>
    <t>35331 - ASSISTANT DE SERVICE SOCIAL III.1</t>
  </si>
  <si>
    <t>35335 - ASSISTANT DE SERVICE SOCIAL III.2</t>
  </si>
  <si>
    <t>35340 - ASSISTANT DE SERVICE SOCIAL III.3</t>
  </si>
  <si>
    <t>47623 - REFERENT COMPTABILITE BANCAIRE III.2</t>
  </si>
  <si>
    <t>29060 - RESPONSABLE FINANCE GESTION GR.A</t>
  </si>
  <si>
    <t>35334 - ASSISTANT RH III.2</t>
  </si>
  <si>
    <t>35458 - ASSISTANT RH III.3</t>
  </si>
  <si>
    <t>47232 - ASSISTANT RH III.3</t>
  </si>
  <si>
    <t>35195 - ASSISTANT SOCIAL COORDONNATEUR NATIONAL GR.A</t>
  </si>
  <si>
    <t>35205 - EXPERT RH GR.A</t>
  </si>
  <si>
    <t>29875 - GESTIONNAIRE DE MOYENS DE REMPLACEMENT III.2</t>
  </si>
  <si>
    <t>29877 - GESTIONNAIRE DE MOYENS DE REMPLACEMENT III.3</t>
  </si>
  <si>
    <t>35292 - GESTIONNAIRE RH II.1</t>
  </si>
  <si>
    <t>35293 - GESTIONNAIRE RH II.2</t>
  </si>
  <si>
    <t>35317 - GESTIONNAIRE RH II.3</t>
  </si>
  <si>
    <t>35532 - GESTIONNAIRE RH III.1</t>
  </si>
  <si>
    <t>29184 - DIRECTEUR DES RESSOURCES HUMAINES GR.A</t>
  </si>
  <si>
    <t>47270 - DIRECTEUR DES RESSOURCES HUMAINES (CF) GR.A</t>
  </si>
  <si>
    <t>35510 - DIRECTEUR DES RESSOURCES HUMAINES GR.B</t>
  </si>
  <si>
    <t>29212 - RESPONSABLE APPUI RH GR.A</t>
  </si>
  <si>
    <t>29508 - RESPONSABLE APPUI RH GR.B</t>
  </si>
  <si>
    <t>35527 - RESPONSABLE SERVICE  MOBILITE GR.A</t>
  </si>
  <si>
    <t>35519 - RESPONSABLE SERVICE  MOBILITE GR.B</t>
  </si>
  <si>
    <t>27146 - DELEGUE CONDUITE DU CHANGEMENT ET RELATIONS SOCIALES GR.A</t>
  </si>
  <si>
    <t>29504 - RESPONSABLE FINANCE GESTION GR.A</t>
  </si>
  <si>
    <t>35325 - ASSISTANT DE COMMUNICATION - II.2</t>
  </si>
  <si>
    <t>35329 - ASSISTANT DE COMMUNICATION SPECIALISE - II.3</t>
  </si>
  <si>
    <t>35034 - CHARGE DE COMMUNICATION - IV.A</t>
  </si>
  <si>
    <t>35286 - CHARGE DE COMMUNICATION - III.3</t>
  </si>
  <si>
    <t>35338 - CHARGE DE COMMUNICATION - III.2</t>
  </si>
  <si>
    <t>RESPONSABLE COMMUNICATION</t>
  </si>
  <si>
    <t>29040 - DIRECTEUR DE LA COMMUNICATION - IV.A</t>
  </si>
  <si>
    <t>48457 - DIRECTEUR DE LA COMMUNICATION (SF) - IV.A</t>
  </si>
  <si>
    <t>48421 - RESP COMMUNICATION (CF) - III.3</t>
  </si>
  <si>
    <t>35038 - RESPONSABLE COMMUNICATION - IV.A</t>
  </si>
  <si>
    <t>35212 - RESPONSABLE FORMATION DEVELOPPEMENT COMPETENCES GR.A</t>
  </si>
  <si>
    <t>CONTROLEUR INTERNE</t>
  </si>
  <si>
    <t>01248 - CHARGE DU CONTROLE PERMANENT ET DES RISQUES - III.3</t>
  </si>
  <si>
    <t>RESPONSABLE SECURITE SURETE</t>
  </si>
  <si>
    <t>01252 - RESPONSABLE  SURETE DEPARTEMENTAL ADJOINT - III.3</t>
  </si>
  <si>
    <t>35025 - ENQUETEUR TERRITORIAL - IV.A</t>
  </si>
  <si>
    <t>35027 - CONTROLEUR OPERATIONNEL - IV.A</t>
  </si>
  <si>
    <t>35028 - CHEF DE PROJET SURETE - IV.A</t>
  </si>
  <si>
    <t>35031 - RESPONSABLE RISQUES ET CONTROLE INTERNE - IV.A</t>
  </si>
  <si>
    <t>CHARGE DE LA QUALITE</t>
  </si>
  <si>
    <t>35162 - CONSULTANT QUALITE CONFIRME - IV.A</t>
  </si>
  <si>
    <t>RESPONSABLE QUALITE</t>
  </si>
  <si>
    <t>35186 - DIRECTEUR DES RISQUES ET DE LA QUALITE - IV.A</t>
  </si>
  <si>
    <t>ANIMATEUR QUALITE</t>
  </si>
  <si>
    <t>35475 - ASSISTANT TECHNIQUE ET QUALITE - II.3</t>
  </si>
  <si>
    <t>35476 - CHARGE QUALITE ET RELATION CLIENTS - III.2</t>
  </si>
  <si>
    <t>35477 - CHARGE QUALITE ET RELATION CLIENTS - III.3</t>
  </si>
  <si>
    <t>35483 - TECHNICIEN QUALITE - II.2</t>
  </si>
  <si>
    <t>35491 - CONSULTANT QUALITE - III.2</t>
  </si>
  <si>
    <t>35492 - CONSULTANT QUALITE - III.3</t>
  </si>
  <si>
    <t>35503 - RESPONSABLE QUALITE - IV.A</t>
  </si>
  <si>
    <t>25018 - CHARGE DE VALIDATION / EDITIQUE - II.3</t>
  </si>
  <si>
    <t>25022 - CHARGE DE VALIDATION / EDITIQUE - II.2</t>
  </si>
  <si>
    <t>25026 - CHARGE DE VALIDATION / EDITIQUE - II.1</t>
  </si>
  <si>
    <t>27036 - CHARGE DU CONTROLE PERMANENT ET DES RISQUES - III.1</t>
  </si>
  <si>
    <t>27040 - CHARGE DU CONTROLE PERMANENT ET DES RISQUES - III.2</t>
  </si>
  <si>
    <t>29008 - RESPONSABLE SURETE TERRITORIAL - IV.A</t>
  </si>
  <si>
    <t>29032 - DIRECTEUR TERRITORIAL SURETE - IV.A</t>
  </si>
  <si>
    <t>29128 - RESPONSABLE SOUTIEN OPERATIONNEL - IV.A</t>
  </si>
  <si>
    <t>29196 - DIRECTEUR QUALITE PROJETS ET PERFORMANCE - IV.A</t>
  </si>
  <si>
    <t>29532 - RESPONSABLE SURETE OPERATIONNELLE - IV.A</t>
  </si>
  <si>
    <t>29690 - RESPONSABLE CONTROLE DES RISQUES - IV.B</t>
  </si>
  <si>
    <t>29694 - RESPONSABLE SURETE - IV.B</t>
  </si>
  <si>
    <t>29700 - RESPONSABLE QUALITE - IV.B</t>
  </si>
  <si>
    <t>29728 - DIRECTEUR DES RISQUES OPERATIONNELS - IV.B</t>
  </si>
  <si>
    <t>45023 - ANIMATEUR SYNERGIE - III.2</t>
  </si>
  <si>
    <t>45024 - ANIMATEUR SYNERGIE - III.3</t>
  </si>
  <si>
    <t>45145 - ANIMATEUR SYNERGIE ET EXPERIENCE CLIENT - III.1</t>
  </si>
  <si>
    <t>45146 - ANIMATEUR SYNERGIE ET EXPERIENCE CLIENT - III.2</t>
  </si>
  <si>
    <t>45147 - ANIMATEUR SYNERGIE ET EXPERIENCE CLIENT - III.3</t>
  </si>
  <si>
    <t>45148 - REFERENT ANIMATEUR SYNERGIE ET EXPERIENCE CLIENT - IV.A</t>
  </si>
  <si>
    <t>45150 - DIRECTEUR EXPERIENCE CLIENT - IV.A</t>
  </si>
  <si>
    <t>PROFESSIONNELS DE L'EVOLUTION PROFESSIONNELLE</t>
  </si>
  <si>
    <t>FORMATEUR/CONCEPTEUR</t>
  </si>
  <si>
    <t>GESTIONNAIRE ADMINISTRATIF-REGLEMENTAIRE RH</t>
  </si>
  <si>
    <t>RESP GESTION ADMINISTRATIVE-REGLEMENTAIRE RH</t>
  </si>
  <si>
    <t>PROFESSIONNEL DE L'ACCOMPAGNEMENT SOCIAL</t>
  </si>
  <si>
    <t xml:space="preserve">RESPONSABLE RH </t>
  </si>
  <si>
    <t>CHARGE D ANALYSES STRATEGIQUES</t>
  </si>
  <si>
    <t>PROFESSIONNEL DE LA MAITRISE D'OUVRAGE</t>
  </si>
  <si>
    <t>CHARGE DES ETUDES COMPTABLES ET FINANCIERES</t>
  </si>
  <si>
    <t>RESPONSABLE CONTROLE DE GESTION</t>
  </si>
  <si>
    <t>ASSISTANT DE DIRECTION</t>
  </si>
  <si>
    <t>RESPONSABLE DES SERVICES GENERAUX</t>
  </si>
  <si>
    <t>TECHNICIEN SERVICES GENERAUX</t>
  </si>
  <si>
    <t>GR.A</t>
  </si>
  <si>
    <t xml:space="preserve">A </t>
  </si>
  <si>
    <t>A</t>
  </si>
  <si>
    <t>GR.B</t>
  </si>
  <si>
    <t>B</t>
  </si>
  <si>
    <t xml:space="preserve"> 3.3</t>
  </si>
  <si>
    <t>C</t>
  </si>
  <si>
    <t>Tableau de correspondance UC par niveaux et compétences</t>
  </si>
  <si>
    <t>01195</t>
  </si>
  <si>
    <t>01196</t>
  </si>
  <si>
    <t>00485</t>
  </si>
  <si>
    <t>01255</t>
  </si>
  <si>
    <t>35476</t>
  </si>
  <si>
    <t>01256</t>
  </si>
  <si>
    <t>01248</t>
  </si>
  <si>
    <t>01257</t>
  </si>
  <si>
    <t>25067</t>
  </si>
  <si>
    <t>25062</t>
  </si>
  <si>
    <t>25031</t>
  </si>
  <si>
    <t>25032</t>
  </si>
  <si>
    <t>25033</t>
  </si>
  <si>
    <t>29521</t>
  </si>
  <si>
    <t>27128</t>
  </si>
  <si>
    <t>25001</t>
  </si>
  <si>
    <t>25034</t>
  </si>
  <si>
    <t>25042</t>
  </si>
  <si>
    <t>25038</t>
  </si>
  <si>
    <t>27144</t>
  </si>
  <si>
    <t>29893</t>
  </si>
  <si>
    <t>27004</t>
  </si>
  <si>
    <t>25065</t>
  </si>
  <si>
    <t>25066</t>
  </si>
  <si>
    <t>27000</t>
  </si>
  <si>
    <t>35509</t>
  </si>
  <si>
    <t>25043</t>
  </si>
  <si>
    <t>35515</t>
  </si>
  <si>
    <t>35446</t>
  </si>
  <si>
    <t>35507</t>
  </si>
  <si>
    <t>29873</t>
  </si>
  <si>
    <t>35356</t>
  </si>
  <si>
    <t>35419</t>
  </si>
  <si>
    <t>35516</t>
  </si>
  <si>
    <t>35277</t>
  </si>
  <si>
    <t>35395</t>
  </si>
  <si>
    <t>35317</t>
  </si>
  <si>
    <t>35327</t>
  </si>
  <si>
    <t>27036</t>
  </si>
  <si>
    <t>35377</t>
  </si>
  <si>
    <t>35581</t>
  </si>
  <si>
    <t>35464</t>
  </si>
  <si>
    <t>35467</t>
  </si>
  <si>
    <t>35336</t>
  </si>
  <si>
    <t>27040</t>
  </si>
  <si>
    <t>35408</t>
  </si>
  <si>
    <t>35465</t>
  </si>
  <si>
    <t>35396</t>
  </si>
  <si>
    <t>35418</t>
  </si>
  <si>
    <t>35346</t>
  </si>
  <si>
    <t>35350</t>
  </si>
  <si>
    <t>27032</t>
  </si>
  <si>
    <t>35286</t>
  </si>
  <si>
    <t>35477</t>
  </si>
  <si>
    <t>35409</t>
  </si>
  <si>
    <t>35466</t>
  </si>
  <si>
    <t>29877</t>
  </si>
  <si>
    <t>25044</t>
  </si>
  <si>
    <t>27082</t>
  </si>
  <si>
    <t>29855</t>
  </si>
  <si>
    <t>27154</t>
  </si>
  <si>
    <t>27132</t>
  </si>
  <si>
    <t>27140</t>
  </si>
  <si>
    <t>35324</t>
  </si>
  <si>
    <t>35293</t>
  </si>
  <si>
    <t>35330</t>
  </si>
  <si>
    <t>35312</t>
  </si>
  <si>
    <t>35355</t>
  </si>
  <si>
    <t>35420</t>
  </si>
  <si>
    <t>35479</t>
  </si>
  <si>
    <t>35279</t>
  </si>
  <si>
    <t>35463</t>
  </si>
  <si>
    <t>35305</t>
  </si>
  <si>
    <t>35532</t>
  </si>
  <si>
    <t>35337</t>
  </si>
  <si>
    <t>35426</t>
  </si>
  <si>
    <t>27028</t>
  </si>
  <si>
    <t>29875</t>
  </si>
  <si>
    <t>35342</t>
  </si>
  <si>
    <t>35411</t>
  </si>
  <si>
    <t>35344</t>
  </si>
  <si>
    <t>27078</t>
  </si>
  <si>
    <t>29858</t>
  </si>
  <si>
    <t>35348</t>
  </si>
  <si>
    <t>35492</t>
  </si>
  <si>
    <t>29853</t>
  </si>
  <si>
    <t>Famille de compétence</t>
  </si>
  <si>
    <t>Reconnaissance des Acquis Professionnels (RAP)</t>
  </si>
  <si>
    <t>Date de validation</t>
  </si>
  <si>
    <t>FONCTION VISEE</t>
  </si>
  <si>
    <t>code</t>
  </si>
  <si>
    <t>niveau</t>
  </si>
  <si>
    <t>COLLABORATEUR</t>
  </si>
  <si>
    <t xml:space="preserve">Identifiant RH : </t>
  </si>
  <si>
    <t xml:space="preserve">entité actuelle : </t>
  </si>
  <si>
    <t xml:space="preserve">Nom / Prénom : </t>
  </si>
  <si>
    <t xml:space="preserve">Date : </t>
  </si>
  <si>
    <t>L'agent :</t>
  </si>
  <si>
    <t>(Nom, Prénom, Signature)</t>
  </si>
  <si>
    <t>Le manager :</t>
  </si>
  <si>
    <r>
      <rPr>
        <sz val="18"/>
        <color theme="4"/>
        <rFont val="Wingdings"/>
        <charset val="2"/>
      </rPr>
      <t>r</t>
    </r>
    <r>
      <rPr>
        <sz val="18"/>
        <color theme="4"/>
        <rFont val="Verdana"/>
        <family val="2"/>
      </rPr>
      <t xml:space="preserve"> </t>
    </r>
  </si>
  <si>
    <t>UC</t>
  </si>
  <si>
    <t xml:space="preserve">          Cette grille présente les compétences à évaluer pour la fonction recherchée en promotion par RAP, à remplir conjointement par le manager et le collaborateur. L'original est à transmettre au CSRH pour saisie des UC validées dans le SI RH.</t>
  </si>
  <si>
    <t>Grille d'évaluation des compétences acquises</t>
  </si>
  <si>
    <t>source : COMPETENCES2020_ COMP SI +modif manuelle 02-02-2018</t>
  </si>
  <si>
    <t>45041 - EXPERT LCB-FT III.1</t>
  </si>
  <si>
    <t>45042 - EXPERT LCB-FT III.2</t>
  </si>
  <si>
    <t>45043 - EXPERT LCB-FT III.3</t>
  </si>
  <si>
    <t>46947 - CONTROLEUR INTERNE BANCAIRE GR.A</t>
  </si>
  <si>
    <t>46944 - CONTROLEUR INTERNE BANCAIRE III.3</t>
  </si>
  <si>
    <t>46908 - CONTROLEUR INTERNE BANCAIRE III.2</t>
  </si>
  <si>
    <t>45992 - RESPONSABLE CONTROLE INTERNE BANCAIRE GR.A</t>
  </si>
  <si>
    <t>45991 - RESPONSABLE GESTION DES RISQUES OPERATIONNELS GR.A</t>
  </si>
  <si>
    <t>45055 - RESPONSABLE LCB-FT GR.A</t>
  </si>
  <si>
    <t>CHARGE DES RISQUES OPERATIONNELS BANCAIRES</t>
  </si>
  <si>
    <t>46986 - EXPERT RISQUE OPERATIONNEL BANCAIRE III.3</t>
  </si>
  <si>
    <t>Fonction actuelle</t>
  </si>
  <si>
    <t>Cliquer en cellule G4 sur le lien hypertexte qui amène à la matrice fonction-compétence (non visible car en police blanche)</t>
  </si>
  <si>
    <t>Dans la formule de la colonne E du sommaire, remplacer Feuil2 par le code de la fonction</t>
  </si>
  <si>
    <t>Vérifier la hauteur des lignes pour que les définitions s'affichent en entier</t>
  </si>
  <si>
    <t>Documents source : COMPETENCES2020_ COMP SI +modif manuelle 02-02-2018</t>
  </si>
  <si>
    <t>UC30678</t>
  </si>
  <si>
    <t>ADMINISTRATION SERVICES GENERAUX</t>
  </si>
  <si>
    <t xml:space="preserve">TECHNICIEN SERVICES GENERAUX </t>
  </si>
  <si>
    <t>35396 - GESTIONNAIRE DE SITE III.2</t>
  </si>
  <si>
    <t>35344 - GESTIONNSAIRE DE SITE III.3</t>
  </si>
  <si>
    <t>c9</t>
  </si>
  <si>
    <t>35344 - GESTIONNAIRE DE SITE III.3</t>
  </si>
  <si>
    <t>LOGISTIQUE IMPRIMERIE</t>
  </si>
  <si>
    <t xml:space="preserve">AGENT LOGISTIQUE </t>
  </si>
  <si>
    <t>35509 - GESTIONNAIRE FLUX ET STOCKS II.1</t>
  </si>
  <si>
    <t>35507 - GESTIONNAIRE FLUX ET STOCKS II.2</t>
  </si>
  <si>
    <t xml:space="preserve">LOGISTIQUE IMPRIMERIE </t>
  </si>
  <si>
    <t>35515 - ASSISTANT SERVICE SANTE AU TRAVAIL  II.2</t>
  </si>
  <si>
    <t>ASSISTANT SERVICE SANTE</t>
  </si>
  <si>
    <t>MEDICAL</t>
  </si>
  <si>
    <t>35516 - ASSISTANT SERVICE SANTE AU TRAVAIL  II.3</t>
  </si>
  <si>
    <t>35464 - ENCADRANT SUPPORT III.1</t>
  </si>
  <si>
    <t>35465 - ENCADRANT SUPPORT III.2</t>
  </si>
  <si>
    <t>35466 - ENCADRANT SUPPORT III.3</t>
  </si>
  <si>
    <t>SYSTÈME D'INFORMATION</t>
  </si>
  <si>
    <t>35410 - CORRESPONDANT SI TERRITORIAL III.2</t>
  </si>
  <si>
    <t>35411 - CORRESPONDANT SI TERRITORIAL III.3</t>
  </si>
  <si>
    <t>27128 - CONSEILLER SPECIALISE EN IMMOBILIER III.2</t>
  </si>
  <si>
    <t>25001 - ENCADRANT RESPONSABLE SERVICE CLIENT  III.2</t>
  </si>
  <si>
    <t>25002 - ENCADRANT RESPONSABLE SERVICE CLIENT  III.3</t>
  </si>
  <si>
    <t>ENCADRANT LOGISTIQUE</t>
  </si>
  <si>
    <t>25043 - PILOTE DES FLUX LOGISTIQUES II.3 </t>
  </si>
  <si>
    <t>25044 - PILOTE DES FLUX LOGISTIQUES III.1 </t>
  </si>
  <si>
    <t>ORGANISATION ET PROCESS</t>
  </si>
  <si>
    <t>CHARGE D'ORGANISATION ET PROCESS</t>
  </si>
  <si>
    <t>29873 - CONSEILLER PRODUCTION III.3</t>
  </si>
  <si>
    <t>COMPTABILITE</t>
  </si>
  <si>
    <t>00485 - CORRESPT DE TRESORERIE ET CAISSIER II.2</t>
  </si>
  <si>
    <t>UC30690</t>
  </si>
  <si>
    <t>Grille d'évaluation des compétences acquises (Grille des Unités de Certification UC)</t>
  </si>
  <si>
    <t>Case à cocher par le manager si UC validée</t>
  </si>
  <si>
    <t>x</t>
  </si>
  <si>
    <t>case à cocher si UC validée par le manager</t>
  </si>
  <si>
    <t>X</t>
  </si>
  <si>
    <t>Case à cocher si UC validée par le manager</t>
  </si>
  <si>
    <t>Cocher la case si UC validée  par le manager</t>
  </si>
  <si>
    <t>GRILLE uc VERIFIEE</t>
  </si>
  <si>
    <t>27136</t>
  </si>
  <si>
    <t>29896</t>
  </si>
  <si>
    <t>Grille d'évaluation des compétences acquises (grille des Unités de Certification UC)</t>
  </si>
  <si>
    <t>ACCUEIL CONSEIL ET VENTE</t>
  </si>
  <si>
    <r>
      <rPr>
        <sz val="12"/>
        <color theme="4"/>
        <rFont val="Wingdings"/>
        <charset val="2"/>
      </rPr>
      <t>r</t>
    </r>
    <r>
      <rPr>
        <sz val="12"/>
        <color theme="4"/>
        <rFont val="Verdana"/>
        <family val="2"/>
      </rPr>
      <t xml:space="preserve"> </t>
    </r>
  </si>
  <si>
    <t>27032 - CHARGE D AFFAIRES IMMOBILIER III.3</t>
  </si>
  <si>
    <t>29862 - CHARGE D AFFAIRES IMMOBILIER III.2</t>
  </si>
  <si>
    <t>35303 - INFIRMIER EN SANTE AU TRAVAIL - III.3</t>
  </si>
  <si>
    <t>INFIRMIER</t>
  </si>
  <si>
    <t>35303</t>
  </si>
  <si>
    <t>29862</t>
  </si>
  <si>
    <t>UC61443</t>
  </si>
  <si>
    <t>UC61456</t>
  </si>
  <si>
    <t>UC61448</t>
  </si>
  <si>
    <t>UC61451</t>
  </si>
  <si>
    <t>UC61454</t>
  </si>
  <si>
    <t>UC61444</t>
  </si>
  <si>
    <t>UC61445</t>
  </si>
  <si>
    <t>UC61457</t>
  </si>
  <si>
    <t>UC61446</t>
  </si>
  <si>
    <t>UC61447</t>
  </si>
  <si>
    <t>UC61449</t>
  </si>
  <si>
    <t>UC61450</t>
  </si>
  <si>
    <t>UC61452</t>
  </si>
  <si>
    <t>UC61458</t>
  </si>
  <si>
    <t>UC611459</t>
  </si>
  <si>
    <t>UC61453</t>
  </si>
  <si>
    <t>UC61455</t>
  </si>
  <si>
    <t>UC30692</t>
  </si>
  <si>
    <t>UC30691</t>
  </si>
  <si>
    <t>UC61440</t>
  </si>
  <si>
    <t>UC61441</t>
  </si>
  <si>
    <t>UC30686</t>
  </si>
  <si>
    <t>UC30687</t>
  </si>
  <si>
    <t>UC30688</t>
  </si>
  <si>
    <t>UC30689</t>
  </si>
  <si>
    <t>UC30695</t>
  </si>
  <si>
    <t>UC30696</t>
  </si>
  <si>
    <t>UC30697</t>
  </si>
  <si>
    <t>UC30698</t>
  </si>
  <si>
    <t>UC30699</t>
  </si>
  <si>
    <t>UC30700</t>
  </si>
  <si>
    <t>UC61412</t>
  </si>
  <si>
    <t>UC61442</t>
  </si>
  <si>
    <t>Développer une relation client de qualité (externe et interne): anticipation et compréhension des besoins et attentes
du client, réponse personnalisée, mesure de son niveau de satisfaction.
Ceci dans le but de développer de la valeur pour le client dans une relation de confiance forte et durable.</t>
  </si>
  <si>
    <t>Optimiser les résultats pour améliorer la performance individuelle
et collective, tout en préservant la qualité de vie au travail. 
Réaliser des activités dans le respect des principes éthiques et de responsabilité sociale et environnementale.
Faire preuve de communication, de réactivité, de pragmatisme, de ténacité, de conviction/influence et d'engagement dans l’action</t>
  </si>
  <si>
    <t>Comprendre les problématiques des autres et partager ses connaissances et expériences au service de l’atteinte d’un résultat collectif.
Faire preuve d'écoute active et attentive de l’autre, d'entraide vis-à-vis des interlocuteurs de son environnement, d ouverture d’esprit et d'assertivité</t>
  </si>
  <si>
    <t>Rendre opérationnelle une stratégie définie par l’entreprise,
lui donner du sens, l’expliquer et l’incarner dans son activité, en faisant preuve de recul et de capacité à gérer plusieurs échelles de temps.</t>
  </si>
  <si>
    <t>Comprendre et susciter le changement et l’innovation au travers de ses actions.
S’adapter aux nouveaux usages et outils technologiques
Faire preuve d’anticipation
Etre ouvert vers l’extérieur, curieux, créatif
Etre force de propositions
Favoriser la prise de risque
Faire preuve d’esprit entrepreneurial</t>
  </si>
  <si>
    <t>Faire preuve d'esprit critique vis-à-vis des informations collectées, d'esprit de synthèse, raisonnement par exception, de précision et  rigueur dans ses actions.
Savoir gérer les priorités</t>
  </si>
  <si>
    <t>Donner du sens aux actions
Animer l’intelligence collective au sein de son environnement
S’adapter aux évolutions de l’environnement dans son mode de management et de pilotage des équipes (management interculturel, à distance, utilisation des nouveaux outils de travail et de communication…)
Savoir gérer la complexité
Faire preuve de courage managérial et d’exemplarité
Faire preuve d’organisation</t>
  </si>
  <si>
    <t>Révéler le potentiel de ses collaborateurs et à les faire grandir dans
l’Entreprise en encourageant les actions de développement pour chacun et en
préservant la qualité de vie au travail.
Faire preuve d'écoute, de bienveillance, d'ouverture d’esprit, de conseil et accompagnement personnalisé</t>
  </si>
  <si>
    <t>z2</t>
  </si>
  <si>
    <t>01184 - CONSEILLER SPECIALISE EN PATRIMOINE CONFIRME III.3</t>
  </si>
  <si>
    <t>CHARGE DE COMMUNICATION</t>
  </si>
  <si>
    <t>COMPTABILITÉ</t>
  </si>
  <si>
    <t>QUALITE</t>
  </si>
  <si>
    <t>RELATION CLIENTS ADMINISTRATION DES VENTES</t>
  </si>
  <si>
    <t>UC61154</t>
  </si>
  <si>
    <t>UC61155</t>
  </si>
  <si>
    <t>UC61156</t>
  </si>
  <si>
    <t>UC30701</t>
  </si>
  <si>
    <t>UC30702</t>
  </si>
  <si>
    <t>UC30703</t>
  </si>
  <si>
    <t>35349</t>
  </si>
  <si>
    <t>35369</t>
  </si>
  <si>
    <t>27044</t>
  </si>
  <si>
    <t>Fraude et lutte contre blanchiment et financement du terrorisme</t>
  </si>
  <si>
    <t xml:space="preserve">Fiscalité produit financier  </t>
  </si>
  <si>
    <t>Outils, bureautique, applicatifs et logiciels</t>
  </si>
  <si>
    <t>Orientation client</t>
  </si>
  <si>
    <t>Coopération et ouverture</t>
  </si>
  <si>
    <t xml:space="preserve">Appliquer les méthodes de vente.
Synthétiser les informations client et faire des propositions commerciales adaptées aux besoins et aux projets du client.
Faire preuve de proactivité commerciale en proposant notamment des offres connexes adaptées au client.
Prendre des décisions au cas par cas et savoir refuser en expliquant pourquoi.
Savoir identifier l'expert adapté au besoin du client et l'intégrer dans le processus de conseil ou de vente. </t>
  </si>
  <si>
    <t>Acquérir des connaissances de son environnement interne et externe, des process inter / intra branches de bout en bout, d'un secteur d'activité et d'un domaine fonctionnel pour apporter des préconisations.
Respecter les règles et méthodologies liées aux processus internes dans le cadre de son activité. 
Comprendre son rôle dans la chaîne de valeur et avoir une vision de bout en bout du processus.</t>
  </si>
  <si>
    <t>Maitriser les applicatifs et logiciels de son domaine d'activités, y compris les processus dématérialisés et les modes de fonctionnement afférents (workflows de validation, etc.).</t>
  </si>
  <si>
    <t>Enrichir l'expérience client en adoptant une posture de service et de conseil et développer une relation de confiance durable. Anticiper, analyser, comprendre les besoins et attentes de ses clients pour apporter des réponses personnalisées. S'appliquer à améliorer la satisfaction client et mesurer son niveau de satisfaction.</t>
  </si>
  <si>
    <t xml:space="preserve">Engager des actions et mobiliser des ressources (financières, matérielles, techniques et humaines) pour atteindre des performances durables dans le respect des principes éthiques, de qualité de vie et de RSE. Savoir se fixer des objectifs ambitieux et exploiter des opportunités pour aller au-delà des attendus. </t>
  </si>
  <si>
    <t>Encourager et accompagner le changement et les initiatives d'amélioration dans son environnement. Trouver des solutions face à des situations nouvelles ou complexes. Comprendre et susciter l'innovation en remettant en question les usages et en osant être pionnier. Être dans une dynamique d'identification et d'apport de nouveautés dans son activité.</t>
  </si>
  <si>
    <t>Participer individuellement à l'atteinte d'un résultat collectif en favorisant l'entraide et le partage de connaissances. Savoir fédérer les parties prenantes d'un projet autour d'un objectif commun et établir des partenariats. Faire preuve d'écoute active vis-à-vis de ses interlocuteurs et prendre en compte leurs problématiques et les objections émises dans ses actions et prises de décision. Etre ouvert(e) d'esprit et curieux(se) au sein de son environnement.</t>
  </si>
  <si>
    <t xml:space="preserve">Vente Conseil client </t>
  </si>
  <si>
    <t xml:space="preserve">Être capable de faire vivre une expérience client de qualité à travers une posture de service et de conseil.
Respecter le "devoir de conseil" en coconstruisant la solution la plus adaptée aux besoins du client. 
Apporter un conseil de qualité au client dans une logique de satisfaction et de fidélisation.
Maîtriser l'argumentation afin de conclure la vente. </t>
  </si>
  <si>
    <t>Cadre législatif et règlementaire</t>
  </si>
  <si>
    <t>Savoir traiter les connaissances relatives aux règlementations, processus internes et législations en vigueur sur son domaine d'intervention.</t>
  </si>
  <si>
    <t>Être précis(e) dans l'exécution de ses tâches pour ne pas faire d'erreur.
Contrôler son propre travail pour réduire le risque d'erreur et fiabiliser les résultats.</t>
  </si>
  <si>
    <t xml:space="preserve">Savoir s'organiser dans son travail, agir seul(e) en toute responsabilité et faire preuve d'initiative sur son périmètre d'activités. Réagir rapidement à des situations en cherchant des solutions et savoir remonter les alertes si besoin. Assumer ses décisions et ses actions tout en tenant compte de son environnement. </t>
  </si>
  <si>
    <t>Animation de l'espace de vente</t>
  </si>
  <si>
    <t xml:space="preserve">Organiser des actions commerciales pour promouvoir les offres et services dans l'espace de vente.
Mettre à disposition la Publicité sur Lieu de Vente (PLV) dans l'espace de vente. </t>
  </si>
  <si>
    <t>Analyse, management et pilotage des risques</t>
  </si>
  <si>
    <t>Détecter, analyser et remonter les risques en lien avec son activité et proposer ou challenger des actions de couverture.
Contrôler et évaluer la maîtrise de l'ensemble des risques sur son domaine d’intervention. 
Être en capacité de dresser une cartographie des risques impactant son périmètre d'activité.</t>
  </si>
  <si>
    <t xml:space="preserve">Conformité </t>
  </si>
  <si>
    <t xml:space="preserve">Disposer de l'ensemble des connaissances sur les règles et techniques permettant d'assurer la gestion du risque de non-conformité des processus, depuis sa conception, son lancement à son suivi et sa maintenance, dans une logique de sécurisation. </t>
  </si>
  <si>
    <t>Prévention, santé, sécurité et bien-être au travail</t>
  </si>
  <si>
    <t xml:space="preserve">Afin de garantir la santé, la sécurité et le bien-être au travail de tous les collaborateurs : connaître et savoir analyser les différents risques professionnels et psycho-sociaux et proposer, mettre en œuvre les actions préventives ou curatives correpondantes. Assurer la sensibilisation et le conseil sur ces sujets auprès de toutes les parties prenantes. </t>
  </si>
  <si>
    <t>Organisation du travail et planification</t>
  </si>
  <si>
    <t xml:space="preserve">Gestion événementielle </t>
  </si>
  <si>
    <t>Organiser différents types d'évènements dans le cadre de son activité et connaître / maîtriser les techniques pour animer de façon transversale des réunions.</t>
  </si>
  <si>
    <t>Relation partenaires / fournisseurs</t>
  </si>
  <si>
    <t>Piloter la relation avec un partenaire/fournisseur (modes de fonctionnement, communication, gouvernance de pilotage…), anticiper les litiges, gérer les crises et alerter en cas de nécessité.
Assurer le suivi contractuel de la relation avec les fournisseurs et réaliser et analyser un bilan QCD (Qualité, Coûts, Délais).</t>
  </si>
  <si>
    <t>Analyse de la performance et rentabilité</t>
  </si>
  <si>
    <t>Analyser la performance d'un projet à un instant t (analyse et contrôle des coûts, des données budgétaires réalisées vs prévisionnelles, du Cash Flow, analyse d'un compte de résultats, calcul de coûts unitaires, calcul de prix de revient...) et optimiser sa rentabilité à moyen et long terme (gestion prévisionnelle et estimation des coûts, scenarios prédictifs, simulation d'impacts, résultats prospectifs, etc.).</t>
  </si>
  <si>
    <t>Veille et analyse marché partenaires / fournisseurs</t>
  </si>
  <si>
    <t>Etre capable de réaliser une veille et une analyse des marchés fournisseurs qui répondent aux enjeux de l'entreprise, de développer des réseaux et activer des techniques de sourcing pour identifier les partenaires / fournisseurs potentiels sur son domaine d'intervention.</t>
  </si>
  <si>
    <t>Gestion de trésorerie et d'investissement</t>
  </si>
  <si>
    <t>Maîtriser et assurer la conformité des flux financiers, de trésorerie et/ou d’investissement, formuler des hypothèses, réaliser des prévisions et assurer la solvabilité de l'organisation.</t>
  </si>
  <si>
    <t>Accompagnement</t>
  </si>
  <si>
    <t>Savoir utiliser les techniques et les outils d'accompagnement individuel et collectif des collaborateurs (détection du potentiel, plan de développement individuel, tests de personnalité, conduite d'entretiens, etc…) pour élaborer des plans de développement et assurer la gestion des talents dans l'entreprise.</t>
  </si>
  <si>
    <t>UC61487</t>
  </si>
  <si>
    <t>UC61488</t>
  </si>
  <si>
    <t>UC61489</t>
  </si>
  <si>
    <t>Culture de la performance</t>
  </si>
  <si>
    <t xml:space="preserve">Analyser les résultats économiques et financiers (analyse des coûts et de la performance, gestion budgétaire, rentabilité...) et identifier les leviers sur son domaine d’intervention permettant de maximiser la performance et la rentabilité de l’organisation. </t>
  </si>
  <si>
    <t>Processus dématérialisés</t>
  </si>
  <si>
    <t>Connaître les processus numériques et comprendre les enjeux en lien avec la dématérialisation (impacts juridiques, archivage à valeur probante, signature électronique, etc.).</t>
  </si>
  <si>
    <t xml:space="preserve">Travail et outils collaboratifs </t>
  </si>
  <si>
    <t>Utiliser les plateformes collaboratives internes pour échanger et partager les bonnes pratiques ou retours d'expérience, participer à des projets en mode collaboratif, sur des outils en ligne, qui facilitent la transversalité, rejoindre les communautés digitales, comprendre leurs usages, y participer et identifier les référents sur les sujets clés, et animer une communauté en ligne.</t>
  </si>
  <si>
    <t>Réalisation de contenus digitaux</t>
  </si>
  <si>
    <t>Etre capable de concevoir des documents numériques (textes, présentations, création schémas, tableurs etc.), produire des supports audiovisuels et développer des contenus de communication digitale.</t>
  </si>
  <si>
    <t>Data (big data)</t>
  </si>
  <si>
    <t>Adaptabilité</t>
  </si>
  <si>
    <t>S’adapter aux évolutions et aux aléas des situations dans les délais adéquats en faisant preuve de souplesse. Savoir gérer ses priorités en intégrant les évènements imprévus, et adapter son comportement à la situation.</t>
  </si>
  <si>
    <t>Cartographie, principes et composants de l'architecture fonctionnelle et applicative</t>
  </si>
  <si>
    <t>Maîtriser la cartographie, les principes et composants de l'architecture fonctionnelle et applicative : 
- Cartographies : fonctionnelles, applicatives, de flux, de référentiel et d'utilisateurs
- Couverture fonctionnelle d'un domaine Métier et des éléments communs aux autres domaines
- Référentiels de données et applications partagées par plusieurs domaines</t>
  </si>
  <si>
    <t>UC61470</t>
  </si>
  <si>
    <t>Connaître l'environnement technologique, les équipements réseaux, les systèmes d'exploitation des automates et les solutions de mobilité : 
- Architecture des ordinateurs, cartes mères, périphériques…
- Equipements réseaux (Autocommutateur, WAN, LAN…),
- Matériels et systèmes d'exploitation grands systèmes (Serveurs centralisés (MVS/ZOS, AS400, fermes de serveurs Unix / Microsoft…)),
- Matériels et systèmes d'exploitation systèmes intermédiaires (Serveurs de UNIX et NT d'impression, serveurs de fichiers….),
- Matériels liés à la télésurveillance et à la vidéo surveillance…,
- Matériels et systèmes d'exploitation des postes de travail et de leurs périphériques (PC/Windows, PC Linux, imprimantes, flashers…),
- Matériels et systèmes d'exploitation des automates (Distributeur timbres, TPE, GAB, automates de réception des chèques…),
- Matériels, systèmes d'exploitation et solutions de mobilité (cartes 3G, smartphones, IOS, Android, tablettes…)</t>
  </si>
  <si>
    <t>UC61473</t>
  </si>
  <si>
    <t>UC61474</t>
  </si>
  <si>
    <t>Assurer la gestion d'une crise dûe à un incident et/ou à un problème IT.</t>
  </si>
  <si>
    <t>UC61477</t>
  </si>
  <si>
    <t>UC61478</t>
  </si>
  <si>
    <t>Gestion des incidents et des problèmes</t>
  </si>
  <si>
    <t>UC61479</t>
  </si>
  <si>
    <t>UC61480</t>
  </si>
  <si>
    <t>UC61481</t>
  </si>
  <si>
    <t>Maîtriser et appliquer les Normes Iso, et la politique de sécurité La Poste (règles d'identification des utilisateurs, règles de sauvegarde des données…).</t>
  </si>
  <si>
    <t>UC61482</t>
  </si>
  <si>
    <t>UC61483</t>
  </si>
  <si>
    <t>UC61484</t>
  </si>
  <si>
    <t>UC61485</t>
  </si>
  <si>
    <t>UC61486</t>
  </si>
  <si>
    <t>Maîtriser les principes, procédures et outils de gestion des incidents et/ou problèmes et des changements.
Savoir enregistrer des demandes d'assistance et remettre au client un numéro de demande.</t>
  </si>
  <si>
    <t>UC61491</t>
  </si>
  <si>
    <t>UC61492</t>
  </si>
  <si>
    <t>UC61493</t>
  </si>
  <si>
    <t>Assurer la gestion des flux et des volumes d'activité en fonction des ressources matérielles et humaines disponibles (capacity planning).</t>
  </si>
  <si>
    <t>UC61494</t>
  </si>
  <si>
    <t>UC61495</t>
  </si>
  <si>
    <t>UC61496</t>
  </si>
  <si>
    <t>Etre capable de promouvoir les principes de sécurité, en assurant la protection des accès, le respect des règles de sécurité SI, la confidentialité des mots de passe sécurisés…</t>
  </si>
  <si>
    <t>Sécurité / Sûreté des biens et des personnes</t>
  </si>
  <si>
    <t>UC61497</t>
  </si>
  <si>
    <t>Etre capable d'apporter des solutions : 
- de développement logiciel (plateforme IDE Eclipse, intégration continue…)
- du Décisionnel (Powercenter, BOXI, BI,...) et du domaine digital (Big Data)
- d'Interfaces (ETL, API, Exposition de Services, temps réel…) Réseaux, impression, services de messagerie, bus applicatif…
- d’infrastructures (socles scalables et performants, cloud management) 
- réseaux (DSL, ATM, RNIS, 3G, offres operateurs télécom…)
- de bases de données et d’échange de données (structurées et non structurées)
- d’archivage et de stockage (SAN, NAS, Baie et Interco…)
- de déploiement, d’ordonnancement et de supervision
- de virtualisation et d’automatisation (Cloud computing, SaaS, PaaS, Iaas…)</t>
  </si>
  <si>
    <t>UC61498</t>
  </si>
  <si>
    <t>UC61499</t>
  </si>
  <si>
    <t>UC61500</t>
  </si>
  <si>
    <t>UC61501</t>
  </si>
  <si>
    <t>Mener une découverte approfondie du client par un questionnement approprié et une écoute active. 
Identifier son potentiel commercial  à partir des informations recueillies afin de développer son portefeuille client, dans une perspective de conquête et de fidélisation. 
Ajuster le temps passé au potentiel commercial du client.</t>
  </si>
  <si>
    <t>Connaître l'environnement et les enjeux du digital pour un usage personnel ou professionnel, par une veille régulière.
Être conscient(e) de l'impact du numérique sur les méthodes de travail et les relations avec la clientèle.
Faire preuve de curiosité et d'adaptabilité face aux évolutions digitales (nouveaux outils et usages).</t>
  </si>
  <si>
    <t xml:space="preserve">Savoir maintenir son efficacité en situation de tension, d'urgence ponctuelle ou conflictuelle en agissant de façon modérée et constructive. Savoir gérer ses émotions dans différentes circonstances au service des objectifs de l'entreprise. </t>
  </si>
  <si>
    <t>Savoir s'exprimer aussi bien à l'écrit qu'à l'oral manière claire et compréhensible, avec un vocabulaire adapté à l'interlocuteur et au contexte professionnel.</t>
  </si>
  <si>
    <t>Savoir traiter les opérations bancaires en s'assurant de leur bonne exécution, selon les procédures et modes opératoires en vigueur, ainsi que l'ensemble des processus en lien avec son périmètre d'activité.</t>
  </si>
  <si>
    <t>S'adapter aux évolutions et aux aléas des situations dans les délais adéquats en faisant preuve de souplesse. Savoir gérer ses priorités en intégrant les évènements imprévus, et adapter son comportement à la situation.</t>
  </si>
  <si>
    <t xml:space="preserve">Apporter conseils, propositions et informations utiles au client / partenaire, le challenger et l'alerter à bon escient et rechercher des solutions aux besoins exprimés en prenant en compte les impacts potentiels. </t>
  </si>
  <si>
    <t>Recueillir / synthétiser de l'information, savoir mettre en place, cadrer et piloter / réaliser des études qualitatives et/ou quantitatives en tirant des enseignements des résultats obtenus.</t>
  </si>
  <si>
    <t>Disposer de connaissances et compétences techniques sur l'ensemble de la gamme de produits ou services d'assurance individuelle de biens et de personnes, leurs caractéristiques et leur processus de gestion.
Maîtriser l'environnement juridique et l'état de la concurrence. Savoir conseiller le client en conséquence.</t>
  </si>
  <si>
    <t xml:space="preserve">Accompagner le développement de ses collaborateurs, les évaluer et les aider à révéler leur potentiel en encourageant les actions de développement pour chacun et en préservant la qualité de vie au travail. S'assurer que les actions de développement proposées participent à la progression dans le rôle mais également ouvrent des opportunités futures de progression. Faire preuve d'écoute, de bienveillance et apporter un soutien structuré et individualisé aux membres de son équipe (feedbacks, . . .). </t>
  </si>
  <si>
    <t>S'assurer en permanence de la satisfaction du client en prenant en compte son avis à chaque étape de la relation.
Faire preuve d'agilité en adaptant en temps réel sa posture aux attentes et besoins du client.
Faire preuve de proactivité et d'initiative pour renforcer le lien avec le client.</t>
  </si>
  <si>
    <t xml:space="preserve">Relation partenaires / fournisseurs </t>
  </si>
  <si>
    <t>Piloter la relation avec un partenaire/fournisseur (modes de fonctionnement, communication, gouvernance de pilotage. . .), anticiper les litiges, gérer les crises et alerter en cas de nécessité.
Assurer le suivi contractuel de la relation avec les fournisseurs et réaliser et analyser un bilan QCD (Qualité, Coûts, Délais).</t>
  </si>
  <si>
    <t>Contrôle interne</t>
  </si>
  <si>
    <t>Maîtriser les méthodes permettant de s'assurer de l'application des règles et procédures en vigueur, en vue d'améliorer les performances de l'entreprise.</t>
  </si>
  <si>
    <t xml:space="preserve">Afin de garantir la santé, la sécurité et le bien-être au travail de tous les collaborateurs : connaître et savoir analyser les différents risques professionnels et psycho-sociaux et proposer, mettre en œuvre les actions préventives ou curatives correpondantes. Assurer la sensibilisation, le conseil et l'expertise sur ces sujets auprès de toutes les parties prenantes. </t>
  </si>
  <si>
    <t xml:space="preserve">Savoir porter une vision, faire preuve de leadership et mobiliser un collectif vers l'atteinte des objectifs individuels et collectifs dans une relation hiérarchique ou fonctionnelle / transversale. Définir les responsabilités individuelles et collectives et donner du sens aux actions de ses équipes en se fondant sur sa compréhension des moteurs individuels. Piloter le travail des équipes au quotidien, sur un même site ou à distance, en donnant une cohérence d'ensemble aux actions. Savoir gérer la complexité et s'adapter aux évolutions de l'environnement dans son mode de management et de pilotage des équipes. Animer l'intelligence collective en valorisant l'engagement de chacun dans la réussite de l'équipe, la coopération et le soutien aux autres. </t>
  </si>
  <si>
    <t xml:space="preserve">Se sentir porteur(se) de l'image du Groupe et adopter une attitude active et positive envers l'entreprise dans la réalisation des missions confiées. Afficher la volonté d'atteindre des objectifs individuels et collectifs à travers une posture constructive. </t>
  </si>
  <si>
    <t xml:space="preserve">Adapter les techniques de vente et les postures à une relation commerciale à distance et faire des propositions commerciales adaptées aux besoins et aux projets du client.
Prendre des décisions au cas par cas et savoir refuser en expliquant pourquoi.
Savoir identifier l'expert adapté au besoin du client et l'intégrer dans le processus de conseil ou de vente. </t>
  </si>
  <si>
    <t>Disposer de connaissances et compétences techniques sur l'ensemble de l'offre et des modalités de traitement des dossiers de succession.
Maîtriser l'environnement juridique et l'état de la concurrence. Savoir conseiller le client en conséquence.</t>
  </si>
  <si>
    <t>Conviction et influence</t>
  </si>
  <si>
    <t>Pouvoir apprécier, décomposer avec justesse et clairvoyance une situation ou des faits et distinguer les éléments marquants pour faciliter la prise de décision. Savoir faire preuve de sens critique, de mise en perspective et de jugement.</t>
  </si>
  <si>
    <t xml:space="preserve">Savoir mettre en mouvement ses interlocuteurs internes et externes (collaborateurs, collègues ou client) en adaptant son discours, ses arguments et leur présentation. Savoir repérer et toucher les bons relais d'influence et les inciter à agir dans l'intérêt de son activité ou de l'entreprise. </t>
  </si>
  <si>
    <t>Savoir utiliser ses connaissances en maintenance de bâtiments et fonctionnement d'équipements (électricité, climatisation, chauffage, serrures, Systèmes de Sécurité Incendie. . .).</t>
  </si>
  <si>
    <t xml:space="preserve">Développement durable </t>
  </si>
  <si>
    <t>Savoir utiliser ses connaissances des règles et normes relatives au Développement Durable (démarche HQE, normes énergétiques. . .) afin de permettre l'application, étude et/ou conception d'une politique éco-responsable et d'alternative durable (achat, écoconstruction, gestion des déchets, consommation énergétique, accessibilité numérique, stimulation à l'innovation . . .).</t>
  </si>
  <si>
    <t>Mettre en œuvre une démarche permettant d'acquérir de nouveaux clients en recherchant des clients potentiels (prospects).
Utiliser la recommandation et créer / animer un réseau professionnel pour capter de nouveaux clients.</t>
  </si>
  <si>
    <t xml:space="preserve">Construire une relation durable avec le client en accompagnant ses moments de vie. 
Développer l'équipement du client et de sa famille. 
Susciter la recommandation. 
Prendre en charge et se sentir concerné(e) par toutes les demandes client relevant de son domaine de responsabilité ou au-delà. </t>
  </si>
  <si>
    <t xml:space="preserve">Comprendre les enjeux de son environnement et les impacts opérationnels au long terme de la stratégie de l'entreprise dans son quotidien. Savoir l'expliquer, lui donner du sens et l'intégrer dans son activité pour accroître la performance globale de l'entreprise. Être capable de définir des priorités à court et moyen terme, de les mettre en perspective et de les hiérarchiser en intégrant les éléments stratégiques de l'entreprise. </t>
  </si>
  <si>
    <t xml:space="preserve">Analyse du besoin Client / Partenaire / Collaborateur </t>
  </si>
  <si>
    <t>Savoir élaborer des stratégies d'achats / d'approvisionnements (Make or Buy, partenariats...).</t>
  </si>
  <si>
    <r>
      <rPr>
        <sz val="18"/>
        <color rgb="FF0070C0"/>
        <rFont val="Wingdings"/>
        <charset val="2"/>
      </rPr>
      <t>r</t>
    </r>
    <r>
      <rPr>
        <sz val="18"/>
        <color rgb="FF0070C0"/>
        <rFont val="Verdana"/>
        <family val="2"/>
      </rPr>
      <t xml:space="preserve"> </t>
    </r>
  </si>
  <si>
    <t>Suivre et contrôler le circuit des approvisionnements et assurer le suivi des litiges et des pénalités le cas échéant.</t>
  </si>
  <si>
    <t>Accompagner les transformations du Groupe en élaborant des outils et éléments de langage afin de mobiliser et susciter l'adhésion de l'ensemble des collaborateurs.</t>
  </si>
  <si>
    <t>Gestion administrative et logistique</t>
  </si>
  <si>
    <t>Assurer la gestion administrative (congés, absences. . . dans le respect du droit du travail en vigueur) et effectuer les approvisionnements (fournitures. . .) en assurant le traitement des factures afférentes.</t>
  </si>
  <si>
    <t xml:space="preserve">Techniques de secrétariat </t>
  </si>
  <si>
    <t>Maîtriser et mettre en œuvre l'ensemble des techniques de secrétariat (gestion du/des planning(s), organisation de réunions, prises de notes / suivi des actions, classement et archivage de dossiers. . .).</t>
  </si>
  <si>
    <t>Coordonner et faciliter la circulation et le partage de l'information sur différents canaux au sein de l'équipe dans le respect de la confidentialité.</t>
  </si>
  <si>
    <t>Se tenir informé(e) des tendances, des évolutions technologiques et des innovations en vigueur dans son domaine d'intervention en lien avec les enjeux de l'entreprise et attentes des clients / partenaires et les intégrer dans son activité.</t>
  </si>
  <si>
    <t>Appliquer les méthodes et outils projet (gestion des risques, planification, pilotage, animation, budget. . .) afin de contribuer/conduire/manager un projet de bout en bout en mobilisant les ressources nécessaires et en tenant compte des contraintes de l'environnement.</t>
  </si>
  <si>
    <t>Détecter, analyser et remonter les risques en lien avec son activité et proposer ou challenger des actions de couverture.
Contrôler et évaluer la maîtrise de l'ensemble des risques sur son domaine d'intervention. 
Être en capacité de dresser une cartographie des risques impactant son périmètre d'activité.</t>
  </si>
  <si>
    <t>Savoir utiliser ses connaissances des règles et normes relatives au Développement Durable (démarche HQE, normes énergétiques. . .) afin de permettre la construction et l'exploitation durable des bâtiments.</t>
  </si>
  <si>
    <t>Assurer la sécurité et la sûreté des biens et des personnes sur son domaine d'intervention en conformité avec la règlementation en vigueur.</t>
  </si>
  <si>
    <t>Maîtriser les techniques de communication, de rédaction, de gestion éditoriale, de design et de scénarisation de messages sur différents supports de communication, afin de transmettre de l'information et du contenu et faire vivre une expérience au client au travers des messages diffusés.</t>
  </si>
  <si>
    <t xml:space="preserve">Communication commerciale </t>
  </si>
  <si>
    <t>Valoriser les offres (services / produits) du Groupe selon les différents canaux de communication, soutenir le business de l'entreprise et animer une campagne commerciale.</t>
  </si>
  <si>
    <t>Valoriser, appliquer et respecter les codes et identités de(s) marque(s) du Groupe, et maîtriser l'image de(s) marque(s) sur les différents supports médias de son périmètre.</t>
  </si>
  <si>
    <t>Savoir appliquer les règles de communication propres aux échanges sur les réseaux sociaux et autres communautés digitales, relayer l'information à bon escient, et évaluer les conséquences possibles des informations partagées et mises en ligne et de ses prises de parole sur internet.</t>
  </si>
  <si>
    <t>Maîtriser les règles, processus et méthodes de comptabilité analytique et les appliquer dans le respect de la règlementation en vigueur.</t>
  </si>
  <si>
    <t>Maîtriser les règles, normes (notamment les normes IFRS) et techniques de comptabilité.</t>
  </si>
  <si>
    <t>Savoir produire les comptes et les consolider dans le respect de la règlementation en vigueur et des normes comptables (notamment IFRS).</t>
  </si>
  <si>
    <t>Savoir élaborer/consolider un budget, suivre et optimiser les écarts et, le cas échéant, piloter les cycles de gestion annuels / pluriannuels (élaboration des budgets, reporting, analyse, suivi des estimes, etc.).</t>
  </si>
  <si>
    <t>Conception /aménagement d'espaces de travail</t>
  </si>
  <si>
    <t>Concevoir / adapter / aménager des espaces de travail performants, responsables, répondant aux besoins de l'organisation et améliorant la qualité de vie au travail.</t>
  </si>
  <si>
    <t xml:space="preserve">Comprendre, analyser et challenger les besoins et attentes de ses clients / partenaires / collaborateurs, en prenant en considération leurs contraintes et les risques associés. Conseiller et alerter au regard de leurs choix. </t>
  </si>
  <si>
    <t>Culture de l'excellence</t>
  </si>
  <si>
    <t>Faire vivre le système d'excellence au travers d'une posture et de pratiques d'amélioration continue 
S'approprier et appliquer les standards au poste et en partager les bonnes pratiques.
Identifier les problèmes, analyser les écarts, les traiter et les garder en mémoire pour apprendre et bien faire du premier coup.
S'impliquer dans les groupes de résolution de problèmes et de co-construction.</t>
  </si>
  <si>
    <t>Connaissance des règles d'hygiène et de sécurité</t>
  </si>
  <si>
    <t>Appliquer, transmettre ou faire respecter les consignes spécifiques et générales à son poste de travail. Signaler à sa hiérarchie les situations de travail dangereuses et les problèmes de sécurité. Utiliser les moyens de locomotion dans le respect des normes d'utilisation.</t>
  </si>
  <si>
    <t xml:space="preserve">Evaluation et reconnaissance </t>
  </si>
  <si>
    <t>Savoir utiliser / concevoir des dispositifs d'évaluation de la performance / des compétences (people review, etc. . .) et de reconnaissance de l'engagement des collaborateurs (financiers et non financiers).</t>
  </si>
  <si>
    <t>Anticiper l'évolution quantitative et qualitative des différentes formes d'emplois, des effectifs, des métiers et des compétences et mettre en place des plans d'actions pour accompagner les transformations de l'entreprise.</t>
  </si>
  <si>
    <t xml:space="preserve">Règles &amp; outils de gestion administrative / GTA </t>
  </si>
  <si>
    <t>Savoir utiliser ses connaissances des règles de gestion administrative (absences, congés, etc. . .).</t>
  </si>
  <si>
    <t xml:space="preserve">Règles &amp; outils de paie </t>
  </si>
  <si>
    <t>Savoir utiliser ses connaissances des règles de paie et les outils associés.</t>
  </si>
  <si>
    <t>Savoir utiliser les différents outils et techniques de sourcing, de conduite d'entretiens et de recrutement de candidats en interne (mobilité) ou en externe afin de sélectionner les meilleurs profils sur un poste donné.</t>
  </si>
  <si>
    <t>Savoir utiliser les techniques et  outils d'accompagnement individuel, personnalisé (conduite d'entretiens, tests de personnalité, atelier, etc, . . . ) et collectif pour élaborer des accompagnements sur les dimensions sociales ou professionnelles.</t>
  </si>
  <si>
    <t>Savoir accompagner l'utilisateur sur l'utilisation des matériels et des applications (modes opératoires, Help Desk. . .).</t>
  </si>
  <si>
    <t>Maîtriser et appliquer les Normes Iso, et la politique de sécurité La Poste (règles d'identification des utilisateurs, règles de sauvegarde des données. . .).</t>
  </si>
  <si>
    <t>Maîtriser les outils : 
- d'ordonnancement
- de surveillance
- de supervision et métrologie
- de Reporting
Connaître les méthodes et outils liés à la téléadministration et à la télédistribution</t>
  </si>
  <si>
    <t>Etre capable d'apporter des solutions : 
- de développement logiciel (plateforme IDE Eclipse, intégration continue. . .)
- du Décisionnel (Powercenter, BOXI, BI,...) et du domaine digital (Big Data)
- d'Interfaces (ETL, API, Exposition de Services, temps réel. . .) Réseaux, impression, services de messagerie, bus applicatif. . .
- d'infrastructures (socles scalables et performants, cloud management) 
- réseaux (DSL, ATM, RNIS, 3G, offres operateurs télécom. . .)
- de bases de données et d'échange de données (structurées et non structurées)
- d'archivage et de stockage (SAN, NAS, Baie et Interco. . .)
- de déploiement, d'ordonnancement et de supervision
- de virtualisation et d'automatisation (Cloud computing, SaaS, PaaS, Iaas. . .)</t>
  </si>
  <si>
    <t>Connaître l'environnement technologique, les équipements réseaux, les systèmes d'exploitation des automates et les solutions de mobilité : 
- Architecture des ordinateurs, cartes mères, périphériques. . .
- Equipements réseaux (Autocommutateur, WAN, LAN. . .),
- Matériels et systèmes d'exploitation grands systèmes (Serveurs centralisés (MVS/ZOS, AS400, fermes de serveurs Unix / Microsoft. . .)),
- Matériels et systèmes d'exploitation systèmes intermédiaires (Serveurs de UNIX et NT d'impression, serveurs de fichiers. . ..),
- Matériels liés à la télésurveillance et à la vidéo surveillance. . .,
- Matériels et systèmes d'exploitation des postes de travail et de leurs périphériques (PC/Windows, PC Linux, imprimantes, flashers. . .),
- Matériels et systèmes d'exploitation des automates (Distributeur timbres, TPE, GAB, automates de réception des chèques. . .),
- Matériels, systèmes d'exploitation et solutions de mobilité (cartes 3G, smartphones, IOS, Android, tablettes. . .)</t>
  </si>
  <si>
    <t>Maîtriser les principes, procédures et outils de gestion des incidents et/ou problèmes et des changements.</t>
  </si>
  <si>
    <t>Coordonner l'activité des équipes, élaborer et mettre en place des indicateurs permettant le suivi de l'avancement des projets, maîtriser les risques du projet et définir et mettre en œuvre des mesures correctrices le cas échéant.</t>
  </si>
  <si>
    <t>Identifier et qualifier les incidents et les problèmes.
Maîtriser la méthode ITIL / GDI.
Gérer la résolution des incidents (Priorisation/arbitrage, mobilisation des moyens et compétences nécessaires, escalade, activation mode dégradé. . .).
Réaliser un rapport sur les incidents et les problèmes dans le cadre des processus et contrats définis.</t>
  </si>
  <si>
    <t>UC61506</t>
  </si>
  <si>
    <t>UC61503</t>
  </si>
  <si>
    <t>UC61505</t>
  </si>
  <si>
    <t>UC61502</t>
  </si>
  <si>
    <t xml:space="preserve">Analyse et diagnostic projet </t>
  </si>
  <si>
    <t>Savoir établir le diagnostic des projets (contexte, enjeux, problématiques) au travers d'études et d'analyses, en maîtrisant les outils adéquats (thinking processes, rapport A3, diagramme de Pareto, 5 pourquoi . . .).</t>
  </si>
  <si>
    <t>Identifier, organiser et planifier les modalités des différentes phases d'un projet (staffing, planning, lotissement...), définir un périmètre projet (en termes de livrables et de temps), construire des plans d'actions dans un objectif de maîtrise des risques (délais, coûts, etc.) et fournir un budget prévisionnel sur la base des études préalablement réalisées.</t>
  </si>
  <si>
    <t>35304</t>
  </si>
  <si>
    <t>TECHNICIEN DE MAINTENANCE</t>
  </si>
  <si>
    <t>35304 - TECHNICIEN DE MAINTENANCE</t>
  </si>
  <si>
    <t>MAINTENANCE TECHNIQUE</t>
  </si>
  <si>
    <t>35304 - TECHNICIEN DE MAINTENANCE II.1</t>
  </si>
  <si>
    <t>UC61514</t>
  </si>
  <si>
    <t>UC61511</t>
  </si>
  <si>
    <t>UC61515</t>
  </si>
  <si>
    <t>UC61512</t>
  </si>
  <si>
    <t>competences</t>
  </si>
  <si>
    <t>description</t>
  </si>
  <si>
    <t>UC61513</t>
  </si>
  <si>
    <t>CONTRÔLE INTERNE</t>
  </si>
  <si>
    <t>UC61507</t>
  </si>
  <si>
    <t>UC61508</t>
  </si>
  <si>
    <t>UC61509</t>
  </si>
  <si>
    <t>UC61516</t>
  </si>
  <si>
    <t>pas dans le référentiel</t>
  </si>
  <si>
    <t>UC61504</t>
  </si>
  <si>
    <t>UC61510</t>
  </si>
  <si>
    <t>UC61517</t>
  </si>
  <si>
    <r>
      <rPr>
        <sz val="16"/>
        <color theme="4"/>
        <rFont val="Wingdings"/>
        <charset val="2"/>
      </rPr>
      <t>r</t>
    </r>
    <r>
      <rPr>
        <sz val="16"/>
        <color theme="4"/>
        <rFont val="Verdana"/>
        <family val="2"/>
      </rPr>
      <t xml:space="preserve"> </t>
    </r>
  </si>
  <si>
    <t>COMP2020</t>
  </si>
  <si>
    <t>GENERALISTE RH</t>
  </si>
  <si>
    <t>37055 - CHARGE DE GESTION RH III.2</t>
  </si>
  <si>
    <t>37055</t>
  </si>
  <si>
    <t>37056 - CHARGE DE GESTION RH III.3</t>
  </si>
  <si>
    <t>37056</t>
  </si>
  <si>
    <t>SANTE SECURITE ET QUALITE DE VIE AU TRAVAIL</t>
  </si>
  <si>
    <t>37476 - ASSISTANT DE SERVICE SOCIAL III.3</t>
  </si>
  <si>
    <t>37476</t>
  </si>
  <si>
    <t>37136 - CHARGE DE RECRUTEMENT III.3</t>
  </si>
  <si>
    <t>37136</t>
  </si>
  <si>
    <t>37425 - PREVENTEUR GENERALISTE III.2</t>
  </si>
  <si>
    <t>37425</t>
  </si>
  <si>
    <t>37436 - PREVENTEUR EXPERT  III.3</t>
  </si>
  <si>
    <t>37436</t>
  </si>
  <si>
    <t>37146 - CONSEILLER EN EVOLUTION PROFESSIONNELLE III.3</t>
  </si>
  <si>
    <t>37146</t>
  </si>
  <si>
    <t>37165 - CHARGE DE DEVELOPPEMENT RH III.2</t>
  </si>
  <si>
    <t>37165</t>
  </si>
  <si>
    <t>37166 - CHARGE DE DEVELOPPEMENT RH III.3</t>
  </si>
  <si>
    <t>37166</t>
  </si>
  <si>
    <t>NEUTRALISE</t>
  </si>
  <si>
    <t>37046</t>
  </si>
  <si>
    <t>35292</t>
  </si>
  <si>
    <t>37046- RESPONSABLE RESSOURCES HUMAINES III.3</t>
  </si>
  <si>
    <t>35357</t>
  </si>
  <si>
    <t>35616 - CHARGE D AFFAIRES SERVICES GENERAUX- III.3</t>
  </si>
  <si>
    <t>35616</t>
  </si>
  <si>
    <t>Sélectionner un partenaire/fournisseur en respectant la politique définie (sourcing, orientation make or buy, . . .). Piloter la relation (modes de fonctionnement, communication, gouvernance de pilotage. . .), anticiper les litiges, gérer les crises et alerter en cas de nécessité.
Assurer le suivi contractuel de la relation avec les fournisseurs (contrats de projet, contrat de service, contrats fournisseurs internes, fournisseurs externes,. . .) et réaliser et analyser un bilan QCD (Qualité, Coûts, Délais).</t>
  </si>
  <si>
    <t>35329</t>
  </si>
  <si>
    <t>MANAGER RELATION CLIENTS - ADV</t>
  </si>
  <si>
    <t>35644 - SUPERVISEUR RELATION CLIENTS / ADV III.3</t>
  </si>
  <si>
    <t>35644</t>
  </si>
  <si>
    <t xml:space="preserve">
Accompagner le développement de ses collaborateurs, les évaluer et les aider à révéler leur potentiel en encourageant les actions de développement pour chacun et en préservant la qualité de vie au travail. S'assurer que les actions de développement proposées participent à la progression dans le rôle mais également ouvrent des opportunités futures de progression. Faire preuve d'écoute, de bienveillance et apporter un soutien structuré et individualisé aux membres de son équipe (feedbacks, . . .). </t>
  </si>
  <si>
    <t xml:space="preserve">
Savoir porter une vision, faire preuve de leadership et mobiliser un collectif vers l'atteinte des objectifs individuels et collectifs dans une relation hiérarchique ou fonctionnelle / transversale. Définir les responsabilités individuelles et collectives et donner du sens aux actions de ses équipes en se fondant sur sa compréhension des moteurs individuels. Piloter le travail des équipes au quotidien, sur un même site ou à distance, en donnant une cohérence d'ensemble aux actions. Savoir gérer la complexité et s'adapter aux évolutions de l'environnement dans son mode de management et de pilotage des équipes. Animer l'intelligence collective en valorisant l'engagement de chacun dans la réussite de l'équipe, la coopération et le soutien aux autres. </t>
  </si>
  <si>
    <t xml:space="preserve">
Enrichir l'expérience client en adoptant une posture de service et de conseil et développer une relation de confiance durable. Anticiper, analyser, comprendre les besoins et attentes de ses clients pour apporter des réponses personnalisées. S'appliquer à améliorer la satisfaction client et mesurer son niveau de satisfaction.</t>
  </si>
  <si>
    <t xml:space="preserve">
Engager des actions et mobiliser des ressources (financières, matérielles, techniques et humaines) pour atteindre des performances durables dans le respect des principes éthiques, de qualité de vie et de RSE. Savoir se fixer des objectifs ambitieux et exploiter des opportunités pour aller au-delà des attendus. </t>
  </si>
  <si>
    <t xml:space="preserve">
Participer individuellement à l'atteinte d'un résultat collectif en favorisant l'entraide et le partage de connaissances. Savoir fédérer les parties prenantes d'un projet autour d'un objectif commun et établir des partenariats. Faire preuve d'écoute active vis-à-vis de ses interlocuteurs et prendre en compte leurs problématiques et les objections émises dans ses actions et prises de décision. Etre ouvert(e) d'esprit et curieux(se) au sein de son environnement.</t>
  </si>
  <si>
    <t xml:space="preserve">
Comprendre les enjeux de son environnement et les impacts opérationnels au long terme de la stratégie de l'entreprise dans son quotidien. Savoir l'expliquer, lui donner du sens et l'intégrer dans son activité pour accroître la performance globale de l'entreprise. Être capable de définir des priorités à court et moyen terme, de les mettre en perspective et de les hiérarchiser en intégrant les éléments stratégiques de l'entreprise. </t>
  </si>
  <si>
    <t xml:space="preserve">
Encourager et accompagner le changement et les initiatives d'amélioration dans son environnement. Trouver des solutions face à des situations nouvelles ou complexes. Comprendre et susciter l'innovation en remettant en question les usages et en osant être pionnier. Être dans une dynamique d'identification et d'apport de nouveautés dans son activité.</t>
  </si>
  <si>
    <t xml:space="preserve">
Recueillir / synthétiser de l'information, savoir mettre en place, cadrer et piloter / réaliser des études qualitatives et/ou quantitatives en tirant des enseignements des résultats obtenus.</t>
  </si>
  <si>
    <t xml:space="preserve">
Savoir s'exprimer aussi bien à l'écrit qu'à l'oral manière claire et compréhensible, avec un vocabulaire adapté à l'interlocuteur et au contexte professionnel.</t>
  </si>
  <si>
    <t xml:space="preserve">
Acquérir des connaissances de son environnement interne et externe, des process inter / intra branches de bout en bout, d'un secteur d'activité et d'un domaine fonctionnel pour apporter des préconisations.
Respecter les règles et méthodologies liées aux processus internes dans le cadre de son activité. 
Comprendre son rôle dans la chaîne de valeur et avoir une vision de bout en bout du processus.</t>
  </si>
  <si>
    <t xml:space="preserve">
Comprendre, analyser et challenger les besoins et attentes de ses clients / partenaires / collaborateurs, en prenant en considération leurs contraintes et les risques associés. Conseiller et alerter au regard de leurs choix. </t>
  </si>
  <si>
    <t>PILOTE DE PROJET COMMUNICATION</t>
  </si>
  <si>
    <t>CREATIF COMMUNICATION</t>
  </si>
  <si>
    <t>35729 - CHARGE(E) DE PROJET COMMUNICATION INTERNE/EXTERNE</t>
  </si>
  <si>
    <t>35730 - CHARGE(E) DE PROJET COMMUNICATION INTERNE/EXTERNE</t>
  </si>
  <si>
    <t>35731 - CHARGE(E) DE PROJET COMMUNICATION INTERNE/EXTERNE</t>
  </si>
  <si>
    <t>35733 - DESIGNER GRAPHIQUE</t>
  </si>
  <si>
    <t>35729</t>
  </si>
  <si>
    <t>35730</t>
  </si>
  <si>
    <t>35731</t>
  </si>
  <si>
    <t>35733</t>
  </si>
  <si>
    <t>UC20275</t>
  </si>
  <si>
    <t>UC20276</t>
  </si>
  <si>
    <t>UC20277</t>
  </si>
  <si>
    <t>CORRESPONDANT GESTION ACHATS</t>
  </si>
  <si>
    <t>35706 - CORRESPONDANT GESTION ACHATS</t>
  </si>
  <si>
    <t>35706</t>
  </si>
  <si>
    <t>29895</t>
  </si>
  <si>
    <t xml:space="preserve">CONSEIL ET GESTION RELATION CLIENTS - ADV </t>
  </si>
  <si>
    <t>35650 - CHARGE RELATION CLIENTS/ADV</t>
  </si>
  <si>
    <t>35648 - CONSEILLER RELATION CLIENTS/ADV</t>
  </si>
  <si>
    <t>35649 - CONSEILLER RELATION CLIENTS/ADV</t>
  </si>
  <si>
    <t>35707 - CORRESPONDANT GESTION ACHATS</t>
  </si>
  <si>
    <t>35708 - CORRESPONDANT GESTION ACHATS</t>
  </si>
  <si>
    <t>35514 - ASSISTANT SST</t>
  </si>
  <si>
    <t>37446 - CHARGE DE GESTION SST</t>
  </si>
  <si>
    <t>35650</t>
  </si>
  <si>
    <t>35648</t>
  </si>
  <si>
    <t>35649</t>
  </si>
  <si>
    <t>35707</t>
  </si>
  <si>
    <t>35708</t>
  </si>
  <si>
    <t>35514</t>
  </si>
  <si>
    <t>37446</t>
  </si>
  <si>
    <t>Niveau 2 - Capacité à mettre en oeuvre des actions liées à la compétence donnée : 
Enrichir l'expérience client en adoptant une posture de service et de conseil et développer une relation de confiance durable. Anticiper, analyser, comprendre les besoins et attentes de ses clients pour apporter des réponses personnalisées. S'appliquer à améliorer la satisfaction client et mesurer son niveau de satisfaction.</t>
  </si>
  <si>
    <t xml:space="preserve">Niveau 2 - Capacité à mettre en oeuvre des actions liées à la compétence donnée : 
Engager des actions et mobiliser des ressources (financières, matérielles, techniques et humaines) pour atteindre des performances durables dans le respect des principes éthiques, de qualité de vie et de RSE. Savoir se fixer des objectifs ambitieux et exploiter des opportunités pour aller au-delà des attendus. </t>
  </si>
  <si>
    <t>Niveau 2 - Capacité à mettre en oeuvre des actions liées à la compétence donnée : 
Participer individuellement à l'atteinte d'un résultat collectif en favorisant l'entraide et le partage de connaissances. Savoir fédérer les parties prenantes d'un projet autour d'un objectif commun et établir des partenariats. Faire preuve d'écoute active vis-à-vis de ses interlocuteurs et prendre en compte leurs problématiques et les objections émises dans ses actions et prises de décision. Etre ouvert(e) d'esprit et curieux(se) au sein de son environnement.</t>
  </si>
  <si>
    <t>Niveau 1 - Compréhension des fondamentaux de la compétence : 
Encourager et accompagner le changement et les initiatives d'amélioration dans son environnement. Trouver des solutions face à des situations nouvelles ou complexes. Comprendre et susciter l'innovation en remettant en question les usages et en osant être pionnier. Être dans une dynamique d'identification et d'apport de nouveautés dans son activité.</t>
  </si>
  <si>
    <t>Connaissance des produits, des services et des engagements clients correspondants</t>
  </si>
  <si>
    <t>Niveau 2 - Capacité à mettre en oeuvre des actions liées à la compétence donnée : 
Faire vivre le système d'excellence au travers d'une posture et de pratiques d'amélioration continue 
S'approprier et appliquer les standards au poste et en partager les bonnes pratiques.
Identifier les problèmes, analyser les écarts, les traiter et les garder en mémoire pour apprendre et bien faire du premier coup.
S'impliquer dans les groupes de résolution de problèmes et de co-construction.</t>
  </si>
  <si>
    <t>Niveau 2 - Capacité à mettre en oeuvre des actions liées à la compétence donnée : 
Respecter les engagements clients et/ou proposer des produits.</t>
  </si>
  <si>
    <t xml:space="preserve">Niveau 2 - Capacité à mettre en oeuvre des actions liées à la compétence donnée : 
Être capable de faire vivre une expérience client de qualité à travers une posture de service et de conseil.
Respecter le "devoir de conseil" en coconstruisant la solution la plus adaptée aux besoins du client. 
Apporter un conseil de qualité au client dans une logique de satisfaction et de fidélisation.
Maîtriser l'argumentation afin de conclure la vente. </t>
  </si>
  <si>
    <t xml:space="preserve">Niveau 2 - Capacité à mettre en oeuvre des actions liées à la compétence donnée : 
Apporter conseils, propositions et informations utiles au client / partenaire, le challenger et l'alerter à bon escient et rechercher des solutions aux besoins exprimés en prenant en compte les impacts potentiels. </t>
  </si>
  <si>
    <t>Niveau 2 - Capacité à mettre en oeuvre des actions liées à la compétence donnée : 
Savoir traiter les connaissances relatives aux règlementations, processus internes et législations en vigueur sur son domaine d'intervention.</t>
  </si>
  <si>
    <t>Niveau 2 - Capacité à mettre en oeuvre des actions liées à la compétence donnée : 
Appliquer, transmettre ou faire respecter les consignes spécifiques et générales à son poste de travail. Signaler à sa hiérarchie les situations de travail dangereuses et les problèmes de sécurité. Utiliser les moyens de locomotion dans le respect des normes d'utilisation.</t>
  </si>
  <si>
    <t>Niveau 3 - Maîtrise de la compétence et capacité à anticiper et être proactif dans la mise en oeuvre de la compétence : 
Maitriser les applicatifs et logiciels de son domaine d'activités, y compris les processus dématérialisés et les modes de fonctionnement afférents (workflows de validation, etc.).</t>
  </si>
  <si>
    <t xml:space="preserve">Niveau 2 - Capacité à mettre en oeuvre des actions liées à la compétence donnée : 
Comprendre, analyser et challenger les besoins et attentes de ses clients / partenaires / collaborateurs, en prenant en considération leurs contraintes et les risques associés. Conseiller et alerter au regard de leurs choix. </t>
  </si>
  <si>
    <t>Niveau 2 - Capacité à mettre en oeuvre des actions liées à la compétence donnée
Enrichir l'expérience client en adoptant une posture de service et de conseil et développer une relation de confiance durable. Anticiper, analyser, comprendre les besoins et attentes de ses clients pour apporter des réponses personnalisées. S'appliquer à améliorer la satisfaction client et mesurer son niveau de satisfaction.</t>
  </si>
  <si>
    <t xml:space="preserve">Niveau 1 - Compréhension des fondamentaux de la compétence
Engager des actions et mobiliser des ressources (financières, matérielles, techniques et humaines) pour atteindre des performances durables dans le respect des principes éthiques, de qualité de vie et de RSE. Savoir se fixer des objectifs ambitieux et exploiter des opportunités pour aller au-delà des attendus. </t>
  </si>
  <si>
    <t>Niveau 2 - Capacité à mettre en oeuvre des actions liées à la compétence donnée
Participer individuellement à l'atteinte d'un résultat collectif en favorisant l'entraide et le partage de connaissances. Savoir fédérer les parties prenantes d'un projet autour d'un objectif commun et établir des partenariats. Faire preuve d'écoute active vis-à-vis de ses interlocuteurs et prendre en compte leurs problématiques et les objections émises dans ses actions et prises de décision. Etre ouvert(e) d'esprit et curieux(se) au sein de son environnement.</t>
  </si>
  <si>
    <t>Niveau 1 - Compréhension des fondamentaux de la compétence
Encourager et accompagner le changement et les initiatives d'amélioration dans son environnement. Trouver des solutions face à des situations nouvelles ou complexes. Comprendre et susciter l'innovation en remettant en question les usages et en osant être pionnier. Être dans une dynamique d'identification et d'apport de nouveautés dans son activité.</t>
  </si>
  <si>
    <t xml:space="preserve">Connaissance des procédures, processus et méthodologies dédiées à son activité </t>
  </si>
  <si>
    <t>Niveau 1 - Compréhension des fondamentaux de la compétence
Faire vivre le système d'excellence au travers d'une posture et de pratiques d'amélioration continue 
S'approprier et appliquer les standards au poste et en partager les bonnes pratiques.
Identifier les problèmes, analyser les écarts, les traiter et les garder en mémoire pour apprendre et bien faire du premier coup.
S'impliquer dans les groupes de résolution de problèmes et de co-construction.</t>
  </si>
  <si>
    <t>Niveau 2 - Capacité à mettre en oeuvre des actions liées à la compétence donnée
Utiliser, appliquer, proposer et concevoir.</t>
  </si>
  <si>
    <t>Niveau 2 - Capacité à mettre en oeuvre des actions liées à la compétence donnée
Respecter les engagements clients et/ou proposer des produits.</t>
  </si>
  <si>
    <t xml:space="preserve">Niveau 2 - Capacité à mettre en oeuvre des actions liées à la compétence donnée
Être capable de faire vivre une expérience client de qualité à travers une posture de service et de conseil.
Respecter le "devoir de conseil" en coconstruisant la solution la plus adaptée aux besoins du client. 
Apporter un conseil de qualité au client dans une logique de satisfaction et de fidélisation.
Maîtriser l'argumentation afin de conclure la vente. </t>
  </si>
  <si>
    <t>Niveau 1 - Compréhension des fondamentaux de la compétence
Savoir traiter les connaissances relatives aux règlementations, processus internes et législations en vigueur sur son domaine d'intervention.</t>
  </si>
  <si>
    <t>Niveau 2 - Capacité à mettre en oeuvre des actions liées à la compétence donnée
Appliquer, transmettre ou faire respecter les consignes spécifiques et générales à son poste de travail. Signaler à sa hiérarchie les situations de travail dangereuses et les problèmes de sécurité. Utiliser les moyens de locomotion dans le respect des normes d'utilisation.</t>
  </si>
  <si>
    <t>Niveau 2 - Capacité à mettre en oeuvre des actions liées à la compétence donnée
Maitriser les applicatifs et logiciels de son domaine d'activités, y compris les processus dématérialisés et les modes de fonctionnement afférents (workflows de validation, etc.).</t>
  </si>
  <si>
    <t>Niveau 2 - Capacité à mettre en oeuvre des actions liées à la compétence donnée
Comprendre, analyser et challenger les besoins et attentes de ses clients / partenaires / collaborateurs, en prenant en considération ses contraintes et les risques associés.</t>
  </si>
  <si>
    <t>Connaissance de marché et pilotage 360° du fournisseur</t>
  </si>
  <si>
    <t>Etre en veille sur le marché et animer le panel fournisseurs de telle sorte à anticiper les évolutions et identifier les opportunités permettant d'augmenter la performance de l'achat dans la durée.</t>
  </si>
  <si>
    <t>Maitrise des processus achats</t>
  </si>
  <si>
    <t>Maitrise du processus approvisionnement</t>
  </si>
  <si>
    <t>Management de contrat achat</t>
  </si>
  <si>
    <t>Maitrise de la conformité achats</t>
  </si>
  <si>
    <t xml:space="preserve">Etre garant du processus achat dans son intégralité : capacité à savoir rédiger des contrats et les utiliser,
Maitriser l'ensemble des normes et règles juridiques liées aux achats pour garantir la conformité de l'acte d'achat
Capacité à mettre en place des modes contractuels innovants
</t>
  </si>
  <si>
    <t xml:space="preserve">Etre garant du processus approvisionnement dans son intégralité : capacité à connaitre, décliner le processus d'approvisionnements et garantir le respect de la politique approvisionnement.
Savoir conseiller l'ensemble des parties prenantes pour une optimisation de la performance globale
</t>
  </si>
  <si>
    <t>Maitriser l'ensemble des clauses / pénalités, optimiser le cycle de vie d'un contrat en coopération avec les clients (maitrise des risques et optimisation financière)</t>
  </si>
  <si>
    <t>Maitriser les concepts associés à la conformité, comprendre les enjeux, risques (notamment en matière de sûreté, sécurité, corruption, notions de Compliance) et opportunités. Mettre en oeuvre les bons leviers pour s'assurer du respect des politiques de conformité dans l'ensemble des processus de la filière.</t>
  </si>
  <si>
    <t>Elaboration et mise en oeuvre d'une stratégie d'achats</t>
  </si>
  <si>
    <t xml:space="preserve">Savoir traduire la politique de la filière ou du groupe, en termes d'actions à prioriser et à mener, pour atteindre les objectifs, tout en intégrant les évolutions du marché et les besoins actuels et futurs des prescripteurs. </t>
  </si>
  <si>
    <t>Connaître et savoir évaluer les risques professionnels (physiques et psycho-sociaux). Etre capable de proposer, prioriser et mettre en œuvre les actions de prévention adaptées. Assurer la sensibilisation, le conseil, l'expertise sur ces sujets auprès de toutes les parties prenantes.</t>
  </si>
  <si>
    <t>Savoir traiter les opérations en s'assurant de leur bonne exécution, selon les procédures et modes opératoires en vigueur, ainsi que l'ensemble des processus en lien avec son périmètre d'activité.</t>
  </si>
  <si>
    <t>UC20078</t>
  </si>
  <si>
    <t>UC20077</t>
  </si>
  <si>
    <t>UC20076</t>
  </si>
  <si>
    <t>UC20079</t>
  </si>
  <si>
    <t>UC20080</t>
  </si>
  <si>
    <t>UC20081</t>
  </si>
  <si>
    <t>UC20082</t>
  </si>
  <si>
    <t>UC20083</t>
  </si>
  <si>
    <t>UC20084</t>
  </si>
  <si>
    <t>UC20085</t>
  </si>
  <si>
    <t>UC20086</t>
  </si>
  <si>
    <t>UC20087</t>
  </si>
  <si>
    <t>UC20088</t>
  </si>
  <si>
    <t>UC20089</t>
  </si>
  <si>
    <t>COMMERCIAL RESEAU ET BANQUE</t>
  </si>
  <si>
    <t>CONSEIL BANCAIRE PARTICULIERS</t>
  </si>
  <si>
    <t>ACCUEIL CLIENTS RESEAU ET BANQUE</t>
  </si>
  <si>
    <t>ANIMATION COMMERCIALE RESEAU ET BANQUE</t>
  </si>
  <si>
    <t>MIDDLE ET BACK OFFICE BANQUE ET ASSURANCE</t>
  </si>
  <si>
    <t>MIDDLE OFFICE BANCAIRE PARTICULIERS</t>
  </si>
  <si>
    <t>MIDDLE OFFICE FIDUCIAIRE</t>
  </si>
  <si>
    <t>25058 - ASSISTANT CREDIT - II.2</t>
  </si>
  <si>
    <t>45650 - RESPONSABLE EN METIERS SPECIALISES III.2</t>
  </si>
  <si>
    <t>45792 - RESPONSABLE SERVICE DE PRODUCTION III.2</t>
  </si>
  <si>
    <t>RISQUES BANCAIRES</t>
  </si>
  <si>
    <t>AUDIT RISQUES CONTROLE INTERNE</t>
  </si>
  <si>
    <t>MANAGEMENT D UNITES OPERATIONNELLES</t>
  </si>
  <si>
    <t>EXPERTISE SI</t>
  </si>
  <si>
    <t>GESTION PROJET SI</t>
  </si>
  <si>
    <t>ARCHITECTURE SI</t>
  </si>
  <si>
    <t>CONSEIL BANCAIRE PERSONNES MORALES</t>
  </si>
  <si>
    <t>CONFORMITE BANCAIRE</t>
  </si>
  <si>
    <t>BACK OFFICE BANCAIRE</t>
  </si>
  <si>
    <t>MIDDLE OFFICE BANCAIRE PERSONNES MORALES</t>
  </si>
  <si>
    <t>MIDDLE OFFICE ASSURANCE</t>
  </si>
  <si>
    <t>DEVELOPPEMENT RH - GPEC - EVOLUTION PROF</t>
  </si>
  <si>
    <t>CONTROLE GESTION</t>
  </si>
  <si>
    <t>ASSISTANT SOCIAL</t>
  </si>
  <si>
    <t>SECURITE</t>
  </si>
  <si>
    <t>CONTROLE PERMANENT BANCAIRE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</si>
</sst>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5">
    <font>
      <sz val="11"/>
      <color theme="1"/>
      <name val="Calibri"/>
      <family val="2"/>
      <scheme val="minor"/>
    </font>
    <font>
      <sz val="11"/>
      <color rgb="FFFF0000"/>
      <name val="Calibri"/>
      <family val="2"/>
      <scheme val="minor"/>
    </font>
    <font>
      <b/>
      <sz val="11"/>
      <color theme="1"/>
      <name val="Calibri"/>
      <family val="2"/>
      <scheme val="minor"/>
    </font>
    <font>
      <b/>
      <sz val="14"/>
      <color theme="0"/>
      <name val="Calibri"/>
      <family val="2"/>
    </font>
    <font>
      <b/>
      <sz val="10"/>
      <color theme="0"/>
      <name val="Calibri"/>
      <family val="2"/>
    </font>
    <font>
      <b/>
      <sz val="12"/>
      <color theme="0"/>
      <name val="Calibri"/>
      <family val="2"/>
      <scheme val="minor"/>
    </font>
    <font>
      <sz val="11"/>
      <name val="Calibri"/>
      <family val="2"/>
      <scheme val="minor"/>
    </font>
    <font>
      <b/>
      <sz val="12"/>
      <name val="Calibri"/>
      <family val="2"/>
      <scheme val="minor"/>
    </font>
    <font>
      <sz val="10"/>
      <color indexed="8"/>
      <name val="Verdana"/>
      <family val="2"/>
    </font>
    <font>
      <sz val="10"/>
      <name val="Arial"/>
      <family val="2"/>
    </font>
    <font>
      <b/>
      <sz val="9"/>
      <color theme="0"/>
      <name val="Calibri"/>
      <family val="2"/>
      <scheme val="minor"/>
    </font>
    <font>
      <b/>
      <sz val="9"/>
      <color theme="1"/>
      <name val="Calibri"/>
      <family val="2"/>
      <scheme val="minor"/>
    </font>
    <font>
      <sz val="12"/>
      <color theme="1"/>
      <name val="Calibri"/>
      <family val="2"/>
      <scheme val="minor"/>
    </font>
    <font>
      <b/>
      <sz val="9"/>
      <color rgb="FFFF0000"/>
      <name val="Calibri"/>
      <family val="2"/>
      <scheme val="minor"/>
    </font>
    <font>
      <u/>
      <sz val="11"/>
      <color theme="10"/>
      <name val="Calibri"/>
      <family val="2"/>
      <scheme val="minor"/>
    </font>
    <font>
      <sz val="11"/>
      <color theme="3" tint="-0.499984740745262"/>
      <name val="Calibri"/>
      <family val="2"/>
      <scheme val="minor"/>
    </font>
    <font>
      <b/>
      <sz val="11"/>
      <color theme="3" tint="-0.499984740745262"/>
      <name val="Calibri"/>
      <family val="2"/>
      <scheme val="minor"/>
    </font>
    <font>
      <b/>
      <sz val="14"/>
      <color theme="4"/>
      <name val="Calibri"/>
      <family val="2"/>
      <scheme val="minor"/>
    </font>
    <font>
      <b/>
      <sz val="18"/>
      <color theme="1"/>
      <name val="Calibri"/>
      <family val="2"/>
      <scheme val="minor"/>
    </font>
    <font>
      <b/>
      <sz val="9"/>
      <color theme="3" tint="-0.499984740745262"/>
      <name val="Calibri"/>
      <family val="2"/>
      <scheme val="minor"/>
    </font>
    <font>
      <b/>
      <sz val="11"/>
      <color theme="1"/>
      <name val="Calibri"/>
      <family val="2"/>
    </font>
    <font>
      <b/>
      <sz val="14"/>
      <name val="Calibri"/>
      <family val="2"/>
    </font>
    <font>
      <b/>
      <u/>
      <sz val="11"/>
      <color theme="1"/>
      <name val="Calibri"/>
      <family val="2"/>
      <scheme val="minor"/>
    </font>
    <font>
      <b/>
      <sz val="12"/>
      <color theme="1"/>
      <name val="Calibri"/>
      <family val="2"/>
      <scheme val="minor"/>
    </font>
    <font>
      <i/>
      <sz val="11"/>
      <color theme="4"/>
      <name val="Calibri"/>
      <family val="2"/>
      <scheme val="minor"/>
    </font>
    <font>
      <b/>
      <sz val="11"/>
      <color theme="4"/>
      <name val="Calibri"/>
      <family val="2"/>
      <scheme val="minor"/>
    </font>
    <font>
      <b/>
      <sz val="11"/>
      <color theme="9" tint="0.499984740745262"/>
      <name val="Calibri"/>
      <family val="2"/>
      <scheme val="minor"/>
    </font>
    <font>
      <b/>
      <i/>
      <sz val="11"/>
      <color theme="1"/>
      <name val="Calibri"/>
      <family val="2"/>
      <scheme val="minor"/>
    </font>
    <font>
      <b/>
      <sz val="9"/>
      <color theme="3"/>
      <name val="Calibri"/>
      <family val="2"/>
      <scheme val="minor"/>
    </font>
    <font>
      <u/>
      <sz val="9"/>
      <color theme="7"/>
      <name val="LBP"/>
      <family val="3"/>
    </font>
    <font>
      <u/>
      <sz val="9"/>
      <name val="LBP"/>
      <family val="3"/>
    </font>
    <font>
      <u/>
      <sz val="9"/>
      <color theme="10"/>
      <name val="LBP"/>
      <family val="3"/>
    </font>
    <font>
      <b/>
      <sz val="9"/>
      <color theme="3" tint="-0.499984740745262"/>
      <name val="LBP"/>
      <family val="3"/>
    </font>
    <font>
      <sz val="11"/>
      <color theme="1"/>
      <name val="LBP"/>
      <family val="3"/>
    </font>
    <font>
      <sz val="11"/>
      <color theme="1"/>
      <name val="Calibri"/>
      <family val="2"/>
      <scheme val="minor"/>
    </font>
    <font>
      <sz val="10"/>
      <color theme="1"/>
      <name val="Verdana"/>
      <family val="2"/>
    </font>
    <font>
      <b/>
      <sz val="10"/>
      <color theme="4"/>
      <name val="Verdana"/>
      <family val="2"/>
    </font>
    <font>
      <b/>
      <sz val="12"/>
      <color rgb="FF6F6F6F"/>
      <name val="Times New Roman"/>
      <family val="1"/>
    </font>
    <font>
      <b/>
      <sz val="11"/>
      <color theme="0"/>
      <name val="Calibri"/>
      <family val="2"/>
      <scheme val="minor"/>
    </font>
    <font>
      <sz val="11"/>
      <color theme="3" tint="-0.249977111117893"/>
      <name val="Calibri"/>
      <family val="2"/>
      <scheme val="minor"/>
    </font>
    <font>
      <b/>
      <sz val="18"/>
      <color theme="3" tint="-0.249977111117893"/>
      <name val="Calibri"/>
      <family val="2"/>
      <scheme val="minor"/>
    </font>
    <font>
      <b/>
      <sz val="11"/>
      <color theme="3" tint="-0.249977111117893"/>
      <name val="Calibri"/>
      <family val="2"/>
      <scheme val="minor"/>
    </font>
    <font>
      <b/>
      <sz val="9"/>
      <color theme="3" tint="-0.249977111117893"/>
      <name val="Calibri"/>
      <family val="2"/>
      <scheme val="minor"/>
    </font>
    <font>
      <u/>
      <sz val="10"/>
      <color theme="3" tint="-0.249977111117893"/>
      <name val="Calibri"/>
      <family val="2"/>
      <scheme val="minor"/>
    </font>
    <font>
      <sz val="9"/>
      <color theme="3" tint="-0.249977111117893"/>
      <name val="Calibri"/>
      <family val="2"/>
      <scheme val="minor"/>
    </font>
    <font>
      <b/>
      <sz val="16"/>
      <color theme="0"/>
      <name val="Calibri"/>
      <family val="2"/>
      <scheme val="minor"/>
    </font>
    <font>
      <b/>
      <sz val="16"/>
      <color theme="3" tint="-0.499984740745262"/>
      <name val="Calibri"/>
      <family val="2"/>
      <scheme val="minor"/>
    </font>
    <font>
      <b/>
      <sz val="16"/>
      <name val="Calibri"/>
      <family val="2"/>
      <scheme val="minor"/>
    </font>
    <font>
      <b/>
      <sz val="9"/>
      <name val="Calibri"/>
      <family val="2"/>
      <scheme val="minor"/>
    </font>
    <font>
      <b/>
      <sz val="11"/>
      <name val="Calibri"/>
      <family val="2"/>
      <scheme val="minor"/>
    </font>
    <font>
      <b/>
      <sz val="10"/>
      <name val="Calibri"/>
      <family val="2"/>
    </font>
    <font>
      <b/>
      <sz val="11"/>
      <name val="Calibri"/>
      <family val="2"/>
    </font>
    <font>
      <sz val="11"/>
      <color theme="1" tint="-0.499984740745262"/>
      <name val="Calibri"/>
      <family val="2"/>
      <scheme val="minor"/>
    </font>
    <font>
      <sz val="9"/>
      <color indexed="81"/>
      <name val="Tahoma"/>
      <family val="2"/>
    </font>
    <font>
      <sz val="11"/>
      <color theme="1"/>
      <name val="Verdana"/>
      <family val="2"/>
    </font>
    <font>
      <sz val="10"/>
      <color theme="4"/>
      <name val="Verdana"/>
      <family val="2"/>
    </font>
    <font>
      <u/>
      <sz val="11"/>
      <color theme="2"/>
      <name val="Calibri"/>
      <family val="2"/>
      <scheme val="minor"/>
    </font>
    <font>
      <sz val="8"/>
      <color theme="6"/>
      <name val="Verdana"/>
      <family val="2"/>
    </font>
    <font>
      <sz val="9"/>
      <color theme="1"/>
      <name val="Verdana"/>
      <family val="2"/>
    </font>
    <font>
      <sz val="8"/>
      <color theme="4"/>
      <name val="Verdana"/>
      <family val="2"/>
    </font>
    <font>
      <sz val="10"/>
      <color rgb="FFA9A9A9"/>
      <name val="Verdana"/>
      <family val="2"/>
    </font>
    <font>
      <sz val="7"/>
      <color theme="1"/>
      <name val="Verdana"/>
      <family val="2"/>
    </font>
    <font>
      <sz val="11"/>
      <color theme="4"/>
      <name val="Verdana"/>
      <family val="2"/>
    </font>
    <font>
      <sz val="16"/>
      <color theme="1"/>
      <name val="Calibri"/>
      <family val="2"/>
      <scheme val="minor"/>
    </font>
    <font>
      <sz val="11"/>
      <color theme="6"/>
      <name val="Calibri"/>
      <family val="2"/>
      <scheme val="minor"/>
    </font>
    <font>
      <sz val="11"/>
      <color theme="6"/>
      <name val="Verdana"/>
      <family val="2"/>
    </font>
    <font>
      <sz val="10"/>
      <color theme="6"/>
      <name val="Verdana"/>
      <family val="2"/>
    </font>
    <font>
      <sz val="10"/>
      <color theme="7"/>
      <name val="Verdana"/>
      <family val="2"/>
    </font>
    <font>
      <sz val="10"/>
      <color theme="7" tint="-0.249977111117893"/>
      <name val="Verdana"/>
      <family val="2"/>
    </font>
    <font>
      <i/>
      <sz val="8"/>
      <color theme="3"/>
      <name val="Verdana"/>
      <family val="2"/>
    </font>
    <font>
      <sz val="18"/>
      <color theme="4"/>
      <name val="Verdana"/>
      <family val="2"/>
      <charset val="2"/>
    </font>
    <font>
      <sz val="18"/>
      <color theme="4"/>
      <name val="Wingdings"/>
      <charset val="2"/>
    </font>
    <font>
      <sz val="18"/>
      <color theme="4"/>
      <name val="Verdana"/>
      <family val="2"/>
    </font>
    <font>
      <u/>
      <sz val="11"/>
      <color theme="7" tint="0.79998168889431442"/>
      <name val="Calibri"/>
      <family val="2"/>
      <scheme val="minor"/>
    </font>
    <font>
      <sz val="18"/>
      <color theme="4"/>
      <name val="Calibri"/>
      <family val="2"/>
      <scheme val="minor"/>
    </font>
    <font>
      <sz val="8"/>
      <color theme="7" tint="-0.249977111117893"/>
      <name val="Verdana"/>
      <family val="2"/>
    </font>
    <font>
      <sz val="8"/>
      <color theme="1"/>
      <name val="Verdana"/>
      <family val="2"/>
    </font>
    <font>
      <u/>
      <sz val="8"/>
      <color theme="2"/>
      <name val="Calibri"/>
      <family val="2"/>
      <scheme val="minor"/>
    </font>
    <font>
      <b/>
      <sz val="8"/>
      <color rgb="FF000000"/>
      <name val="Verdana"/>
      <family val="2"/>
    </font>
    <font>
      <sz val="11"/>
      <color theme="7" tint="-0.249977111117893"/>
      <name val="Verdana"/>
      <family val="2"/>
    </font>
    <font>
      <b/>
      <sz val="11"/>
      <color theme="4"/>
      <name val="Verdana"/>
      <family val="2"/>
    </font>
    <font>
      <sz val="11"/>
      <color theme="7"/>
      <name val="Verdana"/>
      <family val="2"/>
    </font>
    <font>
      <sz val="12"/>
      <color theme="1"/>
      <name val="Verdana"/>
      <family val="2"/>
    </font>
    <font>
      <sz val="12"/>
      <color theme="7" tint="-0.249977111117893"/>
      <name val="Verdana"/>
      <family val="2"/>
    </font>
    <font>
      <u/>
      <sz val="12"/>
      <color theme="7" tint="0.79998168889431442"/>
      <name val="Calibri"/>
      <family val="2"/>
      <scheme val="minor"/>
    </font>
    <font>
      <sz val="12"/>
      <color theme="6"/>
      <name val="Calibri"/>
      <family val="2"/>
      <scheme val="minor"/>
    </font>
    <font>
      <sz val="12"/>
      <color theme="6"/>
      <name val="Verdana"/>
      <family val="2"/>
    </font>
    <font>
      <sz val="12"/>
      <color theme="7"/>
      <name val="Verdana"/>
      <family val="2"/>
    </font>
    <font>
      <sz val="12"/>
      <color theme="4"/>
      <name val="Verdana"/>
      <family val="2"/>
    </font>
    <font>
      <u/>
      <sz val="12"/>
      <color theme="2"/>
      <name val="Calibri"/>
      <family val="2"/>
      <scheme val="minor"/>
    </font>
    <font>
      <sz val="9"/>
      <color theme="4"/>
      <name val="Verdana"/>
      <family val="2"/>
    </font>
    <font>
      <b/>
      <sz val="9"/>
      <color theme="4"/>
      <name val="Verdana"/>
      <family val="2"/>
    </font>
    <font>
      <sz val="10"/>
      <color rgb="FFFF0000"/>
      <name val="Verdana"/>
      <family val="2"/>
    </font>
    <font>
      <sz val="12"/>
      <color theme="4"/>
      <name val="Verdana"/>
      <family val="2"/>
      <charset val="2"/>
    </font>
    <font>
      <sz val="12"/>
      <color theme="4"/>
      <name val="Wingdings"/>
      <charset val="2"/>
    </font>
    <font>
      <u/>
      <sz val="11"/>
      <color theme="0" tint="-4.9989318521683403E-2"/>
      <name val="Calibri"/>
      <family val="2"/>
      <scheme val="minor"/>
    </font>
    <font>
      <sz val="10"/>
      <name val="Verdana"/>
      <family val="2"/>
    </font>
    <font>
      <sz val="11"/>
      <color theme="1"/>
      <name val="Arial"/>
      <family val="2"/>
    </font>
    <font>
      <sz val="16"/>
      <color theme="4"/>
      <name val="Calibri"/>
      <family val="2"/>
      <scheme val="minor"/>
    </font>
    <font>
      <sz val="10"/>
      <color theme="1"/>
      <name val="Calibri"/>
      <family val="2"/>
      <scheme val="minor"/>
    </font>
    <font>
      <sz val="11"/>
      <color rgb="FF0070C0"/>
      <name val="Calibri"/>
      <family val="2"/>
      <scheme val="minor"/>
    </font>
    <font>
      <b/>
      <sz val="10"/>
      <color rgb="FF0070C0"/>
      <name val="Verdana"/>
      <family val="2"/>
    </font>
    <font>
      <sz val="18"/>
      <color rgb="FF0070C0"/>
      <name val="Verdana"/>
      <family val="2"/>
      <charset val="2"/>
    </font>
    <font>
      <sz val="18"/>
      <color rgb="FF0070C0"/>
      <name val="Wingdings"/>
      <charset val="2"/>
    </font>
    <font>
      <sz val="18"/>
      <color rgb="FF0070C0"/>
      <name val="Verdana"/>
      <family val="2"/>
    </font>
    <font>
      <b/>
      <sz val="12"/>
      <color theme="4"/>
      <name val="Verdana"/>
      <family val="2"/>
    </font>
    <font>
      <sz val="12"/>
      <color rgb="FF0070C0"/>
      <name val="Calibri"/>
      <family val="2"/>
      <scheme val="minor"/>
    </font>
    <font>
      <b/>
      <sz val="12"/>
      <color rgb="FF0070C0"/>
      <name val="Verdana"/>
      <family val="2"/>
    </font>
    <font>
      <sz val="12"/>
      <name val="Calibri"/>
      <family val="2"/>
      <scheme val="minor"/>
    </font>
    <font>
      <b/>
      <sz val="11"/>
      <color theme="3"/>
      <name val="Calibri"/>
      <family val="2"/>
      <scheme val="minor"/>
    </font>
    <font>
      <b/>
      <sz val="11"/>
      <color rgb="FF7030A0"/>
      <name val="Calibri"/>
      <family val="2"/>
      <scheme val="minor"/>
    </font>
    <font>
      <b/>
      <sz val="11"/>
      <color rgb="FFFF0000"/>
      <name val="Calibri"/>
      <family val="2"/>
      <scheme val="minor"/>
    </font>
    <font>
      <b/>
      <sz val="11"/>
      <color theme="9"/>
      <name val="Calibri"/>
      <family val="2"/>
      <scheme val="minor"/>
    </font>
    <font>
      <b/>
      <sz val="11"/>
      <color rgb="FF00B050"/>
      <name val="Calibri"/>
      <family val="2"/>
      <scheme val="minor"/>
    </font>
    <font>
      <sz val="16"/>
      <color theme="4"/>
      <name val="Verdana"/>
      <family val="2"/>
      <charset val="2"/>
    </font>
    <font>
      <sz val="16"/>
      <color theme="4"/>
      <name val="Wingdings"/>
      <charset val="2"/>
    </font>
    <font>
      <sz val="16"/>
      <color theme="4"/>
      <name val="Verdana"/>
      <family val="2"/>
    </font>
    <font>
      <sz val="12"/>
      <color theme="4"/>
      <name val="Calibri"/>
      <family val="2"/>
      <scheme val="minor"/>
    </font>
    <font>
      <u/>
      <sz val="10"/>
      <color theme="2"/>
      <name val="Calibri"/>
      <family val="2"/>
      <scheme val="minor"/>
    </font>
    <font>
      <u/>
      <sz val="10"/>
      <color rgb="FFFF0000"/>
      <name val="Calibri"/>
      <family val="2"/>
      <scheme val="minor"/>
    </font>
    <font>
      <sz val="11"/>
      <color rgb="FF003366"/>
      <name val="Calibri"/>
      <family val="2"/>
      <scheme val="minor"/>
    </font>
    <font>
      <b/>
      <sz val="11"/>
      <color rgb="FF003366"/>
      <name val="Calibri"/>
      <family val="2"/>
      <scheme val="minor"/>
    </font>
    <font>
      <sz val="11"/>
      <color theme="9" tint="9.9978637043366805E-2"/>
      <name val="Calibri"/>
      <family val="2"/>
      <scheme val="minor"/>
    </font>
    <font>
      <b/>
      <sz val="11"/>
      <color theme="9" tint="9.9978637043366805E-2"/>
      <name val="Calibri"/>
      <family val="2"/>
      <scheme val="minor"/>
    </font>
    <font>
      <sz val="10"/>
      <color theme="1"/>
      <name val="Arial"/>
      <family val="2"/>
    </font>
  </fonts>
  <fills count="44">
    <fill>
      <patternFill patternType="none"/>
    </fill>
    <fill>
      <patternFill patternType="gray125"/>
    </fill>
    <fill>
      <patternFill patternType="solid">
        <fgColor theme="0"/>
        <bgColor indexed="64"/>
      </patternFill>
    </fill>
    <fill>
      <patternFill patternType="solid">
        <fgColor rgb="FF002A7E"/>
        <bgColor indexed="64"/>
      </patternFill>
    </fill>
    <fill>
      <patternFill patternType="solid">
        <fgColor rgb="FF0070C0"/>
        <bgColor indexed="64"/>
      </patternFill>
    </fill>
    <fill>
      <patternFill patternType="solid">
        <fgColor rgb="FF00B6DA"/>
        <bgColor indexed="64"/>
      </patternFill>
    </fill>
    <fill>
      <patternFill patternType="solid">
        <fgColor rgb="FFF8E52C"/>
        <bgColor indexed="64"/>
      </patternFill>
    </fill>
    <fill>
      <patternFill patternType="solid">
        <fgColor theme="7" tint="-0.499984740745262"/>
        <bgColor indexed="64"/>
      </patternFill>
    </fill>
    <fill>
      <patternFill patternType="solid">
        <fgColor rgb="FF00B050"/>
        <bgColor indexed="64"/>
      </patternFill>
    </fill>
    <fill>
      <patternFill patternType="solid">
        <fgColor rgb="FFFDB739"/>
        <bgColor indexed="64"/>
      </patternFill>
    </fill>
    <fill>
      <patternFill patternType="solid">
        <fgColor rgb="FFF27A09"/>
        <bgColor indexed="64"/>
      </patternFill>
    </fill>
    <fill>
      <patternFill patternType="solid">
        <fgColor rgb="FFF38563"/>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4.9989318521683403E-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1"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rgb="FF003366"/>
        <bgColor indexed="64"/>
      </patternFill>
    </fill>
    <fill>
      <patternFill patternType="solid">
        <fgColor theme="5" tint="0.79998168889431442"/>
        <bgColor indexed="64"/>
      </patternFill>
    </fill>
    <fill>
      <patternFill patternType="solid">
        <fgColor theme="9" tint="0.89999084444715716"/>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9" tint="0.749992370372631"/>
        <bgColor indexed="64"/>
      </patternFill>
    </fill>
    <fill>
      <patternFill patternType="solid">
        <fgColor rgb="FFCC99FF"/>
        <bgColor indexed="64"/>
      </patternFill>
    </fill>
    <fill>
      <patternFill patternType="solid">
        <fgColor rgb="FF92D050"/>
        <bgColor indexed="64"/>
      </patternFill>
    </fill>
    <fill>
      <patternFill patternType="solid">
        <fgColor theme="2" tint="-0.34998626667073579"/>
        <bgColor indexed="64"/>
      </patternFill>
    </fill>
    <fill>
      <patternFill patternType="solid">
        <fgColor theme="2" tint="-0.14999847407452621"/>
        <bgColor indexed="64"/>
      </patternFill>
    </fill>
    <fill>
      <patternFill patternType="solid">
        <fgColor rgb="FFD7F8FD"/>
        <bgColor indexed="64"/>
      </patternFill>
    </fill>
    <fill>
      <patternFill patternType="solid">
        <fgColor rgb="FFFFC00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rgb="FFCC3399"/>
        <bgColor indexed="64"/>
      </patternFill>
    </fill>
    <fill>
      <patternFill patternType="solid">
        <fgColor rgb="FFFFFF00"/>
        <bgColor indexed="64"/>
      </patternFill>
    </fill>
    <fill>
      <patternFill patternType="solid">
        <fgColor rgb="FFC00000"/>
        <bgColor indexed="64"/>
      </patternFill>
    </fill>
    <fill>
      <patternFill patternType="solid">
        <fgColor rgb="FFFF0000"/>
        <bgColor indexed="64"/>
      </patternFill>
    </fill>
  </fills>
  <borders count="118">
    <border>
      <left/>
      <right/>
      <top/>
      <bottom/>
      <diagonal/>
    </border>
    <border>
      <left/>
      <right/>
      <top/>
      <bottom style="thick">
        <color theme="4"/>
      </bottom>
      <diagonal/>
    </border>
    <border>
      <left/>
      <right/>
      <top style="thin">
        <color theme="2" tint="-0.499984740745262"/>
      </top>
      <bottom style="thin">
        <color theme="2" tint="-0.499984740745262"/>
      </bottom>
      <diagonal/>
    </border>
    <border>
      <left/>
      <right/>
      <top/>
      <bottom style="thin">
        <color theme="2" tint="-0.499984740745262"/>
      </bottom>
      <diagonal/>
    </border>
    <border>
      <left/>
      <right/>
      <top/>
      <bottom style="thin">
        <color theme="7"/>
      </bottom>
      <diagonal/>
    </border>
    <border>
      <left/>
      <right/>
      <top style="thin">
        <color theme="7"/>
      </top>
      <bottom style="thin">
        <color theme="7"/>
      </bottom>
      <diagonal/>
    </border>
    <border>
      <left/>
      <right/>
      <top style="thin">
        <color theme="7"/>
      </top>
      <bottom/>
      <diagonal/>
    </border>
    <border>
      <left/>
      <right/>
      <top/>
      <bottom style="thin">
        <color theme="7" tint="-0.2499465926084170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theme="4"/>
      </left>
      <right/>
      <top/>
      <bottom style="thin">
        <color theme="7"/>
      </bottom>
      <diagonal/>
    </border>
    <border>
      <left/>
      <right style="medium">
        <color theme="4"/>
      </right>
      <top/>
      <bottom style="thin">
        <color theme="7"/>
      </bottom>
      <diagonal/>
    </border>
    <border>
      <left style="medium">
        <color theme="4"/>
      </left>
      <right/>
      <top style="thin">
        <color theme="7"/>
      </top>
      <bottom style="thin">
        <color theme="7"/>
      </bottom>
      <diagonal/>
    </border>
    <border>
      <left/>
      <right style="medium">
        <color theme="4"/>
      </right>
      <top style="thin">
        <color theme="7"/>
      </top>
      <bottom style="thin">
        <color theme="7"/>
      </bottom>
      <diagonal/>
    </border>
    <border>
      <left style="medium">
        <color theme="4"/>
      </left>
      <right/>
      <top style="thin">
        <color theme="7"/>
      </top>
      <bottom style="medium">
        <color theme="4"/>
      </bottom>
      <diagonal/>
    </border>
    <border>
      <left/>
      <right/>
      <top style="thin">
        <color theme="7"/>
      </top>
      <bottom style="medium">
        <color theme="4"/>
      </bottom>
      <diagonal/>
    </border>
    <border>
      <left/>
      <right style="medium">
        <color theme="4"/>
      </right>
      <top style="thin">
        <color theme="7"/>
      </top>
      <bottom style="medium">
        <color theme="4"/>
      </bottom>
      <diagonal/>
    </border>
    <border>
      <left style="medium">
        <color theme="4"/>
      </left>
      <right/>
      <top style="medium">
        <color theme="4"/>
      </top>
      <bottom style="thin">
        <color theme="7"/>
      </bottom>
      <diagonal/>
    </border>
    <border>
      <left/>
      <right/>
      <top style="medium">
        <color theme="4"/>
      </top>
      <bottom style="thin">
        <color theme="7"/>
      </bottom>
      <diagonal/>
    </border>
    <border>
      <left/>
      <right style="medium">
        <color theme="4"/>
      </right>
      <top style="medium">
        <color theme="4"/>
      </top>
      <bottom style="thin">
        <color theme="7"/>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theme="4"/>
      </top>
      <bottom/>
      <diagonal/>
    </border>
    <border>
      <left style="medium">
        <color theme="4"/>
      </left>
      <right/>
      <top/>
      <bottom style="medium">
        <color theme="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theme="0" tint="-0.14996795556505021"/>
      </left>
      <right style="thin">
        <color theme="0" tint="-0.14996795556505021"/>
      </right>
      <top style="thin">
        <color theme="0" tint="-0.14996795556505021"/>
      </top>
      <bottom/>
      <diagonal/>
    </border>
    <border>
      <left style="medium">
        <color theme="4"/>
      </left>
      <right/>
      <top/>
      <bottom/>
      <diagonal/>
    </border>
    <border>
      <left/>
      <right style="medium">
        <color theme="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theme="4"/>
      </left>
      <right style="thin">
        <color theme="4"/>
      </right>
      <top style="thin">
        <color theme="4"/>
      </top>
      <bottom style="dotted">
        <color theme="4"/>
      </bottom>
      <diagonal/>
    </border>
    <border>
      <left style="thin">
        <color theme="4"/>
      </left>
      <right style="thin">
        <color theme="4"/>
      </right>
      <top style="dotted">
        <color theme="4"/>
      </top>
      <bottom style="dotted">
        <color theme="4"/>
      </bottom>
      <diagonal/>
    </border>
    <border>
      <left style="thin">
        <color theme="4"/>
      </left>
      <right style="thin">
        <color theme="4"/>
      </right>
      <top style="dotted">
        <color theme="4"/>
      </top>
      <bottom style="thin">
        <color theme="4"/>
      </bottom>
      <diagonal/>
    </border>
    <border>
      <left style="medium">
        <color theme="4"/>
      </left>
      <right style="thin">
        <color theme="4"/>
      </right>
      <top style="medium">
        <color theme="4"/>
      </top>
      <bottom style="dotted">
        <color theme="4"/>
      </bottom>
      <diagonal/>
    </border>
    <border>
      <left style="thin">
        <color theme="4"/>
      </left>
      <right style="thin">
        <color theme="4"/>
      </right>
      <top style="medium">
        <color theme="4"/>
      </top>
      <bottom style="dotted">
        <color theme="4"/>
      </bottom>
      <diagonal/>
    </border>
    <border>
      <left style="thin">
        <color theme="4"/>
      </left>
      <right style="medium">
        <color theme="4"/>
      </right>
      <top style="medium">
        <color theme="4"/>
      </top>
      <bottom style="dotted">
        <color theme="4"/>
      </bottom>
      <diagonal/>
    </border>
    <border>
      <left style="medium">
        <color theme="4"/>
      </left>
      <right style="thin">
        <color theme="4"/>
      </right>
      <top style="dotted">
        <color theme="4"/>
      </top>
      <bottom style="dotted">
        <color theme="4"/>
      </bottom>
      <diagonal/>
    </border>
    <border>
      <left style="thin">
        <color theme="4"/>
      </left>
      <right style="medium">
        <color theme="4"/>
      </right>
      <top style="dotted">
        <color theme="4"/>
      </top>
      <bottom style="dotted">
        <color theme="4"/>
      </bottom>
      <diagonal/>
    </border>
    <border>
      <left style="medium">
        <color theme="4"/>
      </left>
      <right style="thin">
        <color theme="4"/>
      </right>
      <top style="dotted">
        <color theme="4"/>
      </top>
      <bottom style="medium">
        <color theme="4"/>
      </bottom>
      <diagonal/>
    </border>
    <border>
      <left style="thin">
        <color theme="4"/>
      </left>
      <right style="thin">
        <color theme="4"/>
      </right>
      <top style="dotted">
        <color theme="4"/>
      </top>
      <bottom style="medium">
        <color theme="4"/>
      </bottom>
      <diagonal/>
    </border>
    <border>
      <left style="thin">
        <color theme="4"/>
      </left>
      <right style="medium">
        <color theme="4"/>
      </right>
      <top style="dotted">
        <color theme="4"/>
      </top>
      <bottom style="medium">
        <color theme="4"/>
      </bottom>
      <diagonal/>
    </border>
    <border>
      <left style="thin">
        <color theme="4"/>
      </left>
      <right style="thin">
        <color theme="4"/>
      </right>
      <top style="dotted">
        <color theme="4"/>
      </top>
      <bottom/>
      <diagonal/>
    </border>
    <border>
      <left style="medium">
        <color theme="4"/>
      </left>
      <right/>
      <top style="medium">
        <color theme="4"/>
      </top>
      <bottom/>
      <diagonal/>
    </border>
    <border>
      <left/>
      <right style="medium">
        <color theme="4"/>
      </right>
      <top style="medium">
        <color theme="4"/>
      </top>
      <bottom/>
      <diagonal/>
    </border>
    <border>
      <left style="thin">
        <color auto="1"/>
      </left>
      <right style="thin">
        <color rgb="FF002A7E"/>
      </right>
      <top style="thin">
        <color auto="1"/>
      </top>
      <bottom style="dotted">
        <color rgb="FF002A7E"/>
      </bottom>
      <diagonal/>
    </border>
    <border>
      <left style="thin">
        <color rgb="FF002A7E"/>
      </left>
      <right style="thin">
        <color rgb="FF002A7E"/>
      </right>
      <top style="thin">
        <color auto="1"/>
      </top>
      <bottom style="dotted">
        <color rgb="FF002A7E"/>
      </bottom>
      <diagonal/>
    </border>
    <border>
      <left style="thin">
        <color rgb="FF002A7E"/>
      </left>
      <right style="thin">
        <color auto="1"/>
      </right>
      <top style="thin">
        <color auto="1"/>
      </top>
      <bottom style="dotted">
        <color rgb="FF002A7E"/>
      </bottom>
      <diagonal/>
    </border>
    <border>
      <left style="thin">
        <color auto="1"/>
      </left>
      <right style="thin">
        <color rgb="FF002A7E"/>
      </right>
      <top style="dotted">
        <color rgb="FF002A7E"/>
      </top>
      <bottom style="dotted">
        <color rgb="FF002A7E"/>
      </bottom>
      <diagonal/>
    </border>
    <border>
      <left style="thin">
        <color rgb="FF002A7E"/>
      </left>
      <right style="thin">
        <color rgb="FF002A7E"/>
      </right>
      <top style="dotted">
        <color rgb="FF002A7E"/>
      </top>
      <bottom style="dotted">
        <color rgb="FF002A7E"/>
      </bottom>
      <diagonal/>
    </border>
    <border>
      <left style="thin">
        <color rgb="FF002A7E"/>
      </left>
      <right style="thin">
        <color auto="1"/>
      </right>
      <top style="dotted">
        <color rgb="FF002A7E"/>
      </top>
      <bottom style="dotted">
        <color rgb="FF002A7E"/>
      </bottom>
      <diagonal/>
    </border>
    <border>
      <left style="thin">
        <color auto="1"/>
      </left>
      <right style="thin">
        <color rgb="FF002A7E"/>
      </right>
      <top style="dotted">
        <color rgb="FF002A7E"/>
      </top>
      <bottom style="thin">
        <color auto="1"/>
      </bottom>
      <diagonal/>
    </border>
    <border>
      <left style="thin">
        <color rgb="FF002A7E"/>
      </left>
      <right style="thin">
        <color rgb="FF002A7E"/>
      </right>
      <top style="dotted">
        <color rgb="FF002A7E"/>
      </top>
      <bottom style="thin">
        <color auto="1"/>
      </bottom>
      <diagonal/>
    </border>
    <border>
      <left style="thin">
        <color rgb="FF002A7E"/>
      </left>
      <right style="thin">
        <color auto="1"/>
      </right>
      <top style="dotted">
        <color rgb="FF002A7E"/>
      </top>
      <bottom style="thin">
        <color auto="1"/>
      </bottom>
      <diagonal/>
    </border>
    <border>
      <left style="thin">
        <color rgb="FF002A7E"/>
      </left>
      <right style="thin">
        <color rgb="FF002A7E"/>
      </right>
      <top style="thin">
        <color rgb="FF002A7E"/>
      </top>
      <bottom style="dotted">
        <color rgb="FF002A7E"/>
      </bottom>
      <diagonal/>
    </border>
    <border>
      <left style="thin">
        <color rgb="FF002A7E"/>
      </left>
      <right style="thin">
        <color rgb="FF002A7E"/>
      </right>
      <top style="dotted">
        <color rgb="FF002A7E"/>
      </top>
      <bottom style="thin">
        <color rgb="FF002A7E"/>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bottom style="thin">
        <color theme="4"/>
      </bottom>
      <diagonal/>
    </border>
    <border>
      <left style="thin">
        <color theme="4"/>
      </left>
      <right style="medium">
        <color theme="4"/>
      </right>
      <top style="thin">
        <color theme="4"/>
      </top>
      <bottom style="dotted">
        <color theme="4"/>
      </bottom>
      <diagonal/>
    </border>
    <border>
      <left style="thin">
        <color rgb="FF0070C0"/>
      </left>
      <right style="thin">
        <color rgb="FF0070C0"/>
      </right>
      <top style="thin">
        <color rgb="FF0070C0"/>
      </top>
      <bottom style="dotted">
        <color rgb="FF0070C0"/>
      </bottom>
      <diagonal/>
    </border>
    <border>
      <left style="thin">
        <color rgb="FF0070C0"/>
      </left>
      <right style="thin">
        <color rgb="FF0070C0"/>
      </right>
      <top style="dotted">
        <color rgb="FF0070C0"/>
      </top>
      <bottom style="dotted">
        <color rgb="FF0070C0"/>
      </bottom>
      <diagonal/>
    </border>
    <border>
      <left style="thin">
        <color rgb="FF0070C0"/>
      </left>
      <right style="thin">
        <color rgb="FF0070C0"/>
      </right>
      <top style="dotted">
        <color rgb="FF0070C0"/>
      </top>
      <bottom style="thin">
        <color rgb="FF0070C0"/>
      </bottom>
      <diagonal/>
    </border>
    <border>
      <left style="thin">
        <color theme="4"/>
      </left>
      <right style="thin">
        <color theme="4"/>
      </right>
      <top style="thin">
        <color theme="4"/>
      </top>
      <bottom style="dashed">
        <color theme="4"/>
      </bottom>
      <diagonal/>
    </border>
    <border>
      <left style="thin">
        <color theme="4"/>
      </left>
      <right style="thin">
        <color theme="4"/>
      </right>
      <top style="dashed">
        <color theme="4"/>
      </top>
      <bottom style="dashed">
        <color theme="4"/>
      </bottom>
      <diagonal/>
    </border>
    <border>
      <left style="thin">
        <color theme="4"/>
      </left>
      <right style="thin">
        <color theme="4"/>
      </right>
      <top style="dashed">
        <color theme="4"/>
      </top>
      <bottom style="thin">
        <color theme="4"/>
      </bottom>
      <diagonal/>
    </border>
    <border>
      <left style="medium">
        <color theme="4"/>
      </left>
      <right style="dotted">
        <color theme="4"/>
      </right>
      <top style="dotted">
        <color theme="4"/>
      </top>
      <bottom style="dotted">
        <color theme="4"/>
      </bottom>
      <diagonal/>
    </border>
    <border>
      <left style="dotted">
        <color theme="4"/>
      </left>
      <right style="dotted">
        <color theme="4"/>
      </right>
      <top style="dotted">
        <color theme="4"/>
      </top>
      <bottom style="dotted">
        <color theme="4"/>
      </bottom>
      <diagonal/>
    </border>
    <border>
      <left style="dotted">
        <color theme="4"/>
      </left>
      <right style="medium">
        <color theme="4"/>
      </right>
      <top style="dotted">
        <color theme="4"/>
      </top>
      <bottom style="dotted">
        <color theme="4"/>
      </bottom>
      <diagonal/>
    </border>
    <border>
      <left style="medium">
        <color theme="4"/>
      </left>
      <right style="dotted">
        <color theme="4"/>
      </right>
      <top style="dotted">
        <color theme="4"/>
      </top>
      <bottom style="medium">
        <color theme="4"/>
      </bottom>
      <diagonal/>
    </border>
    <border>
      <left style="dotted">
        <color theme="4"/>
      </left>
      <right style="dotted">
        <color theme="4"/>
      </right>
      <top style="dotted">
        <color theme="4"/>
      </top>
      <bottom style="medium">
        <color theme="4"/>
      </bottom>
      <diagonal/>
    </border>
    <border>
      <left style="dotted">
        <color theme="4"/>
      </left>
      <right style="medium">
        <color theme="4"/>
      </right>
      <top style="dotted">
        <color theme="4"/>
      </top>
      <bottom style="medium">
        <color theme="4"/>
      </bottom>
      <diagonal/>
    </border>
    <border>
      <left style="thin">
        <color theme="4"/>
      </left>
      <right style="dotted">
        <color theme="4"/>
      </right>
      <top style="thin">
        <color theme="4"/>
      </top>
      <bottom style="dotted">
        <color theme="4"/>
      </bottom>
      <diagonal/>
    </border>
    <border>
      <left style="dotted">
        <color theme="4"/>
      </left>
      <right style="dotted">
        <color theme="4"/>
      </right>
      <top style="thin">
        <color theme="4"/>
      </top>
      <bottom style="dotted">
        <color theme="4"/>
      </bottom>
      <diagonal/>
    </border>
    <border>
      <left style="dotted">
        <color theme="4"/>
      </left>
      <right style="thin">
        <color theme="4"/>
      </right>
      <top style="thin">
        <color theme="4"/>
      </top>
      <bottom style="dotted">
        <color theme="4"/>
      </bottom>
      <diagonal/>
    </border>
    <border>
      <left style="thin">
        <color theme="4"/>
      </left>
      <right style="dotted">
        <color theme="4"/>
      </right>
      <top style="dotted">
        <color theme="4"/>
      </top>
      <bottom style="dotted">
        <color theme="4"/>
      </bottom>
      <diagonal/>
    </border>
    <border>
      <left style="dotted">
        <color theme="4"/>
      </left>
      <right style="thin">
        <color theme="4"/>
      </right>
      <top style="dotted">
        <color theme="4"/>
      </top>
      <bottom style="dotted">
        <color theme="4"/>
      </bottom>
      <diagonal/>
    </border>
    <border>
      <left style="thin">
        <color theme="4"/>
      </left>
      <right style="dotted">
        <color theme="4"/>
      </right>
      <top style="dotted">
        <color theme="4"/>
      </top>
      <bottom style="thin">
        <color theme="4"/>
      </bottom>
      <diagonal/>
    </border>
    <border>
      <left style="dotted">
        <color theme="4"/>
      </left>
      <right style="dotted">
        <color theme="4"/>
      </right>
      <top style="dotted">
        <color theme="4"/>
      </top>
      <bottom style="thin">
        <color theme="4"/>
      </bottom>
      <diagonal/>
    </border>
    <border>
      <left style="dotted">
        <color theme="4"/>
      </left>
      <right style="thin">
        <color theme="4"/>
      </right>
      <top style="dotted">
        <color theme="4"/>
      </top>
      <bottom style="thin">
        <color theme="4"/>
      </bottom>
      <diagonal/>
    </border>
    <border>
      <left/>
      <right/>
      <top style="dotted">
        <color rgb="FF002A7E"/>
      </top>
      <bottom style="thin">
        <color rgb="FF002A7E"/>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theme="4"/>
      </left>
      <right style="medium">
        <color theme="4"/>
      </right>
      <top style="dotted">
        <color theme="4"/>
      </top>
      <bottom style="thin">
        <color theme="4"/>
      </bottom>
      <diagonal/>
    </border>
    <border>
      <left style="thin">
        <color theme="4"/>
      </left>
      <right/>
      <top style="thin">
        <color theme="4"/>
      </top>
      <bottom style="dotted">
        <color theme="4"/>
      </bottom>
      <diagonal/>
    </border>
    <border>
      <left style="thin">
        <color theme="4"/>
      </left>
      <right style="thin">
        <color theme="4"/>
      </right>
      <top/>
      <bottom style="dotted">
        <color theme="4"/>
      </bottom>
      <diagonal/>
    </border>
    <border>
      <left style="medium">
        <color theme="4"/>
      </left>
      <right style="dotted">
        <color theme="4"/>
      </right>
      <top/>
      <bottom style="dotted">
        <color theme="4"/>
      </bottom>
      <diagonal/>
    </border>
    <border>
      <left style="dotted">
        <color theme="4"/>
      </left>
      <right style="dotted">
        <color theme="4"/>
      </right>
      <top/>
      <bottom style="dotted">
        <color theme="4"/>
      </bottom>
      <diagonal/>
    </border>
    <border>
      <left style="dotted">
        <color theme="4"/>
      </left>
      <right style="medium">
        <color theme="4"/>
      </right>
      <top/>
      <bottom style="dotted">
        <color theme="4"/>
      </bottom>
      <diagonal/>
    </border>
    <border>
      <left style="thin">
        <color indexed="8"/>
      </left>
      <right style="thin">
        <color indexed="8"/>
      </right>
      <top style="thin">
        <color indexed="8"/>
      </top>
      <bottom style="thin">
        <color indexed="8"/>
      </bottom>
      <diagonal/>
    </border>
    <border>
      <left/>
      <right/>
      <top style="thin">
        <color theme="4"/>
      </top>
      <bottom style="thin">
        <color theme="4"/>
      </bottom>
      <diagonal/>
    </border>
    <border>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style="dotted">
        <color indexed="64"/>
      </left>
      <right style="thin">
        <color indexed="8"/>
      </right>
      <top style="thin">
        <color indexed="64"/>
      </top>
      <bottom style="dotted">
        <color indexed="64"/>
      </bottom>
      <diagonal/>
    </border>
    <border>
      <left style="dotted">
        <color indexed="64"/>
      </left>
      <right style="thin">
        <color indexed="8"/>
      </right>
      <top style="dotted">
        <color indexed="64"/>
      </top>
      <bottom style="dotted">
        <color indexed="64"/>
      </bottom>
      <diagonal/>
    </border>
    <border>
      <left style="dotted">
        <color indexed="64"/>
      </left>
      <right style="thin">
        <color indexed="8"/>
      </right>
      <top style="dotted">
        <color indexed="64"/>
      </top>
      <bottom style="thin">
        <color indexed="64"/>
      </bottom>
      <diagonal/>
    </border>
  </borders>
  <cellStyleXfs count="6">
    <xf numFmtId="0" fontId="0" fillId="0" borderId="0"/>
    <xf numFmtId="0" fontId="8" fillId="0" borderId="0"/>
    <xf numFmtId="0" fontId="9" fillId="0" borderId="0"/>
    <xf numFmtId="0" fontId="9" fillId="0" borderId="0" applyNumberFormat="0" applyFont="0" applyFill="0" applyBorder="0" applyAlignment="0" applyProtection="0"/>
    <xf numFmtId="0" fontId="9" fillId="0" borderId="0"/>
    <xf numFmtId="0" fontId="14" fillId="0" borderId="0" applyNumberFormat="0" applyFill="0" applyBorder="0" applyAlignment="0" applyProtection="0"/>
  </cellStyleXfs>
  <cellXfs count="1014">
    <xf numFmtId="0" fontId="0" fillId="0" borderId="0" xfId="0"/>
    <xf numFmtId="0" fontId="0" fillId="0" borderId="0" xfId="0" applyFill="1" applyBorder="1"/>
    <xf numFmtId="0" fontId="0" fillId="0" borderId="0" xfId="0" applyAlignment="1">
      <alignment vertical="center"/>
    </xf>
    <xf numFmtId="0" fontId="0" fillId="0" borderId="0" xfId="0" applyAlignment="1">
      <alignment vertical="center" wrapText="1"/>
    </xf>
    <xf numFmtId="0" fontId="0"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18" fillId="0" borderId="0" xfId="0" applyFont="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xf>
    <xf numFmtId="0" fontId="4"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3" borderId="0" xfId="0" applyFont="1" applyFill="1" applyBorder="1" applyAlignment="1">
      <alignment vertical="center" wrapText="1"/>
    </xf>
    <xf numFmtId="0" fontId="2" fillId="0" borderId="0" xfId="0" applyFont="1" applyFill="1" applyBorder="1" applyAlignment="1">
      <alignment wrapText="1"/>
    </xf>
    <xf numFmtId="0" fontId="11" fillId="0" borderId="0" xfId="0" applyFont="1" applyFill="1" applyBorder="1" applyAlignment="1">
      <alignment horizontal="center" vertical="center" wrapText="1"/>
    </xf>
    <xf numFmtId="0" fontId="16" fillId="0" borderId="0" xfId="0" applyFont="1" applyFill="1" applyBorder="1"/>
    <xf numFmtId="0" fontId="1" fillId="0" borderId="0" xfId="0" applyFont="1" applyFill="1" applyBorder="1"/>
    <xf numFmtId="0" fontId="6" fillId="0" borderId="4" xfId="0" applyFont="1" applyFill="1" applyBorder="1" applyAlignment="1">
      <alignment horizontal="left" vertical="center" wrapText="1"/>
    </xf>
    <xf numFmtId="0" fontId="0" fillId="0" borderId="4" xfId="0" applyNumberFormat="1" applyFill="1" applyBorder="1" applyAlignment="1">
      <alignment horizontal="center" vertical="center"/>
    </xf>
    <xf numFmtId="0" fontId="6" fillId="0" borderId="5" xfId="0" applyFont="1" applyFill="1" applyBorder="1" applyAlignment="1">
      <alignment horizontal="left" vertical="center" wrapText="1"/>
    </xf>
    <xf numFmtId="0" fontId="0" fillId="0" borderId="5" xfId="0" applyNumberFormat="1" applyFill="1" applyBorder="1" applyAlignment="1">
      <alignment horizontal="center" vertical="center"/>
    </xf>
    <xf numFmtId="20" fontId="6" fillId="0" borderId="5" xfId="0" applyNumberFormat="1"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5" xfId="0" applyFont="1" applyFill="1" applyBorder="1" applyAlignment="1">
      <alignment horizontal="left" vertical="center"/>
    </xf>
    <xf numFmtId="0" fontId="0" fillId="0" borderId="6" xfId="0" applyNumberFormat="1" applyFill="1" applyBorder="1" applyAlignment="1">
      <alignment horizontal="center" vertical="center"/>
    </xf>
    <xf numFmtId="0" fontId="2" fillId="14" borderId="0" xfId="0" applyFont="1" applyFill="1" applyAlignment="1">
      <alignment vertical="center"/>
    </xf>
    <xf numFmtId="0" fontId="2" fillId="0" borderId="0" xfId="0" applyFont="1" applyAlignment="1">
      <alignment vertical="center"/>
    </xf>
    <xf numFmtId="0" fontId="17" fillId="0" borderId="1" xfId="0" applyFont="1" applyFill="1" applyBorder="1" applyAlignment="1">
      <alignment horizontal="center" vertical="center" wrapText="1"/>
    </xf>
    <xf numFmtId="0" fontId="2" fillId="14" borderId="0" xfId="0" applyFont="1" applyFill="1" applyBorder="1" applyAlignment="1">
      <alignment horizontal="left" wrapText="1"/>
    </xf>
    <xf numFmtId="0" fontId="2" fillId="0" borderId="0" xfId="0" applyFont="1" applyFill="1" applyAlignment="1">
      <alignment vertical="center"/>
    </xf>
    <xf numFmtId="0" fontId="18" fillId="0" borderId="0" xfId="0" applyFont="1" applyAlignment="1">
      <alignment horizontal="left" vertical="center"/>
    </xf>
    <xf numFmtId="20" fontId="6" fillId="0" borderId="6" xfId="0" applyNumberFormat="1" applyFont="1" applyFill="1" applyBorder="1" applyAlignment="1">
      <alignment horizontal="left" vertical="center" wrapText="1"/>
    </xf>
    <xf numFmtId="0" fontId="0" fillId="4" borderId="0" xfId="0" applyNumberFormat="1" applyFill="1" applyBorder="1" applyAlignment="1">
      <alignment horizontal="center" vertical="center"/>
    </xf>
    <xf numFmtId="0" fontId="6" fillId="0" borderId="6" xfId="0" applyFont="1" applyFill="1" applyBorder="1" applyAlignment="1">
      <alignment horizontal="left" vertical="center" wrapText="1"/>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xf>
    <xf numFmtId="0" fontId="6" fillId="0" borderId="6" xfId="0" applyFont="1" applyFill="1" applyBorder="1" applyAlignment="1">
      <alignment horizontal="center" vertical="center"/>
    </xf>
    <xf numFmtId="0" fontId="6" fillId="0" borderId="6" xfId="0" applyFont="1" applyFill="1" applyBorder="1" applyAlignment="1">
      <alignment horizontal="left" vertical="center"/>
    </xf>
    <xf numFmtId="0" fontId="0" fillId="7" borderId="0" xfId="0" applyNumberFormat="1" applyFill="1" applyBorder="1" applyAlignment="1">
      <alignment horizontal="center" vertical="center"/>
    </xf>
    <xf numFmtId="0" fontId="0" fillId="8" borderId="0" xfId="0" applyNumberFormat="1" applyFill="1" applyBorder="1" applyAlignment="1">
      <alignment horizontal="center" vertical="center"/>
    </xf>
    <xf numFmtId="0" fontId="20" fillId="0" borderId="0" xfId="0" applyFont="1" applyFill="1" applyBorder="1" applyAlignment="1">
      <alignment horizontal="left" vertical="center"/>
    </xf>
    <xf numFmtId="0" fontId="2" fillId="0" borderId="0" xfId="0" applyFont="1" applyFill="1" applyBorder="1" applyAlignment="1">
      <alignment horizontal="left" wrapText="1"/>
    </xf>
    <xf numFmtId="0" fontId="0" fillId="11" borderId="0" xfId="0" applyNumberFormat="1" applyFill="1" applyBorder="1" applyAlignment="1">
      <alignment horizontal="center" vertical="center"/>
    </xf>
    <xf numFmtId="0" fontId="0" fillId="10" borderId="0" xfId="0" applyNumberFormat="1" applyFill="1" applyBorder="1" applyAlignment="1">
      <alignment horizontal="center" vertical="center"/>
    </xf>
    <xf numFmtId="0" fontId="12" fillId="10" borderId="0" xfId="0" applyNumberFormat="1" applyFont="1" applyFill="1" applyBorder="1" applyAlignment="1">
      <alignment horizontal="center" vertical="center"/>
    </xf>
    <xf numFmtId="0" fontId="0" fillId="9" borderId="0" xfId="0" applyNumberFormat="1" applyFill="1" applyBorder="1" applyAlignment="1">
      <alignment horizontal="center" vertical="center"/>
    </xf>
    <xf numFmtId="0" fontId="0" fillId="6" borderId="0" xfId="0" applyNumberFormat="1" applyFill="1" applyBorder="1" applyAlignment="1">
      <alignment horizontal="center" vertical="center"/>
    </xf>
    <xf numFmtId="0" fontId="0" fillId="5" borderId="0" xfId="0" applyNumberFormat="1" applyFill="1" applyBorder="1" applyAlignment="1">
      <alignment horizontal="center" vertical="center"/>
    </xf>
    <xf numFmtId="0" fontId="2" fillId="0" borderId="0" xfId="0" applyFont="1" applyFill="1" applyBorder="1" applyAlignment="1">
      <alignment vertical="center" wrapText="1"/>
    </xf>
    <xf numFmtId="0" fontId="2" fillId="14" borderId="0" xfId="0" applyFont="1" applyFill="1" applyBorder="1" applyAlignment="1">
      <alignment horizontal="left" vertical="center" wrapText="1"/>
    </xf>
    <xf numFmtId="0" fontId="16" fillId="0" borderId="0" xfId="0" applyFont="1" applyFill="1" applyBorder="1" applyAlignment="1">
      <alignment vertical="center"/>
    </xf>
    <xf numFmtId="0" fontId="23" fillId="0" borderId="0" xfId="0" applyFont="1" applyAlignment="1">
      <alignment horizontal="left" vertical="center"/>
    </xf>
    <xf numFmtId="0" fontId="12" fillId="0" borderId="0" xfId="0" applyFont="1" applyAlignment="1">
      <alignment vertical="center"/>
    </xf>
    <xf numFmtId="0" fontId="12" fillId="0" borderId="0" xfId="0" applyFont="1" applyAlignment="1">
      <alignment horizontal="left" vertical="center"/>
    </xf>
    <xf numFmtId="0" fontId="17" fillId="0" borderId="1" xfId="0" applyFont="1" applyFill="1" applyBorder="1" applyAlignment="1">
      <alignment horizontal="left" vertical="center"/>
    </xf>
    <xf numFmtId="0" fontId="24" fillId="0" borderId="0" xfId="0" applyFont="1" applyAlignment="1">
      <alignment vertical="center"/>
    </xf>
    <xf numFmtId="0" fontId="2" fillId="0" borderId="0" xfId="0" applyFont="1"/>
    <xf numFmtId="0" fontId="5" fillId="11" borderId="0" xfId="0" applyFont="1" applyFill="1" applyBorder="1" applyAlignment="1">
      <alignment vertical="center" wrapText="1"/>
    </xf>
    <xf numFmtId="0" fontId="5" fillId="11" borderId="0" xfId="0" applyFont="1" applyFill="1" applyBorder="1" applyAlignment="1">
      <alignment horizontal="left" vertical="center" wrapText="1"/>
    </xf>
    <xf numFmtId="0" fontId="27" fillId="15" borderId="8" xfId="0" applyFont="1" applyFill="1" applyBorder="1" applyAlignment="1">
      <alignment horizontal="center"/>
    </xf>
    <xf numFmtId="0" fontId="0" fillId="0" borderId="8" xfId="0" applyBorder="1" applyAlignment="1">
      <alignment horizontal="center" vertical="center"/>
    </xf>
    <xf numFmtId="0" fontId="27" fillId="16" borderId="8" xfId="0" applyFont="1" applyFill="1" applyBorder="1" applyAlignment="1">
      <alignment horizontal="center"/>
    </xf>
    <xf numFmtId="0" fontId="2" fillId="17" borderId="8" xfId="0" applyFont="1" applyFill="1" applyBorder="1" applyAlignment="1">
      <alignment horizontal="center"/>
    </xf>
    <xf numFmtId="0" fontId="2" fillId="0" borderId="8" xfId="0" applyFont="1" applyBorder="1" applyAlignment="1">
      <alignment horizontal="center" vertical="center"/>
    </xf>
    <xf numFmtId="0" fontId="29" fillId="0" borderId="0" xfId="0" applyFont="1" applyFill="1" applyBorder="1" applyAlignment="1">
      <alignment horizontal="center"/>
    </xf>
    <xf numFmtId="0" fontId="30" fillId="12" borderId="0" xfId="0" applyFont="1" applyFill="1" applyBorder="1" applyAlignment="1">
      <alignment horizontal="center" vertical="center" wrapText="1"/>
    </xf>
    <xf numFmtId="0" fontId="29" fillId="14"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31" fillId="0" borderId="4" xfId="5" applyFont="1" applyFill="1" applyBorder="1" applyAlignment="1">
      <alignment horizontal="center"/>
    </xf>
    <xf numFmtId="0" fontId="29" fillId="0" borderId="0" xfId="0" applyFont="1" applyFill="1" applyBorder="1" applyAlignment="1">
      <alignment horizontal="center" wrapText="1"/>
    </xf>
    <xf numFmtId="0" fontId="2" fillId="0" borderId="0" xfId="0" applyFont="1" applyBorder="1" applyAlignment="1">
      <alignment horizontal="center" vertical="center"/>
    </xf>
    <xf numFmtId="0" fontId="0" fillId="0" borderId="0" xfId="0" applyBorder="1" applyAlignment="1">
      <alignment horizontal="center" vertical="center"/>
    </xf>
    <xf numFmtId="0" fontId="0" fillId="0" borderId="0" xfId="0" applyNumberFormat="1" applyFill="1" applyBorder="1" applyAlignment="1">
      <alignment horizontal="center" vertical="center"/>
    </xf>
    <xf numFmtId="0" fontId="15" fillId="0" borderId="2" xfId="0" applyFont="1" applyBorder="1" applyAlignment="1">
      <alignment vertical="center" wrapText="1"/>
    </xf>
    <xf numFmtId="0" fontId="16" fillId="0" borderId="2" xfId="0" applyFont="1" applyBorder="1" applyAlignment="1">
      <alignment vertical="center"/>
    </xf>
    <xf numFmtId="0" fontId="16" fillId="2" borderId="2" xfId="0" applyFont="1" applyFill="1" applyBorder="1" applyAlignment="1">
      <alignment horizontal="center" vertical="center" wrapText="1"/>
    </xf>
    <xf numFmtId="0" fontId="15" fillId="0" borderId="3" xfId="0" applyFont="1" applyBorder="1" applyAlignment="1">
      <alignment vertical="center" wrapText="1"/>
    </xf>
    <xf numFmtId="0" fontId="16" fillId="0" borderId="3" xfId="0" applyFont="1" applyFill="1" applyBorder="1" applyAlignment="1">
      <alignment vertical="center" wrapText="1"/>
    </xf>
    <xf numFmtId="0" fontId="15"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11" fontId="16" fillId="2" borderId="2" xfId="0" applyNumberFormat="1" applyFont="1" applyFill="1" applyBorder="1" applyAlignment="1">
      <alignment horizontal="center" vertical="center" wrapText="1"/>
    </xf>
    <xf numFmtId="0" fontId="32" fillId="18" borderId="0" xfId="0" applyFont="1" applyFill="1" applyBorder="1" applyAlignment="1">
      <alignment horizontal="center" vertical="center" wrapText="1"/>
    </xf>
    <xf numFmtId="0" fontId="0" fillId="0" borderId="0" xfId="0"/>
    <xf numFmtId="0" fontId="33" fillId="0" borderId="5" xfId="0" applyNumberFormat="1" applyFont="1" applyFill="1" applyBorder="1" applyAlignment="1">
      <alignment horizontal="center" vertical="center"/>
    </xf>
    <xf numFmtId="0" fontId="33" fillId="4" borderId="0" xfId="0" applyNumberFormat="1" applyFont="1" applyFill="1" applyBorder="1" applyAlignment="1">
      <alignment horizontal="center" vertical="center"/>
    </xf>
    <xf numFmtId="0" fontId="33" fillId="5" borderId="0" xfId="0" applyNumberFormat="1" applyFont="1" applyFill="1" applyBorder="1" applyAlignment="1">
      <alignment horizontal="center" vertical="center"/>
    </xf>
    <xf numFmtId="0" fontId="33" fillId="6" borderId="0" xfId="0" applyNumberFormat="1" applyFont="1" applyFill="1" applyBorder="1" applyAlignment="1">
      <alignment horizontal="center" vertical="center"/>
    </xf>
    <xf numFmtId="0" fontId="33" fillId="7" borderId="0" xfId="0" applyNumberFormat="1" applyFont="1" applyFill="1" applyBorder="1" applyAlignment="1">
      <alignment horizontal="center" vertical="center"/>
    </xf>
    <xf numFmtId="0" fontId="33" fillId="8" borderId="0" xfId="0" applyNumberFormat="1" applyFont="1" applyFill="1" applyBorder="1" applyAlignment="1">
      <alignment horizontal="center" vertical="center"/>
    </xf>
    <xf numFmtId="0" fontId="33" fillId="9" borderId="0" xfId="0" applyNumberFormat="1" applyFont="1" applyFill="1" applyBorder="1" applyAlignment="1">
      <alignment horizontal="center" vertical="center"/>
    </xf>
    <xf numFmtId="0" fontId="33" fillId="10" borderId="0" xfId="0" applyNumberFormat="1" applyFont="1" applyFill="1" applyBorder="1" applyAlignment="1">
      <alignment horizontal="center" vertical="center"/>
    </xf>
    <xf numFmtId="0" fontId="33" fillId="11" borderId="0" xfId="0" applyNumberFormat="1" applyFont="1" applyFill="1" applyBorder="1" applyAlignment="1">
      <alignment horizontal="center" vertical="center"/>
    </xf>
    <xf numFmtId="0" fontId="0" fillId="0" borderId="0" xfId="0" applyAlignment="1">
      <alignment horizontal="center" vertical="center"/>
    </xf>
    <xf numFmtId="0" fontId="17" fillId="0" borderId="0" xfId="0" applyFont="1" applyFill="1" applyBorder="1" applyAlignment="1">
      <alignment horizontal="center" vertical="center" wrapText="1"/>
    </xf>
    <xf numFmtId="0" fontId="16" fillId="0" borderId="2" xfId="0" applyFont="1" applyFill="1" applyBorder="1" applyAlignment="1">
      <alignment vertical="center"/>
    </xf>
    <xf numFmtId="0" fontId="28" fillId="0" borderId="7" xfId="0" applyFont="1" applyFill="1" applyBorder="1" applyAlignment="1">
      <alignment horizontal="center" vertical="center" wrapText="1"/>
    </xf>
    <xf numFmtId="0" fontId="28" fillId="0" borderId="7" xfId="0" applyFont="1" applyFill="1" applyBorder="1" applyAlignment="1">
      <alignment vertical="center" wrapText="1"/>
    </xf>
    <xf numFmtId="0" fontId="28" fillId="0" borderId="7" xfId="0" applyFont="1" applyFill="1" applyBorder="1" applyAlignment="1">
      <alignment horizontal="left" vertical="center" wrapText="1"/>
    </xf>
    <xf numFmtId="0" fontId="34" fillId="0" borderId="0" xfId="0" applyFont="1"/>
    <xf numFmtId="0" fontId="5" fillId="10" borderId="0" xfId="0" applyFont="1" applyFill="1" applyBorder="1" applyAlignment="1">
      <alignment vertical="center" wrapText="1"/>
    </xf>
    <xf numFmtId="0" fontId="5" fillId="8" borderId="0" xfId="0" applyFont="1" applyFill="1" applyBorder="1" applyAlignment="1">
      <alignment vertical="center" wrapText="1"/>
    </xf>
    <xf numFmtId="0" fontId="5" fillId="4" borderId="0" xfId="0" applyFont="1" applyFill="1" applyBorder="1" applyAlignment="1">
      <alignment vertical="center" wrapText="1"/>
    </xf>
    <xf numFmtId="0" fontId="5" fillId="5" borderId="0" xfId="0" applyFont="1" applyFill="1" applyBorder="1" applyAlignment="1">
      <alignment vertical="center" wrapText="1"/>
    </xf>
    <xf numFmtId="0" fontId="7" fillId="6" borderId="0" xfId="0" applyFont="1" applyFill="1" applyBorder="1" applyAlignment="1">
      <alignment vertical="center" wrapText="1"/>
    </xf>
    <xf numFmtId="0" fontId="5" fillId="7" borderId="0" xfId="0" applyFont="1" applyFill="1" applyBorder="1" applyAlignment="1">
      <alignment vertical="center" wrapText="1"/>
    </xf>
    <xf numFmtId="0" fontId="5" fillId="9" borderId="0" xfId="0" applyFont="1" applyFill="1" applyBorder="1" applyAlignment="1">
      <alignment vertical="center" wrapText="1"/>
    </xf>
    <xf numFmtId="0" fontId="37" fillId="0" borderId="0" xfId="0" applyFont="1"/>
    <xf numFmtId="0" fontId="36" fillId="0" borderId="12" xfId="0" applyFont="1" applyBorder="1" applyAlignment="1">
      <alignment horizontal="center" vertical="center" wrapText="1"/>
    </xf>
    <xf numFmtId="0" fontId="0" fillId="0" borderId="0" xfId="0" applyAlignment="1">
      <alignment horizontal="center"/>
    </xf>
    <xf numFmtId="0" fontId="19" fillId="0" borderId="0" xfId="0" applyFont="1" applyFill="1" applyBorder="1" applyAlignment="1">
      <alignment horizontal="center" vertical="center" wrapText="1"/>
    </xf>
    <xf numFmtId="0" fontId="39" fillId="0" borderId="0" xfId="0" applyFont="1"/>
    <xf numFmtId="0" fontId="40" fillId="0" borderId="0" xfId="0" applyFont="1" applyAlignment="1">
      <alignment horizontal="center" vertical="center"/>
    </xf>
    <xf numFmtId="0" fontId="39" fillId="0" borderId="0" xfId="0" applyFont="1" applyAlignment="1">
      <alignment horizontal="center" vertical="center"/>
    </xf>
    <xf numFmtId="0" fontId="41" fillId="14" borderId="0" xfId="0" applyFont="1" applyFill="1" applyAlignment="1">
      <alignment vertical="center"/>
    </xf>
    <xf numFmtId="0" fontId="41" fillId="14" borderId="0" xfId="0" applyFont="1" applyFill="1" applyAlignment="1">
      <alignment horizontal="center" vertical="center"/>
    </xf>
    <xf numFmtId="0" fontId="41" fillId="0" borderId="0" xfId="0" applyFont="1" applyAlignment="1">
      <alignment vertical="center"/>
    </xf>
    <xf numFmtId="0" fontId="42" fillId="0" borderId="7" xfId="0" applyFont="1" applyFill="1" applyBorder="1" applyAlignment="1">
      <alignment horizontal="left" vertical="center" wrapText="1"/>
    </xf>
    <xf numFmtId="0" fontId="43" fillId="0" borderId="7" xfId="5" applyFont="1" applyFill="1" applyBorder="1" applyAlignment="1">
      <alignment horizontal="center" vertical="center"/>
    </xf>
    <xf numFmtId="0" fontId="44" fillId="0" borderId="0" xfId="0" applyFont="1"/>
    <xf numFmtId="0" fontId="21" fillId="0" borderId="0" xfId="0" applyFont="1" applyFill="1" applyBorder="1" applyAlignment="1">
      <alignment horizontal="center" vertical="center" textRotation="45" wrapText="1"/>
    </xf>
    <xf numFmtId="0" fontId="3" fillId="0" borderId="0" xfId="0" applyFont="1" applyFill="1" applyBorder="1" applyAlignment="1">
      <alignment horizontal="center" vertical="center" textRotation="45" wrapText="1"/>
    </xf>
    <xf numFmtId="0" fontId="19" fillId="12" borderId="0" xfId="0" applyFont="1" applyFill="1" applyBorder="1" applyAlignment="1">
      <alignment vertical="center" wrapText="1"/>
    </xf>
    <xf numFmtId="0" fontId="13" fillId="33"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49" fillId="0" borderId="0" xfId="0" applyFont="1" applyFill="1" applyBorder="1" applyAlignment="1">
      <alignment wrapText="1"/>
    </xf>
    <xf numFmtId="0" fontId="50"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51" fillId="0" borderId="0"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38" fillId="35" borderId="8" xfId="0" applyFont="1" applyFill="1" applyBorder="1" applyAlignment="1">
      <alignment horizontal="center" vertical="center" wrapText="1"/>
    </xf>
    <xf numFmtId="0" fontId="38" fillId="36" borderId="8" xfId="0" applyFont="1" applyFill="1" applyBorder="1" applyAlignment="1">
      <alignment horizontal="center" vertical="center" wrapText="1"/>
    </xf>
    <xf numFmtId="0" fontId="38" fillId="27" borderId="8" xfId="0" applyFont="1" applyFill="1" applyBorder="1" applyAlignment="1">
      <alignment horizontal="center" vertical="center" wrapText="1"/>
    </xf>
    <xf numFmtId="0" fontId="38" fillId="37" borderId="8" xfId="0" applyFont="1" applyFill="1" applyBorder="1" applyAlignment="1">
      <alignment horizontal="center" vertical="center" wrapText="1"/>
    </xf>
    <xf numFmtId="0" fontId="38" fillId="38" borderId="8" xfId="0" applyFont="1" applyFill="1" applyBorder="1" applyAlignment="1">
      <alignment horizontal="center" vertical="center" wrapText="1"/>
    </xf>
    <xf numFmtId="0" fontId="38" fillId="39" borderId="8" xfId="0" applyFont="1" applyFill="1" applyBorder="1" applyAlignment="1">
      <alignment horizontal="center" vertical="center" wrapText="1"/>
    </xf>
    <xf numFmtId="0" fontId="38" fillId="40" borderId="8" xfId="0" applyFont="1" applyFill="1" applyBorder="1" applyAlignment="1">
      <alignment horizontal="center" vertical="center" wrapText="1"/>
    </xf>
    <xf numFmtId="0" fontId="6" fillId="0" borderId="0" xfId="0" applyFont="1" applyFill="1" applyBorder="1"/>
    <xf numFmtId="0" fontId="10" fillId="0" borderId="1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2" fillId="2" borderId="8" xfId="0" applyFont="1" applyFill="1" applyBorder="1" applyAlignment="1">
      <alignment vertical="center" wrapText="1"/>
    </xf>
    <xf numFmtId="0" fontId="6"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20" fontId="6" fillId="0" borderId="5" xfId="0" applyNumberFormat="1" applyFont="1" applyFill="1" applyBorder="1" applyAlignment="1">
      <alignment horizontal="center" vertical="center" wrapText="1"/>
    </xf>
    <xf numFmtId="20" fontId="6" fillId="0" borderId="6" xfId="0"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52" fillId="0" borderId="5" xfId="0" applyFont="1" applyFill="1" applyBorder="1" applyAlignment="1">
      <alignment horizontal="left" vertical="center" wrapText="1"/>
    </xf>
    <xf numFmtId="0" fontId="2" fillId="8" borderId="0" xfId="0" applyNumberFormat="1" applyFont="1" applyFill="1" applyBorder="1" applyAlignment="1">
      <alignment horizontal="center" vertical="center"/>
    </xf>
    <xf numFmtId="49" fontId="28" fillId="0" borderId="7" xfId="0" applyNumberFormat="1" applyFont="1" applyFill="1" applyBorder="1" applyAlignment="1">
      <alignment horizontal="center" vertical="center" wrapText="1"/>
    </xf>
    <xf numFmtId="49" fontId="0" fillId="0" borderId="0" xfId="0" applyNumberFormat="1" applyAlignment="1">
      <alignment horizontal="center"/>
    </xf>
    <xf numFmtId="49" fontId="36" fillId="0" borderId="12" xfId="0" applyNumberFormat="1" applyFont="1" applyBorder="1" applyAlignment="1">
      <alignment horizontal="center" vertical="center" wrapText="1"/>
    </xf>
    <xf numFmtId="0" fontId="1" fillId="0" borderId="0" xfId="0" applyFont="1"/>
    <xf numFmtId="0" fontId="54" fillId="0" borderId="0" xfId="0" applyFont="1" applyAlignment="1">
      <alignment vertical="center"/>
    </xf>
    <xf numFmtId="0" fontId="54" fillId="0" borderId="0" xfId="0" applyFont="1" applyAlignment="1">
      <alignment vertical="center" wrapText="1"/>
    </xf>
    <xf numFmtId="0" fontId="55" fillId="0" borderId="0" xfId="0" applyFont="1" applyAlignment="1">
      <alignment vertical="center"/>
    </xf>
    <xf numFmtId="0" fontId="56" fillId="0" borderId="0" xfId="5" applyFont="1" applyAlignment="1">
      <alignment vertical="center"/>
    </xf>
    <xf numFmtId="0" fontId="54" fillId="0" borderId="0" xfId="0" applyFont="1"/>
    <xf numFmtId="0" fontId="54" fillId="0" borderId="0" xfId="0" applyFont="1" applyAlignment="1">
      <alignment wrapText="1"/>
    </xf>
    <xf numFmtId="0" fontId="35" fillId="0" borderId="0" xfId="0" applyFont="1" applyAlignment="1">
      <alignment vertical="center"/>
    </xf>
    <xf numFmtId="0" fontId="36" fillId="0" borderId="21" xfId="0" applyFont="1" applyBorder="1" applyAlignment="1">
      <alignment horizontal="center" vertical="center" wrapText="1"/>
    </xf>
    <xf numFmtId="0" fontId="35" fillId="0" borderId="22" xfId="0" applyFont="1" applyBorder="1" applyAlignment="1">
      <alignment horizontal="center" vertical="center" wrapText="1"/>
    </xf>
    <xf numFmtId="0" fontId="61" fillId="0" borderId="0" xfId="0" applyFont="1"/>
    <xf numFmtId="0" fontId="62" fillId="0" borderId="0" xfId="0" applyFont="1"/>
    <xf numFmtId="0" fontId="63" fillId="0" borderId="0" xfId="0" applyFont="1"/>
    <xf numFmtId="49" fontId="0" fillId="0" borderId="0" xfId="0" applyNumberFormat="1" applyFill="1" applyBorder="1" applyAlignment="1">
      <alignment horizontal="right" vertical="center"/>
    </xf>
    <xf numFmtId="0" fontId="54" fillId="12" borderId="0" xfId="0" applyFont="1" applyFill="1" applyAlignment="1">
      <alignment vertical="center"/>
    </xf>
    <xf numFmtId="49" fontId="64" fillId="0" borderId="0" xfId="0" applyNumberFormat="1" applyFont="1" applyFill="1" applyBorder="1" applyAlignment="1">
      <alignment horizontal="right" vertical="center"/>
    </xf>
    <xf numFmtId="0" fontId="65" fillId="0" borderId="0" xfId="0" applyFont="1" applyAlignment="1">
      <alignment vertical="center"/>
    </xf>
    <xf numFmtId="0" fontId="65" fillId="0" borderId="0" xfId="0" applyFont="1" applyAlignment="1">
      <alignment vertical="center" wrapText="1"/>
    </xf>
    <xf numFmtId="0" fontId="65" fillId="12" borderId="0" xfId="0" applyFont="1" applyFill="1" applyAlignment="1">
      <alignment vertical="center"/>
    </xf>
    <xf numFmtId="0" fontId="36" fillId="0" borderId="0" xfId="0" applyFont="1" applyBorder="1" applyAlignment="1">
      <alignment horizontal="left" vertical="center"/>
    </xf>
    <xf numFmtId="0" fontId="69" fillId="0" borderId="0" xfId="0" applyFont="1" applyBorder="1" applyAlignment="1">
      <alignment horizontal="left" vertical="top"/>
    </xf>
    <xf numFmtId="0" fontId="36" fillId="0" borderId="20" xfId="0" applyFont="1" applyBorder="1" applyAlignment="1">
      <alignment horizontal="center" vertical="center" wrapText="1"/>
    </xf>
    <xf numFmtId="0" fontId="35" fillId="0" borderId="0" xfId="0" applyFont="1" applyAlignment="1">
      <alignment wrapText="1"/>
    </xf>
    <xf numFmtId="0" fontId="73" fillId="12" borderId="0" xfId="5" applyFont="1" applyFill="1" applyAlignment="1">
      <alignment vertical="center"/>
    </xf>
    <xf numFmtId="0" fontId="54" fillId="0" borderId="0" xfId="0" applyFont="1" applyAlignment="1">
      <alignment vertical="top"/>
    </xf>
    <xf numFmtId="0" fontId="54" fillId="0" borderId="0" xfId="0" applyFont="1" applyAlignment="1">
      <alignment vertical="top" wrapText="1"/>
    </xf>
    <xf numFmtId="0" fontId="54" fillId="0" borderId="0" xfId="0" applyFont="1" applyFill="1" applyAlignment="1">
      <alignment vertical="center" wrapText="1"/>
    </xf>
    <xf numFmtId="0" fontId="65" fillId="0" borderId="0" xfId="0" applyFont="1" applyFill="1" applyAlignment="1">
      <alignment horizontal="center" vertical="center" readingOrder="1"/>
    </xf>
    <xf numFmtId="0" fontId="68" fillId="0" borderId="0" xfId="0" applyFont="1" applyFill="1" applyAlignment="1">
      <alignment vertical="center"/>
    </xf>
    <xf numFmtId="0" fontId="66" fillId="0" borderId="0" xfId="0" applyFont="1" applyFill="1" applyAlignment="1">
      <alignment vertical="center"/>
    </xf>
    <xf numFmtId="0" fontId="65" fillId="0" borderId="0" xfId="0" applyFont="1" applyFill="1" applyAlignment="1">
      <alignment vertical="center"/>
    </xf>
    <xf numFmtId="0" fontId="54" fillId="0" borderId="0" xfId="0" applyFont="1" applyFill="1" applyAlignment="1">
      <alignment vertical="center"/>
    </xf>
    <xf numFmtId="0" fontId="36" fillId="0" borderId="0" xfId="0" applyFont="1" applyBorder="1" applyAlignment="1">
      <alignment horizontal="center" vertical="center" wrapText="1"/>
    </xf>
    <xf numFmtId="0" fontId="36" fillId="0" borderId="0" xfId="0" applyFont="1" applyBorder="1" applyAlignment="1">
      <alignment vertical="center" wrapText="1"/>
    </xf>
    <xf numFmtId="0" fontId="10" fillId="40" borderId="8" xfId="0" applyFont="1" applyFill="1" applyBorder="1" applyAlignment="1">
      <alignment horizontal="center" vertical="center" wrapText="1"/>
    </xf>
    <xf numFmtId="0" fontId="10" fillId="39" borderId="8" xfId="0" applyFont="1" applyFill="1" applyBorder="1" applyAlignment="1">
      <alignment horizontal="center" vertical="center" wrapText="1"/>
    </xf>
    <xf numFmtId="0" fontId="10" fillId="27" borderId="8" xfId="0" applyFont="1" applyFill="1" applyBorder="1" applyAlignment="1">
      <alignment horizontal="center" vertical="center" wrapText="1"/>
    </xf>
    <xf numFmtId="0" fontId="10" fillId="36" borderId="8" xfId="0" applyFont="1" applyFill="1" applyBorder="1" applyAlignment="1">
      <alignment horizontal="center" vertical="center" wrapText="1"/>
    </xf>
    <xf numFmtId="0" fontId="19" fillId="13" borderId="0" xfId="0" applyFont="1" applyFill="1" applyBorder="1" applyAlignment="1">
      <alignment horizontal="center" vertical="center" wrapText="1"/>
    </xf>
    <xf numFmtId="0" fontId="19" fillId="12" borderId="0" xfId="0" applyFont="1" applyFill="1" applyBorder="1" applyAlignment="1">
      <alignment horizontal="center" vertical="center" wrapText="1"/>
    </xf>
    <xf numFmtId="0" fontId="19" fillId="33" borderId="0" xfId="0" applyFont="1" applyFill="1" applyBorder="1" applyAlignment="1">
      <alignment horizontal="center" vertical="center" wrapText="1"/>
    </xf>
    <xf numFmtId="0" fontId="19" fillId="32" borderId="0" xfId="0" applyFont="1" applyFill="1" applyBorder="1" applyAlignment="1">
      <alignment horizontal="center" vertical="center" wrapText="1"/>
    </xf>
    <xf numFmtId="0" fontId="10" fillId="35" borderId="10" xfId="0" applyFont="1" applyFill="1" applyBorder="1" applyAlignment="1">
      <alignment horizontal="center" vertical="center" wrapText="1"/>
    </xf>
    <xf numFmtId="0" fontId="10" fillId="35" borderId="8" xfId="0" applyFont="1" applyFill="1" applyBorder="1" applyAlignment="1">
      <alignment horizontal="center" vertical="center" wrapText="1"/>
    </xf>
    <xf numFmtId="0" fontId="10" fillId="35" borderId="1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78" fillId="0" borderId="0" xfId="0" applyFont="1" applyAlignment="1">
      <alignment horizontal="left" vertical="center" wrapText="1" indent="1"/>
    </xf>
    <xf numFmtId="0" fontId="13" fillId="12" borderId="0" xfId="0" applyFont="1" applyFill="1" applyBorder="1" applyAlignment="1">
      <alignment horizontal="center" vertical="center" wrapText="1"/>
    </xf>
    <xf numFmtId="0" fontId="28" fillId="0" borderId="0" xfId="0" applyFont="1" applyFill="1" applyBorder="1" applyAlignment="1">
      <alignment vertical="center" wrapText="1"/>
    </xf>
    <xf numFmtId="49" fontId="28" fillId="0" borderId="0" xfId="0" applyNumberFormat="1" applyFont="1" applyFill="1" applyBorder="1" applyAlignment="1">
      <alignment vertical="center" wrapText="1"/>
    </xf>
    <xf numFmtId="49" fontId="78" fillId="0" borderId="0" xfId="0" applyNumberFormat="1" applyFont="1" applyAlignment="1">
      <alignment horizontal="left" vertical="center" wrapText="1" indent="1"/>
    </xf>
    <xf numFmtId="49" fontId="11" fillId="0" borderId="7" xfId="0" applyNumberFormat="1" applyFont="1" applyFill="1" applyBorder="1" applyAlignment="1">
      <alignment horizontal="center" vertical="center" wrapText="1"/>
    </xf>
    <xf numFmtId="0" fontId="92" fillId="0" borderId="0" xfId="0" applyFont="1" applyAlignment="1">
      <alignment horizontal="center" vertical="center"/>
    </xf>
    <xf numFmtId="49" fontId="13" fillId="0" borderId="0" xfId="0" applyNumberFormat="1" applyFont="1" applyFill="1" applyBorder="1" applyAlignment="1">
      <alignment horizontal="center" vertical="center" wrapText="1"/>
    </xf>
    <xf numFmtId="0" fontId="54" fillId="0" borderId="0" xfId="0" applyFont="1" applyProtection="1">
      <protection locked="0"/>
    </xf>
    <xf numFmtId="0" fontId="54" fillId="0" borderId="0" xfId="0" applyFont="1" applyAlignment="1" applyProtection="1">
      <alignment wrapText="1"/>
      <protection locked="0"/>
    </xf>
    <xf numFmtId="0" fontId="63" fillId="0" borderId="0" xfId="0" applyFont="1" applyProtection="1">
      <protection locked="0"/>
    </xf>
    <xf numFmtId="0" fontId="35" fillId="0" borderId="0" xfId="0" applyFont="1" applyAlignment="1" applyProtection="1">
      <alignment vertical="center"/>
      <protection locked="0"/>
    </xf>
    <xf numFmtId="0" fontId="74" fillId="0" borderId="0" xfId="0" applyFont="1" applyProtection="1">
      <protection locked="0"/>
    </xf>
    <xf numFmtId="0" fontId="61" fillId="0" borderId="0" xfId="0" applyFont="1" applyProtection="1">
      <protection locked="0"/>
    </xf>
    <xf numFmtId="49" fontId="12" fillId="0" borderId="0" xfId="0" applyNumberFormat="1" applyFont="1" applyFill="1" applyBorder="1" applyAlignment="1" applyProtection="1">
      <alignment horizontal="right" vertical="center"/>
      <protection locked="0"/>
    </xf>
    <xf numFmtId="0" fontId="82" fillId="0" borderId="0" xfId="0" applyFont="1" applyFill="1" applyAlignment="1" applyProtection="1">
      <alignment vertical="center" wrapText="1"/>
      <protection locked="0"/>
    </xf>
    <xf numFmtId="0" fontId="82" fillId="12" borderId="0" xfId="0" applyFont="1" applyFill="1" applyAlignment="1" applyProtection="1">
      <alignment vertical="center"/>
      <protection locked="0"/>
    </xf>
    <xf numFmtId="0" fontId="84" fillId="12" borderId="0" xfId="5" applyFont="1" applyFill="1" applyAlignment="1" applyProtection="1">
      <alignment vertical="center"/>
      <protection locked="0"/>
    </xf>
    <xf numFmtId="0" fontId="82" fillId="0" borderId="0" xfId="0" applyFont="1" applyAlignment="1" applyProtection="1">
      <alignment vertical="center"/>
      <protection locked="0"/>
    </xf>
    <xf numFmtId="49" fontId="85" fillId="0" borderId="0" xfId="0" applyNumberFormat="1" applyFont="1" applyFill="1" applyBorder="1" applyAlignment="1" applyProtection="1">
      <alignment horizontal="right" vertical="center"/>
      <protection locked="0"/>
    </xf>
    <xf numFmtId="0" fontId="86" fillId="0" borderId="0" xfId="0" applyFont="1" applyAlignment="1" applyProtection="1">
      <alignment vertical="center" wrapText="1"/>
      <protection locked="0"/>
    </xf>
    <xf numFmtId="0" fontId="83" fillId="12" borderId="0" xfId="0" applyFont="1" applyFill="1" applyAlignment="1" applyProtection="1">
      <alignment horizontal="right" vertical="center"/>
      <protection locked="0"/>
    </xf>
    <xf numFmtId="0" fontId="83" fillId="12" borderId="0" xfId="0" applyFont="1" applyFill="1" applyAlignment="1" applyProtection="1">
      <alignment vertical="center"/>
      <protection locked="0"/>
    </xf>
    <xf numFmtId="0" fontId="86" fillId="12" borderId="0" xfId="0" applyFont="1" applyFill="1" applyAlignment="1" applyProtection="1">
      <alignment vertical="center"/>
      <protection locked="0"/>
    </xf>
    <xf numFmtId="0" fontId="86" fillId="0" borderId="0" xfId="0" applyFont="1" applyAlignment="1" applyProtection="1">
      <alignment vertical="center"/>
      <protection locked="0"/>
    </xf>
    <xf numFmtId="0" fontId="82" fillId="0" borderId="0" xfId="0" applyFont="1" applyAlignment="1" applyProtection="1">
      <alignment vertical="center" wrapText="1"/>
      <protection locked="0"/>
    </xf>
    <xf numFmtId="0" fontId="88" fillId="0" borderId="0" xfId="0" applyFont="1" applyAlignment="1" applyProtection="1">
      <alignment vertical="center"/>
      <protection locked="0"/>
    </xf>
    <xf numFmtId="0" fontId="89" fillId="0" borderId="0" xfId="5" applyFont="1" applyAlignment="1" applyProtection="1">
      <alignment vertical="center"/>
      <protection locked="0"/>
    </xf>
    <xf numFmtId="0" fontId="79" fillId="12" borderId="0" xfId="0" applyFont="1" applyFill="1" applyAlignment="1" applyProtection="1">
      <alignment horizontal="left" vertical="center" readingOrder="1"/>
      <protection locked="0"/>
    </xf>
    <xf numFmtId="0" fontId="89" fillId="12" borderId="0" xfId="5" applyFont="1" applyFill="1" applyAlignment="1" applyProtection="1">
      <alignment vertical="center"/>
      <protection locked="0"/>
    </xf>
    <xf numFmtId="0" fontId="83" fillId="12" borderId="0" xfId="0" applyFont="1" applyFill="1" applyAlignment="1" applyProtection="1">
      <alignment horizontal="left" vertical="center"/>
      <protection locked="0"/>
    </xf>
    <xf numFmtId="49" fontId="0" fillId="0" borderId="0" xfId="0" applyNumberFormat="1" applyFill="1" applyBorder="1" applyAlignment="1" applyProtection="1">
      <alignment horizontal="right" vertical="center"/>
      <protection locked="0"/>
    </xf>
    <xf numFmtId="0" fontId="54" fillId="0" borderId="0" xfId="0" applyFont="1" applyFill="1" applyAlignment="1" applyProtection="1">
      <alignment vertical="center" wrapText="1"/>
      <protection locked="0"/>
    </xf>
    <xf numFmtId="0" fontId="65" fillId="0" borderId="0" xfId="0" applyFont="1" applyFill="1" applyAlignment="1" applyProtection="1">
      <alignment horizontal="center" vertical="center" readingOrder="1"/>
      <protection locked="0"/>
    </xf>
    <xf numFmtId="0" fontId="6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Alignment="1" applyProtection="1">
      <alignment vertical="top"/>
      <protection locked="0"/>
    </xf>
    <xf numFmtId="0" fontId="54" fillId="0" borderId="0" xfId="0" applyFont="1" applyAlignment="1" applyProtection="1">
      <alignment vertical="top" wrapText="1"/>
      <protection locked="0"/>
    </xf>
    <xf numFmtId="0" fontId="36" fillId="0" borderId="20"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0" fontId="36" fillId="0" borderId="0" xfId="0" applyFont="1" applyBorder="1" applyAlignment="1" applyProtection="1">
      <alignment horizontal="center" vertical="center" wrapText="1"/>
      <protection locked="0"/>
    </xf>
    <xf numFmtId="0" fontId="36" fillId="0" borderId="0" xfId="0" applyFont="1" applyBorder="1" applyAlignment="1" applyProtection="1">
      <alignment vertical="center" wrapText="1"/>
      <protection locked="0"/>
    </xf>
    <xf numFmtId="0" fontId="35" fillId="0" borderId="0" xfId="0" applyFont="1" applyAlignment="1" applyProtection="1">
      <alignment wrapText="1"/>
      <protection locked="0"/>
    </xf>
    <xf numFmtId="0" fontId="35" fillId="0" borderId="22" xfId="0" applyFont="1" applyBorder="1" applyAlignment="1" applyProtection="1">
      <alignment horizontal="center" vertical="center" wrapText="1"/>
      <protection locked="0"/>
    </xf>
    <xf numFmtId="0" fontId="35" fillId="0" borderId="23" xfId="0" applyFont="1" applyBorder="1" applyAlignment="1" applyProtection="1">
      <alignment horizontal="center" vertical="center" wrapText="1"/>
      <protection locked="0"/>
    </xf>
    <xf numFmtId="0" fontId="70" fillId="0" borderId="28" xfId="0" applyFont="1" applyBorder="1" applyAlignment="1" applyProtection="1">
      <alignment horizontal="center" vertical="center" wrapText="1"/>
      <protection locked="0"/>
    </xf>
    <xf numFmtId="0" fontId="54" fillId="0" borderId="29" xfId="0" applyFont="1" applyBorder="1" applyAlignment="1" applyProtection="1">
      <alignment vertical="center"/>
      <protection locked="0"/>
    </xf>
    <xf numFmtId="0" fontId="54" fillId="0" borderId="0" xfId="0" applyFont="1" applyAlignment="1" applyProtection="1">
      <alignment vertical="center"/>
      <protection locked="0"/>
    </xf>
    <xf numFmtId="0" fontId="62" fillId="0" borderId="5" xfId="0" applyFont="1" applyBorder="1" applyAlignment="1" applyProtection="1">
      <alignment vertical="center" wrapText="1"/>
      <protection locked="0"/>
    </xf>
    <xf numFmtId="0" fontId="60" fillId="0" borderId="5" xfId="0" applyFont="1" applyBorder="1" applyAlignment="1" applyProtection="1">
      <alignment horizontal="center" vertical="center" wrapText="1" readingOrder="1"/>
      <protection locked="0"/>
    </xf>
    <xf numFmtId="0" fontId="70" fillId="0" borderId="5" xfId="0" applyFont="1" applyBorder="1" applyAlignment="1" applyProtection="1">
      <alignment horizontal="center" vertical="center" wrapText="1"/>
      <protection locked="0"/>
    </xf>
    <xf numFmtId="0" fontId="54" fillId="0" borderId="23" xfId="0" applyFont="1" applyBorder="1" applyAlignment="1" applyProtection="1">
      <alignment vertical="center"/>
      <protection locked="0"/>
    </xf>
    <xf numFmtId="0" fontId="58" fillId="0" borderId="22" xfId="0" applyFont="1" applyBorder="1" applyAlignment="1" applyProtection="1">
      <alignment horizontal="center" vertical="center" wrapText="1"/>
      <protection locked="0"/>
    </xf>
    <xf numFmtId="0" fontId="59" fillId="0" borderId="5" xfId="0" applyFont="1" applyBorder="1" applyAlignment="1" applyProtection="1">
      <alignment vertical="center" wrapText="1"/>
      <protection locked="0"/>
    </xf>
    <xf numFmtId="0" fontId="58" fillId="0" borderId="24" xfId="0" applyFont="1" applyBorder="1" applyAlignment="1" applyProtection="1">
      <alignment horizontal="center" vertical="center" wrapText="1"/>
      <protection locked="0"/>
    </xf>
    <xf numFmtId="0" fontId="59" fillId="0" borderId="25" xfId="0" applyFont="1" applyBorder="1" applyAlignment="1" applyProtection="1">
      <alignment vertical="center" wrapText="1"/>
      <protection locked="0"/>
    </xf>
    <xf numFmtId="0" fontId="60" fillId="0" borderId="25" xfId="0" applyFont="1" applyBorder="1" applyAlignment="1" applyProtection="1">
      <alignment horizontal="center" vertical="center" wrapText="1" readingOrder="1"/>
      <protection locked="0"/>
    </xf>
    <xf numFmtId="0" fontId="70" fillId="0" borderId="25" xfId="0" applyFont="1" applyBorder="1" applyAlignment="1" applyProtection="1">
      <alignment horizontal="center" vertical="center" wrapText="1"/>
      <protection locked="0"/>
    </xf>
    <xf numFmtId="0" fontId="54" fillId="0" borderId="26" xfId="0" applyFont="1" applyBorder="1" applyAlignment="1" applyProtection="1">
      <alignment vertical="center"/>
      <protection locked="0"/>
    </xf>
    <xf numFmtId="0" fontId="36" fillId="0" borderId="0" xfId="0" applyFont="1" applyBorder="1" applyAlignment="1" applyProtection="1">
      <alignment horizontal="left" vertical="center"/>
      <protection locked="0"/>
    </xf>
    <xf numFmtId="0" fontId="62" fillId="0" borderId="0" xfId="0" applyFont="1" applyProtection="1">
      <protection locked="0"/>
    </xf>
    <xf numFmtId="0" fontId="69" fillId="0" borderId="0" xfId="0" applyFont="1" applyBorder="1" applyAlignment="1" applyProtection="1">
      <alignment horizontal="left" vertical="top"/>
      <protection locked="0"/>
    </xf>
    <xf numFmtId="0" fontId="80" fillId="0" borderId="0" xfId="0" applyFont="1" applyBorder="1" applyAlignment="1" applyProtection="1">
      <alignment horizontal="center" vertical="center" wrapText="1"/>
    </xf>
    <xf numFmtId="0" fontId="36" fillId="0" borderId="0" xfId="0" applyFont="1" applyBorder="1" applyAlignment="1" applyProtection="1">
      <alignment horizontal="center" vertical="center" wrapText="1"/>
    </xf>
    <xf numFmtId="0" fontId="60" fillId="0" borderId="28" xfId="0" applyFont="1" applyBorder="1" applyAlignment="1" applyProtection="1">
      <alignment horizontal="center" vertical="center" wrapText="1" readingOrder="1"/>
    </xf>
    <xf numFmtId="0" fontId="60" fillId="0" borderId="5" xfId="0" applyFont="1" applyBorder="1" applyAlignment="1" applyProtection="1">
      <alignment horizontal="center" vertical="center" wrapText="1" readingOrder="1"/>
    </xf>
    <xf numFmtId="0" fontId="6" fillId="0" borderId="5" xfId="0" applyFont="1" applyFill="1" applyBorder="1" applyAlignment="1" applyProtection="1">
      <alignment horizontal="center" vertical="center"/>
      <protection locked="0"/>
    </xf>
    <xf numFmtId="49" fontId="0" fillId="0" borderId="0" xfId="0" applyNumberFormat="1" applyFont="1" applyFill="1" applyBorder="1" applyAlignment="1" applyProtection="1">
      <alignment horizontal="right" vertical="center"/>
      <protection locked="0"/>
    </xf>
    <xf numFmtId="0" fontId="79" fillId="12" borderId="0" xfId="0" applyFont="1" applyFill="1" applyAlignment="1" applyProtection="1">
      <alignment horizontal="center" vertical="center" readingOrder="1"/>
      <protection locked="0"/>
    </xf>
    <xf numFmtId="0" fontId="80" fillId="12" borderId="0" xfId="0" applyFont="1" applyFill="1" applyAlignment="1" applyProtection="1">
      <alignment vertical="center"/>
      <protection locked="0"/>
    </xf>
    <xf numFmtId="0" fontId="54" fillId="12" borderId="0" xfId="0" applyFont="1" applyFill="1" applyAlignment="1" applyProtection="1">
      <alignment vertical="center"/>
      <protection locked="0"/>
    </xf>
    <xf numFmtId="0" fontId="73" fillId="12" borderId="0" xfId="5" applyFont="1" applyFill="1" applyAlignment="1" applyProtection="1">
      <alignment vertical="center"/>
      <protection locked="0"/>
    </xf>
    <xf numFmtId="49" fontId="64" fillId="0" borderId="0" xfId="0" applyNumberFormat="1" applyFont="1" applyFill="1" applyBorder="1" applyAlignment="1" applyProtection="1">
      <alignment horizontal="right" vertical="center"/>
      <protection locked="0"/>
    </xf>
    <xf numFmtId="0" fontId="65" fillId="0" borderId="0" xfId="0" applyFont="1" applyAlignment="1" applyProtection="1">
      <alignment vertical="center" wrapText="1"/>
      <protection locked="0"/>
    </xf>
    <xf numFmtId="0" fontId="79" fillId="12" borderId="0" xfId="0" applyFont="1" applyFill="1" applyAlignment="1" applyProtection="1">
      <alignment horizontal="right" vertical="center"/>
      <protection locked="0"/>
    </xf>
    <xf numFmtId="0" fontId="79" fillId="12"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65" fillId="0" borderId="0" xfId="0" applyFont="1" applyAlignment="1" applyProtection="1">
      <alignment vertical="center"/>
      <protection locked="0"/>
    </xf>
    <xf numFmtId="0" fontId="54" fillId="0" borderId="0" xfId="0" applyFont="1" applyAlignment="1" applyProtection="1">
      <alignment vertical="center" wrapText="1"/>
      <protection locked="0"/>
    </xf>
    <xf numFmtId="0" fontId="67" fillId="0" borderId="0" xfId="0" applyFont="1" applyAlignment="1" applyProtection="1">
      <alignment horizontal="center" vertical="center" readingOrder="1"/>
      <protection locked="0"/>
    </xf>
    <xf numFmtId="0" fontId="55" fillId="0" borderId="0" xfId="0" applyFont="1" applyAlignment="1" applyProtection="1">
      <alignment vertical="center"/>
      <protection locked="0"/>
    </xf>
    <xf numFmtId="0" fontId="56" fillId="0" borderId="0" xfId="5" applyFont="1" applyAlignment="1" applyProtection="1">
      <alignment vertical="center"/>
      <protection locked="0"/>
    </xf>
    <xf numFmtId="0" fontId="56" fillId="12" borderId="0" xfId="5" applyFont="1" applyFill="1" applyAlignment="1" applyProtection="1">
      <alignment vertical="center"/>
      <protection locked="0"/>
    </xf>
    <xf numFmtId="0" fontId="81" fillId="0" borderId="0" xfId="0" applyFont="1" applyAlignment="1" applyProtection="1">
      <alignment horizontal="center" vertical="center" readingOrder="1"/>
      <protection locked="0"/>
    </xf>
    <xf numFmtId="0" fontId="62" fillId="0" borderId="0" xfId="0" applyFont="1" applyAlignment="1" applyProtection="1">
      <alignment vertical="center"/>
      <protection locked="0"/>
    </xf>
    <xf numFmtId="0" fontId="35" fillId="0" borderId="27" xfId="0" applyFont="1" applyBorder="1" applyAlignment="1" applyProtection="1">
      <alignment horizontal="center" vertical="center" wrapText="1"/>
    </xf>
    <xf numFmtId="0" fontId="55" fillId="0" borderId="28" xfId="0" applyFont="1" applyBorder="1" applyAlignment="1" applyProtection="1">
      <alignment vertical="center" wrapText="1"/>
    </xf>
    <xf numFmtId="0" fontId="35" fillId="0" borderId="22" xfId="0" applyFont="1" applyBorder="1" applyAlignment="1" applyProtection="1">
      <alignment horizontal="center" vertical="center" wrapText="1"/>
    </xf>
    <xf numFmtId="0" fontId="55" fillId="0" borderId="5" xfId="0" applyFont="1" applyBorder="1" applyAlignment="1" applyProtection="1">
      <alignment vertical="center" wrapText="1"/>
    </xf>
    <xf numFmtId="0" fontId="80" fillId="0" borderId="20"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36" fillId="0" borderId="0" xfId="0" applyFont="1" applyBorder="1" applyAlignment="1" applyProtection="1">
      <alignment horizontal="left" vertical="center" wrapText="1"/>
      <protection locked="0"/>
    </xf>
    <xf numFmtId="0" fontId="90" fillId="0" borderId="5" xfId="0" applyFont="1" applyBorder="1" applyAlignment="1" applyProtection="1">
      <alignment vertical="center" wrapText="1"/>
      <protection locked="0"/>
    </xf>
    <xf numFmtId="0" fontId="90" fillId="0" borderId="28" xfId="0" applyFont="1" applyBorder="1" applyAlignment="1" applyProtection="1">
      <alignment vertical="center" wrapText="1"/>
    </xf>
    <xf numFmtId="0" fontId="90" fillId="0" borderId="5" xfId="0" applyFont="1" applyBorder="1" applyAlignment="1" applyProtection="1">
      <alignment vertical="center" wrapText="1"/>
    </xf>
    <xf numFmtId="0" fontId="6" fillId="0" borderId="5" xfId="0" applyFont="1" applyFill="1" applyBorder="1" applyAlignment="1" applyProtection="1">
      <alignment horizontal="center" vertical="center" wrapText="1"/>
      <protection locked="0"/>
    </xf>
    <xf numFmtId="0" fontId="6" fillId="0" borderId="4" xfId="0" applyFont="1" applyFill="1" applyBorder="1" applyAlignment="1" applyProtection="1">
      <alignment horizontal="center" vertical="center"/>
      <protection locked="0"/>
    </xf>
    <xf numFmtId="0" fontId="83" fillId="12" borderId="0" xfId="0" applyFont="1" applyFill="1" applyAlignment="1" applyProtection="1">
      <alignment horizontal="center" vertical="center" readingOrder="1"/>
      <protection locked="0"/>
    </xf>
    <xf numFmtId="0" fontId="87" fillId="0" borderId="0" xfId="0" applyFont="1" applyAlignment="1" applyProtection="1">
      <alignment horizontal="left" vertical="center" readingOrder="1"/>
      <protection locked="0"/>
    </xf>
    <xf numFmtId="0" fontId="91" fillId="0" borderId="0" xfId="0" applyFont="1" applyBorder="1" applyAlignment="1" applyProtection="1">
      <alignment vertical="center" wrapText="1"/>
      <protection locked="0"/>
    </xf>
    <xf numFmtId="0" fontId="54" fillId="0" borderId="0" xfId="0" applyFont="1" applyBorder="1" applyProtection="1">
      <protection locked="0"/>
    </xf>
    <xf numFmtId="0" fontId="54" fillId="0" borderId="0" xfId="0" applyFont="1" applyBorder="1" applyAlignment="1" applyProtection="1">
      <alignment vertical="center"/>
      <protection locked="0"/>
    </xf>
    <xf numFmtId="0" fontId="65" fillId="0" borderId="0" xfId="0" applyFont="1" applyBorder="1" applyAlignment="1" applyProtection="1">
      <alignment vertical="center"/>
      <protection locked="0"/>
    </xf>
    <xf numFmtId="0" fontId="54" fillId="0" borderId="0" xfId="0" applyFont="1" applyFill="1" applyBorder="1" applyAlignment="1" applyProtection="1">
      <alignment vertical="center"/>
      <protection locked="0"/>
    </xf>
    <xf numFmtId="0" fontId="54" fillId="0" borderId="0" xfId="0" applyFont="1" applyBorder="1" applyAlignment="1" applyProtection="1">
      <alignment vertical="top"/>
      <protection locked="0"/>
    </xf>
    <xf numFmtId="0" fontId="35" fillId="0" borderId="0" xfId="0" applyFont="1" applyBorder="1" applyAlignment="1" applyProtection="1">
      <alignment wrapText="1"/>
      <protection locked="0"/>
    </xf>
    <xf numFmtId="0" fontId="35" fillId="0" borderId="24" xfId="0" applyFont="1" applyBorder="1" applyAlignment="1" applyProtection="1">
      <alignment horizontal="center" vertical="center" wrapText="1"/>
    </xf>
    <xf numFmtId="0" fontId="0" fillId="0" borderId="0" xfId="0" applyFill="1" applyBorder="1" applyProtection="1">
      <protection locked="0"/>
    </xf>
    <xf numFmtId="0" fontId="6" fillId="0" borderId="0" xfId="0" applyFont="1" applyFill="1" applyBorder="1" applyAlignment="1" applyProtection="1">
      <alignment horizontal="center" vertical="center"/>
      <protection locked="0"/>
    </xf>
    <xf numFmtId="0" fontId="95" fillId="12" borderId="0" xfId="5" applyFont="1" applyFill="1" applyAlignment="1" applyProtection="1">
      <alignment vertical="center"/>
      <protection locked="0"/>
    </xf>
    <xf numFmtId="0" fontId="79" fillId="12" borderId="0" xfId="0" applyFont="1" applyFill="1" applyAlignment="1" applyProtection="1">
      <alignment horizontal="left" vertical="center"/>
      <protection locked="0"/>
    </xf>
    <xf numFmtId="49" fontId="0" fillId="0" borderId="0" xfId="0" applyNumberFormat="1" applyFont="1" applyFill="1" applyBorder="1" applyAlignment="1">
      <alignment horizontal="right" vertical="center"/>
    </xf>
    <xf numFmtId="0" fontId="79" fillId="12" borderId="0" xfId="0" applyFont="1" applyFill="1" applyAlignment="1">
      <alignment horizontal="center" vertical="center" readingOrder="1"/>
    </xf>
    <xf numFmtId="0" fontId="80" fillId="12" borderId="0" xfId="0" applyFont="1" applyFill="1" applyAlignment="1">
      <alignment vertical="center"/>
    </xf>
    <xf numFmtId="0" fontId="79" fillId="12" borderId="0" xfId="0" applyFont="1" applyFill="1" applyAlignment="1">
      <alignment horizontal="right" vertical="center"/>
    </xf>
    <xf numFmtId="0" fontId="79" fillId="12" borderId="0" xfId="0" applyFont="1" applyFill="1" applyAlignment="1">
      <alignment vertical="center"/>
    </xf>
    <xf numFmtId="0" fontId="81" fillId="0" borderId="0" xfId="0" applyFont="1" applyAlignment="1">
      <alignment horizontal="center" vertical="center" readingOrder="1"/>
    </xf>
    <xf numFmtId="0" fontId="62" fillId="0" borderId="0" xfId="0" applyFont="1" applyAlignment="1">
      <alignment vertical="center"/>
    </xf>
    <xf numFmtId="0" fontId="56" fillId="12" borderId="0" xfId="5" applyFont="1" applyFill="1" applyAlignment="1">
      <alignment vertical="center"/>
    </xf>
    <xf numFmtId="0" fontId="80" fillId="0" borderId="0" xfId="0" applyFont="1" applyBorder="1" applyAlignment="1" applyProtection="1">
      <alignment horizontal="center" vertical="center" wrapText="1"/>
      <protection locked="0"/>
    </xf>
    <xf numFmtId="0" fontId="36" fillId="12"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57" fillId="12"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7" fillId="12" borderId="0" xfId="5" applyFont="1" applyFill="1" applyAlignment="1" applyProtection="1">
      <alignment vertical="center"/>
      <protection locked="0"/>
    </xf>
    <xf numFmtId="0" fontId="79" fillId="0" borderId="0" xfId="0" applyFont="1" applyFill="1" applyAlignment="1" applyProtection="1">
      <alignment vertical="center"/>
      <protection locked="0"/>
    </xf>
    <xf numFmtId="0" fontId="35" fillId="0" borderId="24" xfId="0" applyFont="1" applyBorder="1" applyAlignment="1" applyProtection="1">
      <alignment horizontal="center" vertical="center" wrapText="1"/>
      <protection locked="0"/>
    </xf>
    <xf numFmtId="0" fontId="90" fillId="0" borderId="25" xfId="0" applyFont="1" applyBorder="1" applyAlignment="1" applyProtection="1">
      <alignment vertical="center" wrapText="1"/>
      <protection locked="0"/>
    </xf>
    <xf numFmtId="0" fontId="54" fillId="0" borderId="0" xfId="0" applyNumberFormat="1" applyFont="1" applyProtection="1">
      <protection locked="0"/>
    </xf>
    <xf numFmtId="0" fontId="54" fillId="0" borderId="0" xfId="0" applyNumberFormat="1" applyFont="1" applyAlignment="1" applyProtection="1">
      <alignment wrapText="1"/>
      <protection locked="0"/>
    </xf>
    <xf numFmtId="0" fontId="63" fillId="0" borderId="0" xfId="0" applyNumberFormat="1" applyFont="1" applyProtection="1">
      <protection locked="0"/>
    </xf>
    <xf numFmtId="0" fontId="35" fillId="0" borderId="0" xfId="0" applyNumberFormat="1" applyFont="1" applyAlignment="1" applyProtection="1">
      <alignment vertical="center"/>
      <protection locked="0"/>
    </xf>
    <xf numFmtId="0" fontId="74" fillId="0" borderId="0" xfId="0" applyNumberFormat="1" applyFont="1" applyProtection="1">
      <protection locked="0"/>
    </xf>
    <xf numFmtId="0" fontId="61" fillId="0" borderId="0" xfId="0" applyNumberFormat="1" applyFont="1" applyProtection="1">
      <protection locked="0"/>
    </xf>
    <xf numFmtId="0" fontId="0" fillId="0" borderId="0" xfId="0" applyNumberFormat="1" applyFont="1" applyFill="1" applyBorder="1" applyAlignment="1" applyProtection="1">
      <alignment horizontal="right" vertical="center"/>
      <protection locked="0"/>
    </xf>
    <xf numFmtId="0" fontId="54" fillId="0" borderId="0" xfId="0" applyNumberFormat="1" applyFont="1" applyFill="1" applyAlignment="1" applyProtection="1">
      <alignment vertical="center" wrapText="1"/>
      <protection locked="0"/>
    </xf>
    <xf numFmtId="0" fontId="79" fillId="12" borderId="0" xfId="0" applyNumberFormat="1" applyFont="1" applyFill="1" applyAlignment="1" applyProtection="1">
      <alignment horizontal="center" vertical="center" readingOrder="1"/>
      <protection locked="0"/>
    </xf>
    <xf numFmtId="0" fontId="80" fillId="12" borderId="0" xfId="0" applyNumberFormat="1" applyFont="1" applyFill="1" applyAlignment="1" applyProtection="1">
      <alignment vertical="center"/>
      <protection locked="0"/>
    </xf>
    <xf numFmtId="0" fontId="54" fillId="12" borderId="0" xfId="0" applyNumberFormat="1" applyFont="1" applyFill="1" applyAlignment="1" applyProtection="1">
      <alignment vertical="center"/>
      <protection locked="0"/>
    </xf>
    <xf numFmtId="0" fontId="73" fillId="12" borderId="0" xfId="5" applyNumberFormat="1" applyFont="1" applyFill="1" applyAlignment="1" applyProtection="1">
      <alignment vertical="center"/>
      <protection locked="0"/>
    </xf>
    <xf numFmtId="0" fontId="54" fillId="0" borderId="0" xfId="0" applyNumberFormat="1" applyFont="1" applyAlignment="1" applyProtection="1">
      <alignment vertical="center"/>
      <protection locked="0"/>
    </xf>
    <xf numFmtId="0" fontId="64" fillId="0" borderId="0" xfId="0" applyNumberFormat="1" applyFont="1" applyFill="1" applyBorder="1" applyAlignment="1" applyProtection="1">
      <alignment horizontal="right" vertical="center"/>
      <protection locked="0"/>
    </xf>
    <xf numFmtId="0" fontId="65" fillId="0" borderId="0" xfId="0" applyNumberFormat="1" applyFont="1" applyAlignment="1" applyProtection="1">
      <alignment vertical="center" wrapText="1"/>
      <protection locked="0"/>
    </xf>
    <xf numFmtId="0" fontId="79" fillId="12" borderId="0" xfId="0" applyNumberFormat="1" applyFont="1" applyFill="1" applyAlignment="1" applyProtection="1">
      <alignment horizontal="right" vertical="center"/>
      <protection locked="0"/>
    </xf>
    <xf numFmtId="0" fontId="79" fillId="12" borderId="0" xfId="0" applyNumberFormat="1" applyFont="1" applyFill="1" applyAlignment="1" applyProtection="1">
      <alignment vertical="center"/>
      <protection locked="0"/>
    </xf>
    <xf numFmtId="0" fontId="65" fillId="12" borderId="0" xfId="0" applyNumberFormat="1" applyFont="1" applyFill="1" applyAlignment="1" applyProtection="1">
      <alignment vertical="center"/>
      <protection locked="0"/>
    </xf>
    <xf numFmtId="0" fontId="65" fillId="0" borderId="0" xfId="0" applyNumberFormat="1" applyFont="1" applyAlignment="1" applyProtection="1">
      <alignment vertical="center"/>
      <protection locked="0"/>
    </xf>
    <xf numFmtId="0" fontId="54" fillId="0" borderId="0" xfId="0" applyNumberFormat="1" applyFont="1" applyAlignment="1" applyProtection="1">
      <alignment vertical="center" wrapText="1"/>
      <protection locked="0"/>
    </xf>
    <xf numFmtId="0" fontId="81" fillId="0" borderId="0" xfId="0" applyNumberFormat="1" applyFont="1" applyAlignment="1" applyProtection="1">
      <alignment horizontal="center" vertical="center" readingOrder="1"/>
      <protection locked="0"/>
    </xf>
    <xf numFmtId="0" fontId="62" fillId="0" borderId="0" xfId="0" applyNumberFormat="1" applyFont="1" applyAlignment="1" applyProtection="1">
      <alignment vertical="center"/>
      <protection locked="0"/>
    </xf>
    <xf numFmtId="0" fontId="56" fillId="0" borderId="0" xfId="5" applyNumberFormat="1" applyFont="1" applyAlignment="1" applyProtection="1">
      <alignment vertical="center"/>
      <protection locked="0"/>
    </xf>
    <xf numFmtId="0" fontId="56" fillId="12" borderId="0" xfId="5" applyNumberFormat="1" applyFont="1" applyFill="1" applyAlignment="1" applyProtection="1">
      <alignment vertical="center"/>
      <protection locked="0"/>
    </xf>
    <xf numFmtId="0" fontId="0" fillId="0" borderId="0" xfId="0" applyNumberFormat="1" applyFill="1" applyBorder="1" applyAlignment="1" applyProtection="1">
      <alignment horizontal="right" vertical="center"/>
      <protection locked="0"/>
    </xf>
    <xf numFmtId="0" fontId="65" fillId="0" borderId="0" xfId="0" applyNumberFormat="1" applyFont="1" applyFill="1" applyAlignment="1" applyProtection="1">
      <alignment horizontal="center" vertical="center" readingOrder="1"/>
      <protection locked="0"/>
    </xf>
    <xf numFmtId="0" fontId="68" fillId="0"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54" fillId="0" borderId="0" xfId="0" applyNumberFormat="1" applyFont="1" applyAlignment="1" applyProtection="1">
      <alignment vertical="top"/>
      <protection locked="0"/>
    </xf>
    <xf numFmtId="0" fontId="54" fillId="0" borderId="0" xfId="0" applyNumberFormat="1" applyFont="1" applyAlignment="1" applyProtection="1">
      <alignment vertical="top" wrapText="1"/>
      <protection locked="0"/>
    </xf>
    <xf numFmtId="0" fontId="36" fillId="0" borderId="20" xfId="0" applyNumberFormat="1" applyFont="1" applyBorder="1" applyAlignment="1" applyProtection="1">
      <alignment horizontal="center" vertical="center" wrapText="1"/>
      <protection locked="0"/>
    </xf>
    <xf numFmtId="0" fontId="36" fillId="0" borderId="21" xfId="0" applyNumberFormat="1" applyFont="1" applyBorder="1" applyAlignment="1" applyProtection="1">
      <alignment horizontal="center" vertical="center" wrapText="1"/>
      <protection locked="0"/>
    </xf>
    <xf numFmtId="0" fontId="36" fillId="0" borderId="0" xfId="0" applyNumberFormat="1" applyFont="1" applyBorder="1" applyAlignment="1" applyProtection="1">
      <alignment horizontal="center" vertical="center" wrapText="1"/>
      <protection locked="0"/>
    </xf>
    <xf numFmtId="0" fontId="36" fillId="0" borderId="0" xfId="0" applyNumberFormat="1" applyFont="1" applyBorder="1" applyAlignment="1" applyProtection="1">
      <alignment vertical="center" wrapText="1"/>
      <protection locked="0"/>
    </xf>
    <xf numFmtId="0" fontId="35" fillId="0" borderId="0" xfId="0" applyNumberFormat="1" applyFont="1" applyAlignment="1" applyProtection="1">
      <alignment wrapText="1"/>
      <protection locked="0"/>
    </xf>
    <xf numFmtId="0" fontId="35" fillId="0" borderId="22" xfId="0" applyNumberFormat="1" applyFont="1" applyBorder="1" applyAlignment="1" applyProtection="1">
      <alignment horizontal="center" vertical="center" wrapText="1"/>
      <protection locked="0"/>
    </xf>
    <xf numFmtId="0" fontId="36" fillId="0" borderId="0" xfId="0" applyNumberFormat="1" applyFont="1" applyBorder="1" applyAlignment="1" applyProtection="1">
      <alignment horizontal="left" vertical="center"/>
      <protection locked="0"/>
    </xf>
    <xf numFmtId="0" fontId="62" fillId="0" borderId="0" xfId="0" applyNumberFormat="1" applyFont="1" applyProtection="1">
      <protection locked="0"/>
    </xf>
    <xf numFmtId="0" fontId="69" fillId="0" borderId="0" xfId="0" applyNumberFormat="1" applyFont="1" applyBorder="1" applyAlignment="1" applyProtection="1">
      <alignment horizontal="left" vertical="top"/>
      <protection locked="0"/>
    </xf>
    <xf numFmtId="0" fontId="96" fillId="0" borderId="28" xfId="0" applyFont="1" applyBorder="1" applyAlignment="1" applyProtection="1">
      <alignment horizontal="center" vertical="center" wrapText="1" readingOrder="1"/>
    </xf>
    <xf numFmtId="0" fontId="96" fillId="0" borderId="5" xfId="0" applyFont="1" applyBorder="1" applyAlignment="1" applyProtection="1">
      <alignment horizontal="center" vertical="center" wrapText="1" readingOrder="1"/>
    </xf>
    <xf numFmtId="0" fontId="96" fillId="0" borderId="5" xfId="0" applyFont="1" applyBorder="1" applyAlignment="1" applyProtection="1">
      <alignment horizontal="center" vertical="center" wrapText="1" readingOrder="1"/>
      <protection locked="0"/>
    </xf>
    <xf numFmtId="0" fontId="36" fillId="12" borderId="0" xfId="0" applyFont="1" applyFill="1" applyAlignment="1">
      <alignment vertical="center"/>
    </xf>
    <xf numFmtId="0" fontId="36" fillId="12" borderId="0" xfId="0" applyNumberFormat="1" applyFont="1" applyFill="1" applyAlignment="1" applyProtection="1">
      <alignment vertical="center"/>
      <protection locked="0"/>
    </xf>
    <xf numFmtId="0" fontId="68" fillId="12" borderId="0" xfId="0" applyFont="1" applyFill="1" applyAlignment="1" applyProtection="1">
      <alignment vertical="center"/>
      <protection locked="0"/>
    </xf>
    <xf numFmtId="0" fontId="68" fillId="12" borderId="0" xfId="0" applyFont="1" applyFill="1" applyAlignment="1">
      <alignment vertical="center"/>
    </xf>
    <xf numFmtId="0" fontId="68" fillId="12" borderId="0" xfId="0" applyNumberFormat="1" applyFont="1" applyFill="1" applyAlignment="1" applyProtection="1">
      <alignment vertical="center"/>
      <protection locked="0"/>
    </xf>
    <xf numFmtId="0" fontId="96" fillId="0" borderId="25" xfId="0" applyFont="1" applyBorder="1" applyAlignment="1" applyProtection="1">
      <alignment horizontal="center" vertical="center" wrapText="1" readingOrder="1"/>
      <protection locked="0"/>
    </xf>
    <xf numFmtId="0" fontId="96" fillId="0" borderId="0" xfId="0" applyFont="1" applyAlignment="1" applyProtection="1">
      <alignment vertical="center"/>
      <protection locked="0"/>
    </xf>
    <xf numFmtId="0" fontId="96" fillId="0" borderId="0" xfId="0" applyFont="1" applyAlignment="1">
      <alignment vertical="center"/>
    </xf>
    <xf numFmtId="0" fontId="96" fillId="0" borderId="0" xfId="0" applyNumberFormat="1" applyFont="1" applyAlignment="1" applyProtection="1">
      <alignment vertical="center"/>
      <protection locked="0"/>
    </xf>
    <xf numFmtId="0" fontId="96" fillId="0" borderId="25" xfId="0" applyFont="1" applyBorder="1" applyAlignment="1" applyProtection="1">
      <alignment horizontal="center" vertical="center" wrapText="1" readingOrder="1"/>
    </xf>
    <xf numFmtId="0" fontId="97" fillId="0" borderId="0" xfId="0" applyFont="1"/>
    <xf numFmtId="0" fontId="90" fillId="0" borderId="25" xfId="0" applyFont="1" applyBorder="1" applyAlignment="1" applyProtection="1">
      <alignment vertical="center" wrapText="1"/>
    </xf>
    <xf numFmtId="0" fontId="79" fillId="12" borderId="0" xfId="0" applyFont="1" applyFill="1" applyAlignment="1" applyProtection="1">
      <alignment horizontal="right" vertical="center" readingOrder="1"/>
      <protection locked="0"/>
    </xf>
    <xf numFmtId="0" fontId="98" fillId="0" borderId="0" xfId="0" applyFont="1" applyProtection="1">
      <protection locked="0"/>
    </xf>
    <xf numFmtId="0" fontId="36" fillId="0" borderId="33" xfId="0" applyFont="1" applyBorder="1" applyAlignment="1" applyProtection="1">
      <alignment horizontal="left" vertical="center"/>
      <protection locked="0"/>
    </xf>
    <xf numFmtId="0" fontId="62" fillId="0" borderId="33" xfId="0" applyFont="1" applyBorder="1" applyProtection="1">
      <protection locked="0"/>
    </xf>
    <xf numFmtId="0" fontId="96" fillId="0" borderId="33" xfId="0" applyFont="1" applyBorder="1" applyAlignment="1" applyProtection="1">
      <alignment vertical="center"/>
      <protection locked="0"/>
    </xf>
    <xf numFmtId="0" fontId="54" fillId="0" borderId="33" xfId="0" applyFont="1" applyBorder="1" applyProtection="1">
      <protection locked="0"/>
    </xf>
    <xf numFmtId="0" fontId="35" fillId="0" borderId="20" xfId="0" applyFont="1" applyBorder="1" applyAlignment="1" applyProtection="1">
      <alignment horizontal="center" vertical="center" wrapText="1"/>
      <protection locked="0"/>
    </xf>
    <xf numFmtId="0" fontId="59" fillId="0" borderId="4" xfId="0" applyFont="1" applyBorder="1" applyAlignment="1" applyProtection="1">
      <alignment vertical="center" wrapText="1"/>
      <protection locked="0"/>
    </xf>
    <xf numFmtId="0" fontId="96" fillId="0" borderId="4" xfId="0" applyFont="1" applyBorder="1" applyAlignment="1" applyProtection="1">
      <alignment horizontal="center" vertical="center" wrapText="1" readingOrder="1"/>
      <protection locked="0"/>
    </xf>
    <xf numFmtId="0" fontId="70" fillId="0" borderId="4" xfId="0" applyFont="1" applyBorder="1" applyAlignment="1" applyProtection="1">
      <alignment horizontal="center" vertical="center" wrapText="1"/>
      <protection locked="0"/>
    </xf>
    <xf numFmtId="0" fontId="54" fillId="0" borderId="21" xfId="0" applyFont="1" applyBorder="1" applyAlignment="1" applyProtection="1">
      <alignment vertical="center"/>
      <protection locked="0"/>
    </xf>
    <xf numFmtId="0" fontId="36" fillId="0" borderId="34"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91" fillId="0" borderId="12" xfId="0" applyFont="1" applyBorder="1" applyAlignment="1" applyProtection="1">
      <alignment vertical="center" wrapText="1"/>
      <protection locked="0"/>
    </xf>
    <xf numFmtId="0" fontId="36" fillId="0" borderId="12" xfId="0" applyFont="1" applyBorder="1" applyAlignment="1" applyProtection="1">
      <alignment vertical="center" wrapText="1"/>
      <protection locked="0"/>
    </xf>
    <xf numFmtId="49" fontId="99" fillId="0" borderId="0" xfId="0" applyNumberFormat="1" applyFont="1" applyFill="1" applyBorder="1" applyAlignment="1" applyProtection="1">
      <alignment horizontal="right" vertical="center"/>
      <protection locked="0"/>
    </xf>
    <xf numFmtId="0" fontId="35" fillId="0" borderId="0" xfId="0" applyFont="1" applyAlignment="1" applyProtection="1">
      <alignment vertical="center" wrapText="1"/>
      <protection locked="0"/>
    </xf>
    <xf numFmtId="0" fontId="66" fillId="12" borderId="0" xfId="0" applyFont="1" applyFill="1" applyAlignment="1" applyProtection="1">
      <alignment vertical="center"/>
      <protection locked="0"/>
    </xf>
    <xf numFmtId="0" fontId="35" fillId="0" borderId="0" xfId="0" applyFont="1" applyBorder="1" applyAlignment="1" applyProtection="1">
      <alignment horizontal="center" vertical="center" wrapText="1"/>
      <protection locked="0"/>
    </xf>
    <xf numFmtId="0" fontId="70" fillId="0" borderId="39" xfId="0" applyFont="1" applyBorder="1" applyAlignment="1" applyProtection="1">
      <alignment horizontal="center" vertical="center" wrapText="1"/>
      <protection locked="0"/>
    </xf>
    <xf numFmtId="0" fontId="54" fillId="0" borderId="40" xfId="0" applyFont="1" applyBorder="1" applyAlignment="1" applyProtection="1">
      <alignment vertical="center"/>
      <protection locked="0"/>
    </xf>
    <xf numFmtId="0" fontId="70" fillId="0" borderId="42" xfId="0" applyFont="1" applyBorder="1" applyAlignment="1" applyProtection="1">
      <alignment horizontal="center" vertical="center" wrapText="1"/>
      <protection locked="0"/>
    </xf>
    <xf numFmtId="0" fontId="54" fillId="0" borderId="43" xfId="0" applyFont="1" applyBorder="1" applyAlignment="1" applyProtection="1">
      <alignment vertical="center"/>
      <protection locked="0"/>
    </xf>
    <xf numFmtId="0" fontId="36" fillId="0" borderId="4" xfId="0" applyFont="1" applyBorder="1" applyAlignment="1" applyProtection="1">
      <alignment horizontal="center" vertical="center" wrapText="1"/>
      <protection locked="0"/>
    </xf>
    <xf numFmtId="0" fontId="54" fillId="0" borderId="37" xfId="0" applyFont="1" applyBorder="1" applyAlignment="1" applyProtection="1">
      <alignment vertical="top"/>
      <protection locked="0"/>
    </xf>
    <xf numFmtId="0" fontId="54" fillId="0" borderId="40" xfId="0" applyFont="1" applyBorder="1" applyAlignment="1" applyProtection="1">
      <alignment vertical="top"/>
      <protection locked="0"/>
    </xf>
    <xf numFmtId="0" fontId="54" fillId="0" borderId="43" xfId="0" applyFont="1" applyBorder="1" applyAlignment="1" applyProtection="1">
      <alignment vertical="top"/>
      <protection locked="0"/>
    </xf>
    <xf numFmtId="0" fontId="54" fillId="0" borderId="0" xfId="0" applyFont="1" applyAlignment="1" applyProtection="1">
      <alignment horizontal="center"/>
      <protection locked="0"/>
    </xf>
    <xf numFmtId="0" fontId="54" fillId="12" borderId="0" xfId="0" applyFont="1" applyFill="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54" fillId="0" borderId="0" xfId="0" applyFont="1" applyAlignment="1" applyProtection="1">
      <alignment horizontal="center" vertical="center"/>
      <protection locked="0"/>
    </xf>
    <xf numFmtId="0" fontId="65" fillId="12"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70" fillId="0" borderId="36" xfId="0" applyFont="1" applyBorder="1" applyAlignment="1" applyProtection="1">
      <alignment horizontal="center" vertical="top" wrapText="1"/>
      <protection locked="0"/>
    </xf>
    <xf numFmtId="0" fontId="70" fillId="0" borderId="39" xfId="0" applyFont="1" applyBorder="1" applyAlignment="1" applyProtection="1">
      <alignment horizontal="center" vertical="top" wrapText="1"/>
      <protection locked="0"/>
    </xf>
    <xf numFmtId="0" fontId="36" fillId="0" borderId="0" xfId="0" applyFont="1" applyBorder="1" applyAlignment="1" applyProtection="1">
      <alignment horizontal="center" vertical="center"/>
      <protection locked="0"/>
    </xf>
    <xf numFmtId="0" fontId="69" fillId="0" borderId="0" xfId="0" applyFont="1" applyBorder="1" applyAlignment="1" applyProtection="1">
      <alignment horizontal="center" vertical="top"/>
      <protection locked="0"/>
    </xf>
    <xf numFmtId="0" fontId="70" fillId="0" borderId="42" xfId="0" applyFont="1" applyBorder="1" applyAlignment="1" applyProtection="1">
      <alignment horizontal="center" vertical="top" wrapText="1"/>
      <protection locked="0"/>
    </xf>
    <xf numFmtId="0" fontId="35" fillId="0" borderId="5" xfId="0" applyFont="1" applyBorder="1" applyAlignment="1" applyProtection="1">
      <alignment horizontal="center" vertical="center" wrapText="1"/>
      <protection locked="0"/>
    </xf>
    <xf numFmtId="0" fontId="100" fillId="0" borderId="39" xfId="0" applyFont="1" applyBorder="1" applyAlignment="1">
      <alignment vertical="center"/>
    </xf>
    <xf numFmtId="0" fontId="100" fillId="0" borderId="42" xfId="0" applyFont="1" applyBorder="1" applyAlignment="1">
      <alignment vertical="center"/>
    </xf>
    <xf numFmtId="0" fontId="36" fillId="0" borderId="45" xfId="0" applyFont="1" applyBorder="1" applyAlignment="1" applyProtection="1">
      <alignment horizontal="center" vertical="center" wrapText="1"/>
      <protection locked="0"/>
    </xf>
    <xf numFmtId="0" fontId="36" fillId="0" borderId="46" xfId="0" applyFont="1" applyBorder="1" applyAlignment="1" applyProtection="1">
      <alignment horizontal="center" vertical="center" wrapText="1"/>
      <protection locked="0"/>
    </xf>
    <xf numFmtId="0" fontId="70" fillId="0" borderId="47" xfId="0" applyFont="1" applyBorder="1" applyAlignment="1" applyProtection="1">
      <alignment horizontal="center" vertical="center" wrapText="1"/>
      <protection locked="0"/>
    </xf>
    <xf numFmtId="0" fontId="70" fillId="0" borderId="48" xfId="0" applyFont="1" applyBorder="1" applyAlignment="1" applyProtection="1">
      <alignment horizontal="center" vertical="center" wrapText="1"/>
      <protection locked="0"/>
    </xf>
    <xf numFmtId="0" fontId="70" fillId="0" borderId="50" xfId="0" applyFont="1" applyBorder="1" applyAlignment="1" applyProtection="1">
      <alignment horizontal="center" vertical="center" wrapText="1"/>
      <protection locked="0"/>
    </xf>
    <xf numFmtId="0" fontId="36" fillId="0" borderId="50" xfId="0" applyFont="1" applyBorder="1" applyAlignment="1" applyProtection="1">
      <alignment vertical="center" wrapText="1"/>
      <protection locked="0"/>
    </xf>
    <xf numFmtId="0" fontId="70" fillId="0" borderId="51" xfId="0" applyFont="1" applyBorder="1" applyAlignment="1" applyProtection="1">
      <alignment horizontal="center" vertical="center" wrapText="1"/>
      <protection locked="0"/>
    </xf>
    <xf numFmtId="0" fontId="36" fillId="0" borderId="51" xfId="0" applyFont="1" applyBorder="1" applyAlignment="1" applyProtection="1">
      <alignment vertical="center" wrapText="1"/>
      <protection locked="0"/>
    </xf>
    <xf numFmtId="0" fontId="70" fillId="0" borderId="52" xfId="0" applyFont="1" applyBorder="1" applyAlignment="1" applyProtection="1">
      <alignment horizontal="center" vertical="center" wrapText="1"/>
      <protection locked="0"/>
    </xf>
    <xf numFmtId="0" fontId="36" fillId="0" borderId="52" xfId="0" applyFont="1" applyBorder="1" applyAlignment="1" applyProtection="1">
      <alignment vertical="center" wrapText="1"/>
      <protection locked="0"/>
    </xf>
    <xf numFmtId="0" fontId="36" fillId="0" borderId="53" xfId="0" applyFont="1" applyBorder="1" applyAlignment="1" applyProtection="1">
      <alignment horizontal="center" vertical="center" wrapText="1"/>
      <protection locked="0"/>
    </xf>
    <xf numFmtId="0" fontId="36" fillId="0" borderId="54" xfId="0" applyFont="1" applyBorder="1" applyAlignment="1" applyProtection="1">
      <alignment horizontal="center" vertical="center" wrapText="1"/>
      <protection locked="0"/>
    </xf>
    <xf numFmtId="0" fontId="70" fillId="0" borderId="54" xfId="0" applyFont="1" applyBorder="1" applyAlignment="1" applyProtection="1">
      <alignment horizontal="center" vertical="center" wrapText="1"/>
      <protection locked="0"/>
    </xf>
    <xf numFmtId="0" fontId="36" fillId="0" borderId="55" xfId="0" applyFont="1" applyBorder="1" applyAlignment="1" applyProtection="1">
      <alignment vertical="center" wrapText="1"/>
      <protection locked="0"/>
    </xf>
    <xf numFmtId="0" fontId="36" fillId="0" borderId="56" xfId="0" applyFont="1" applyBorder="1" applyAlignment="1" applyProtection="1">
      <alignment horizontal="center" vertical="center" wrapText="1"/>
      <protection locked="0"/>
    </xf>
    <xf numFmtId="0" fontId="36" fillId="0" borderId="51" xfId="0" applyFont="1" applyBorder="1" applyAlignment="1" applyProtection="1">
      <alignment horizontal="center" vertical="center" wrapText="1"/>
      <protection locked="0"/>
    </xf>
    <xf numFmtId="0" fontId="36" fillId="0" borderId="57" xfId="0" applyFont="1" applyBorder="1" applyAlignment="1" applyProtection="1">
      <alignment vertical="center" wrapText="1"/>
      <protection locked="0"/>
    </xf>
    <xf numFmtId="0" fontId="36" fillId="0" borderId="58" xfId="0" applyFont="1" applyBorder="1" applyAlignment="1" applyProtection="1">
      <alignment horizontal="center" vertical="center" wrapText="1"/>
      <protection locked="0"/>
    </xf>
    <xf numFmtId="0" fontId="36" fillId="0" borderId="59" xfId="0" applyFont="1" applyBorder="1" applyAlignment="1" applyProtection="1">
      <alignment horizontal="center" vertical="center" wrapText="1"/>
      <protection locked="0"/>
    </xf>
    <xf numFmtId="0" fontId="70" fillId="0" borderId="59" xfId="0" applyFont="1" applyBorder="1" applyAlignment="1" applyProtection="1">
      <alignment horizontal="center" vertical="center" wrapText="1"/>
      <protection locked="0"/>
    </xf>
    <xf numFmtId="0" fontId="36" fillId="0" borderId="60" xfId="0" applyFont="1" applyBorder="1" applyAlignment="1" applyProtection="1">
      <alignment vertical="center" wrapText="1"/>
      <protection locked="0"/>
    </xf>
    <xf numFmtId="0" fontId="36" fillId="0" borderId="50" xfId="0" applyFont="1" applyBorder="1" applyAlignment="1" applyProtection="1">
      <alignment horizontal="center" vertical="center" wrapText="1"/>
      <protection locked="0"/>
    </xf>
    <xf numFmtId="0" fontId="36" fillId="0" borderId="52" xfId="0" applyFont="1" applyBorder="1" applyAlignment="1" applyProtection="1">
      <alignment horizontal="center" vertical="center" wrapText="1"/>
      <protection locked="0"/>
    </xf>
    <xf numFmtId="0" fontId="36" fillId="0" borderId="61" xfId="0" applyFont="1" applyBorder="1" applyAlignment="1" applyProtection="1">
      <alignment horizontal="center" vertical="center" wrapText="1"/>
      <protection locked="0"/>
    </xf>
    <xf numFmtId="0" fontId="36" fillId="0" borderId="47" xfId="0" applyFont="1" applyBorder="1" applyAlignment="1" applyProtection="1">
      <alignment horizontal="center" vertical="center" wrapText="1"/>
      <protection locked="0"/>
    </xf>
    <xf numFmtId="0" fontId="36" fillId="0" borderId="47" xfId="0" applyFont="1" applyBorder="1" applyAlignment="1" applyProtection="1">
      <alignment vertical="center" wrapText="1"/>
      <protection locked="0"/>
    </xf>
    <xf numFmtId="0" fontId="36" fillId="0" borderId="48" xfId="0" applyFont="1" applyBorder="1" applyAlignment="1" applyProtection="1">
      <alignment horizontal="center" vertical="center" wrapText="1"/>
      <protection locked="0"/>
    </xf>
    <xf numFmtId="0" fontId="36" fillId="0" borderId="48" xfId="0" applyFont="1" applyBorder="1" applyAlignment="1" applyProtection="1">
      <alignment vertical="center" wrapText="1"/>
      <protection locked="0"/>
    </xf>
    <xf numFmtId="0" fontId="36" fillId="0" borderId="49" xfId="0" applyFont="1" applyBorder="1" applyAlignment="1" applyProtection="1">
      <alignment horizontal="center" vertical="center" wrapText="1"/>
      <protection locked="0"/>
    </xf>
    <xf numFmtId="0" fontId="70" fillId="0" borderId="49" xfId="0" applyFont="1" applyBorder="1" applyAlignment="1" applyProtection="1">
      <alignment horizontal="center" vertical="center" wrapText="1"/>
      <protection locked="0"/>
    </xf>
    <xf numFmtId="0" fontId="36" fillId="0" borderId="49" xfId="0" applyFont="1" applyBorder="1" applyAlignment="1" applyProtection="1">
      <alignment vertical="center" wrapText="1"/>
      <protection locked="0"/>
    </xf>
    <xf numFmtId="0" fontId="36" fillId="0" borderId="4" xfId="0" applyFont="1" applyBorder="1" applyAlignment="1">
      <alignment horizontal="center" vertical="center" wrapText="1"/>
    </xf>
    <xf numFmtId="0" fontId="70" fillId="0" borderId="50" xfId="0" applyFont="1" applyBorder="1" applyAlignment="1">
      <alignment horizontal="center" vertical="center" wrapText="1"/>
    </xf>
    <xf numFmtId="0" fontId="36" fillId="0" borderId="50" xfId="0" applyFont="1" applyBorder="1" applyAlignment="1">
      <alignment vertical="center" wrapText="1"/>
    </xf>
    <xf numFmtId="0" fontId="70" fillId="0" borderId="51" xfId="0" applyFont="1" applyBorder="1" applyAlignment="1">
      <alignment horizontal="center" vertical="center" wrapText="1"/>
    </xf>
    <xf numFmtId="0" fontId="36" fillId="0" borderId="51" xfId="0" applyFont="1" applyBorder="1" applyAlignment="1">
      <alignment vertical="center" wrapText="1"/>
    </xf>
    <xf numFmtId="0" fontId="70" fillId="0" borderId="52" xfId="0" applyFont="1" applyBorder="1" applyAlignment="1">
      <alignment horizontal="center" vertical="center" wrapText="1"/>
    </xf>
    <xf numFmtId="0" fontId="36" fillId="0" borderId="52" xfId="0" applyFont="1" applyBorder="1" applyAlignment="1">
      <alignment vertical="center" wrapText="1"/>
    </xf>
    <xf numFmtId="0" fontId="35" fillId="0" borderId="62" xfId="0" applyFont="1" applyBorder="1" applyAlignment="1" applyProtection="1">
      <alignment horizontal="center" vertical="center" wrapText="1"/>
    </xf>
    <xf numFmtId="0" fontId="90" fillId="0" borderId="33" xfId="0" applyFont="1" applyBorder="1" applyAlignment="1" applyProtection="1">
      <alignment vertical="center" wrapText="1"/>
    </xf>
    <xf numFmtId="0" fontId="96" fillId="0" borderId="33" xfId="0" applyFont="1" applyBorder="1" applyAlignment="1" applyProtection="1">
      <alignment horizontal="center" vertical="center" wrapText="1" readingOrder="1"/>
    </xf>
    <xf numFmtId="0" fontId="70" fillId="0" borderId="33" xfId="0" applyFont="1" applyBorder="1" applyAlignment="1" applyProtection="1">
      <alignment horizontal="center" vertical="center" wrapText="1"/>
      <protection locked="0"/>
    </xf>
    <xf numFmtId="0" fontId="54" fillId="0" borderId="63" xfId="0" applyFont="1" applyBorder="1" applyAlignment="1" applyProtection="1">
      <alignment vertical="center"/>
      <protection locked="0"/>
    </xf>
    <xf numFmtId="0" fontId="54" fillId="0" borderId="50" xfId="0" applyFont="1" applyBorder="1" applyAlignment="1" applyProtection="1">
      <alignment vertical="center"/>
      <protection locked="0"/>
    </xf>
    <xf numFmtId="0" fontId="54" fillId="0" borderId="51" xfId="0" applyFont="1" applyBorder="1" applyAlignment="1" applyProtection="1">
      <alignment vertical="center"/>
      <protection locked="0"/>
    </xf>
    <xf numFmtId="0" fontId="54" fillId="0" borderId="52" xfId="0" applyFont="1" applyBorder="1" applyAlignment="1" applyProtection="1">
      <alignment vertical="center"/>
      <protection locked="0"/>
    </xf>
    <xf numFmtId="0" fontId="80" fillId="0" borderId="4" xfId="0" applyFont="1" applyBorder="1" applyAlignment="1" applyProtection="1">
      <alignment horizontal="center" vertical="center" wrapText="1"/>
      <protection locked="0"/>
    </xf>
    <xf numFmtId="0" fontId="100" fillId="0" borderId="51" xfId="0" applyFont="1" applyFill="1" applyBorder="1" applyAlignment="1">
      <alignment horizontal="left" wrapText="1"/>
    </xf>
    <xf numFmtId="0" fontId="101" fillId="0" borderId="50" xfId="0" applyFont="1" applyBorder="1" applyAlignment="1" applyProtection="1">
      <alignment horizontal="center" vertical="center" wrapText="1"/>
      <protection locked="0"/>
    </xf>
    <xf numFmtId="0" fontId="102" fillId="0" borderId="50" xfId="0" applyFont="1" applyBorder="1" applyAlignment="1" applyProtection="1">
      <alignment horizontal="center" vertical="center" wrapText="1"/>
      <protection locked="0"/>
    </xf>
    <xf numFmtId="0" fontId="101" fillId="0" borderId="50" xfId="0" applyFont="1" applyBorder="1" applyAlignment="1" applyProtection="1">
      <alignment vertical="center" wrapText="1"/>
      <protection locked="0"/>
    </xf>
    <xf numFmtId="0" fontId="101" fillId="0" borderId="51" xfId="0" applyFont="1" applyBorder="1" applyAlignment="1" applyProtection="1">
      <alignment horizontal="center" vertical="center" wrapText="1"/>
      <protection locked="0"/>
    </xf>
    <xf numFmtId="0" fontId="102" fillId="0" borderId="51" xfId="0" applyFont="1" applyBorder="1" applyAlignment="1" applyProtection="1">
      <alignment horizontal="center" vertical="center" wrapText="1"/>
      <protection locked="0"/>
    </xf>
    <xf numFmtId="0" fontId="101" fillId="0" borderId="51" xfId="0" applyFont="1" applyBorder="1" applyAlignment="1" applyProtection="1">
      <alignment vertical="center" wrapText="1"/>
      <protection locked="0"/>
    </xf>
    <xf numFmtId="0" fontId="101" fillId="0" borderId="52" xfId="0" applyFont="1" applyBorder="1" applyAlignment="1" applyProtection="1">
      <alignment horizontal="center" vertical="center" wrapText="1"/>
      <protection locked="0"/>
    </xf>
    <xf numFmtId="0" fontId="102" fillId="0" borderId="52" xfId="0" applyFont="1" applyBorder="1" applyAlignment="1" applyProtection="1">
      <alignment horizontal="center" vertical="center" wrapText="1"/>
      <protection locked="0"/>
    </xf>
    <xf numFmtId="0" fontId="101" fillId="0" borderId="52" xfId="0" applyFont="1" applyBorder="1" applyAlignment="1" applyProtection="1">
      <alignment vertical="center" wrapText="1"/>
      <protection locked="0"/>
    </xf>
    <xf numFmtId="0" fontId="62" fillId="0" borderId="0" xfId="0" applyFont="1" applyBorder="1" applyProtection="1">
      <protection locked="0"/>
    </xf>
    <xf numFmtId="0" fontId="96" fillId="0" borderId="0" xfId="0" applyFont="1" applyBorder="1" applyAlignment="1" applyProtection="1">
      <alignment vertical="center"/>
      <protection locked="0"/>
    </xf>
    <xf numFmtId="0" fontId="54" fillId="0" borderId="52" xfId="0" applyFont="1" applyBorder="1" applyProtection="1">
      <protection locked="0"/>
    </xf>
    <xf numFmtId="0" fontId="35" fillId="0" borderId="5" xfId="0" applyFont="1" applyBorder="1" applyAlignment="1">
      <alignment horizontal="center" vertical="center" wrapText="1"/>
    </xf>
    <xf numFmtId="0" fontId="54" fillId="0" borderId="50" xfId="0" applyFont="1" applyBorder="1" applyAlignment="1">
      <alignment vertical="center"/>
    </xf>
    <xf numFmtId="0" fontId="54" fillId="0" borderId="51" xfId="0" applyFont="1" applyBorder="1" applyAlignment="1">
      <alignment vertical="center"/>
    </xf>
    <xf numFmtId="0" fontId="54" fillId="0" borderId="52" xfId="0" applyFont="1" applyBorder="1" applyAlignment="1">
      <alignment vertical="center"/>
    </xf>
    <xf numFmtId="0" fontId="35" fillId="0" borderId="50" xfId="0" applyFont="1" applyBorder="1" applyAlignment="1" applyProtection="1">
      <alignment horizontal="center" vertical="center" wrapText="1"/>
      <protection locked="0"/>
    </xf>
    <xf numFmtId="0" fontId="35" fillId="0" borderId="51" xfId="0" applyFont="1" applyBorder="1" applyAlignment="1" applyProtection="1">
      <alignment horizontal="center" vertical="center" wrapText="1"/>
      <protection locked="0"/>
    </xf>
    <xf numFmtId="0" fontId="35" fillId="0" borderId="52" xfId="0" applyFont="1" applyBorder="1" applyAlignment="1" applyProtection="1">
      <alignment horizontal="center" vertical="center" wrapText="1"/>
      <protection locked="0"/>
    </xf>
    <xf numFmtId="0" fontId="54" fillId="0" borderId="50" xfId="0" applyFont="1" applyBorder="1" applyAlignment="1" applyProtection="1">
      <alignment vertical="center" wrapText="1"/>
      <protection locked="0"/>
    </xf>
    <xf numFmtId="0" fontId="54" fillId="0" borderId="51" xfId="0" applyFont="1" applyBorder="1" applyAlignment="1" applyProtection="1">
      <alignment vertical="center" wrapText="1"/>
      <protection locked="0"/>
    </xf>
    <xf numFmtId="0" fontId="54" fillId="0" borderId="52" xfId="0" applyFont="1" applyBorder="1" applyAlignment="1" applyProtection="1">
      <alignment vertical="center" wrapText="1"/>
      <protection locked="0"/>
    </xf>
    <xf numFmtId="0" fontId="54" fillId="0" borderId="50" xfId="0" applyFont="1" applyBorder="1" applyAlignment="1">
      <alignment vertical="center" wrapText="1"/>
    </xf>
    <xf numFmtId="0" fontId="54" fillId="0" borderId="51" xfId="0" applyFont="1" applyBorder="1" applyAlignment="1">
      <alignment vertical="center" wrapText="1"/>
    </xf>
    <xf numFmtId="0" fontId="54" fillId="0" borderId="52" xfId="0" applyFont="1" applyBorder="1" applyAlignment="1">
      <alignment vertical="center" wrapText="1"/>
    </xf>
    <xf numFmtId="0" fontId="96" fillId="0" borderId="0" xfId="0" applyFont="1" applyFill="1" applyBorder="1"/>
    <xf numFmtId="0" fontId="92" fillId="0" borderId="0" xfId="0" applyFont="1" applyFill="1" applyBorder="1"/>
    <xf numFmtId="0" fontId="70" fillId="0" borderId="65" xfId="0" applyFont="1" applyBorder="1" applyAlignment="1" applyProtection="1">
      <alignment horizontal="center" vertical="center" wrapText="1"/>
      <protection locked="0"/>
    </xf>
    <xf numFmtId="0" fontId="54" fillId="0" borderId="66" xfId="0" applyFont="1" applyBorder="1" applyAlignment="1" applyProtection="1">
      <alignment vertical="center"/>
      <protection locked="0"/>
    </xf>
    <xf numFmtId="0" fontId="70" fillId="0" borderId="68" xfId="0" applyFont="1" applyBorder="1" applyAlignment="1" applyProtection="1">
      <alignment horizontal="center" vertical="center" wrapText="1"/>
      <protection locked="0"/>
    </xf>
    <xf numFmtId="0" fontId="54" fillId="0" borderId="69" xfId="0" applyFont="1" applyBorder="1" applyAlignment="1" applyProtection="1">
      <alignment vertical="center"/>
      <protection locked="0"/>
    </xf>
    <xf numFmtId="0" fontId="54" fillId="0" borderId="69" xfId="0" applyFont="1" applyBorder="1" applyProtection="1">
      <protection locked="0"/>
    </xf>
    <xf numFmtId="0" fontId="70" fillId="0" borderId="71" xfId="0" applyFont="1" applyBorder="1" applyAlignment="1" applyProtection="1">
      <alignment horizontal="center" vertical="center" wrapText="1"/>
      <protection locked="0"/>
    </xf>
    <xf numFmtId="0" fontId="54" fillId="0" borderId="72" xfId="0" applyFont="1" applyBorder="1" applyProtection="1">
      <protection locked="0"/>
    </xf>
    <xf numFmtId="0" fontId="35" fillId="0" borderId="21" xfId="0" applyFont="1" applyBorder="1" applyAlignment="1" applyProtection="1">
      <alignment horizontal="center" vertical="center" wrapText="1"/>
      <protection locked="0"/>
    </xf>
    <xf numFmtId="0" fontId="93" fillId="0" borderId="50" xfId="0" applyFont="1" applyBorder="1" applyAlignment="1" applyProtection="1">
      <alignment horizontal="center" vertical="center" wrapText="1"/>
      <protection locked="0"/>
    </xf>
    <xf numFmtId="0" fontId="35" fillId="0" borderId="50" xfId="0" applyFont="1" applyBorder="1" applyAlignment="1" applyProtection="1">
      <alignment vertical="center"/>
      <protection locked="0"/>
    </xf>
    <xf numFmtId="0" fontId="93" fillId="0" borderId="51" xfId="0" applyFont="1" applyBorder="1" applyAlignment="1" applyProtection="1">
      <alignment horizontal="center" vertical="center" wrapText="1"/>
      <protection locked="0"/>
    </xf>
    <xf numFmtId="0" fontId="35" fillId="0" borderId="51" xfId="0" applyFont="1" applyBorder="1" applyAlignment="1" applyProtection="1">
      <alignment vertical="center"/>
      <protection locked="0"/>
    </xf>
    <xf numFmtId="0" fontId="93" fillId="0" borderId="52" xfId="0" applyFont="1" applyBorder="1" applyAlignment="1" applyProtection="1">
      <alignment horizontal="center" vertical="center" wrapText="1"/>
      <protection locked="0"/>
    </xf>
    <xf numFmtId="0" fontId="35" fillId="0" borderId="52" xfId="0" applyFont="1" applyBorder="1" applyAlignment="1" applyProtection="1">
      <alignment vertical="center"/>
      <protection locked="0"/>
    </xf>
    <xf numFmtId="0" fontId="79" fillId="12" borderId="0" xfId="0" applyFont="1" applyFill="1" applyAlignment="1" applyProtection="1">
      <alignment horizontal="center" vertical="center" wrapText="1"/>
      <protection locked="0"/>
    </xf>
    <xf numFmtId="0" fontId="79" fillId="12" borderId="0" xfId="0" applyFont="1" applyFill="1" applyAlignment="1" applyProtection="1">
      <alignment horizontal="right" vertical="center" wrapText="1"/>
      <protection locked="0"/>
    </xf>
    <xf numFmtId="0" fontId="67"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wrapText="1"/>
      <protection locked="0"/>
    </xf>
    <xf numFmtId="0" fontId="35" fillId="0" borderId="0" xfId="0" applyFont="1" applyBorder="1" applyAlignment="1" applyProtection="1">
      <alignment vertical="center"/>
      <protection locked="0"/>
    </xf>
    <xf numFmtId="0" fontId="35" fillId="0" borderId="5" xfId="0" applyNumberFormat="1" applyFont="1" applyBorder="1" applyAlignment="1" applyProtection="1">
      <alignment horizontal="center" vertical="center" wrapText="1"/>
      <protection locked="0"/>
    </xf>
    <xf numFmtId="0" fontId="70" fillId="0" borderId="50" xfId="0" applyNumberFormat="1" applyFont="1" applyBorder="1" applyAlignment="1" applyProtection="1">
      <alignment horizontal="center" vertical="center" wrapText="1"/>
      <protection locked="0"/>
    </xf>
    <xf numFmtId="0" fontId="54" fillId="0" borderId="50" xfId="0" applyNumberFormat="1" applyFont="1" applyBorder="1" applyAlignment="1" applyProtection="1">
      <alignment vertical="center"/>
      <protection locked="0"/>
    </xf>
    <xf numFmtId="0" fontId="70" fillId="0" borderId="51" xfId="0" applyNumberFormat="1" applyFont="1" applyBorder="1" applyAlignment="1" applyProtection="1">
      <alignment horizontal="center" vertical="center" wrapText="1"/>
      <protection locked="0"/>
    </xf>
    <xf numFmtId="0" fontId="54" fillId="0" borderId="51" xfId="0" applyNumberFormat="1" applyFont="1" applyBorder="1" applyAlignment="1" applyProtection="1">
      <alignment vertical="center"/>
      <protection locked="0"/>
    </xf>
    <xf numFmtId="0" fontId="70" fillId="0" borderId="52" xfId="0" applyNumberFormat="1" applyFont="1" applyBorder="1" applyAlignment="1" applyProtection="1">
      <alignment horizontal="center" vertical="center" wrapText="1"/>
      <protection locked="0"/>
    </xf>
    <xf numFmtId="0" fontId="54" fillId="0" borderId="52" xfId="0" applyNumberFormat="1" applyFont="1" applyBorder="1" applyAlignment="1" applyProtection="1">
      <alignment vertical="center"/>
      <protection locked="0"/>
    </xf>
    <xf numFmtId="0" fontId="35" fillId="0" borderId="0" xfId="0" applyFont="1" applyBorder="1" applyAlignment="1">
      <alignment horizontal="center" vertical="center" wrapText="1"/>
    </xf>
    <xf numFmtId="0" fontId="70" fillId="0" borderId="73" xfId="0" applyFont="1" applyBorder="1" applyAlignment="1">
      <alignment horizontal="center" vertical="center" wrapText="1"/>
    </xf>
    <xf numFmtId="0" fontId="54" fillId="0" borderId="73" xfId="0" applyFont="1" applyBorder="1" applyAlignment="1">
      <alignment vertical="center"/>
    </xf>
    <xf numFmtId="0" fontId="70" fillId="0" borderId="68" xfId="0" applyFont="1" applyBorder="1" applyAlignment="1">
      <alignment horizontal="center" vertical="center" wrapText="1"/>
    </xf>
    <xf numFmtId="0" fontId="54" fillId="0" borderId="68" xfId="0" applyFont="1" applyBorder="1" applyAlignment="1">
      <alignment vertical="center"/>
    </xf>
    <xf numFmtId="0" fontId="70" fillId="0" borderId="74" xfId="0" applyFont="1" applyBorder="1" applyAlignment="1">
      <alignment horizontal="center" vertical="center" wrapText="1"/>
    </xf>
    <xf numFmtId="0" fontId="54" fillId="0" borderId="74" xfId="0" applyFont="1" applyBorder="1" applyAlignment="1">
      <alignment vertical="center"/>
    </xf>
    <xf numFmtId="0" fontId="36" fillId="0" borderId="45" xfId="0" applyFont="1" applyBorder="1" applyAlignment="1">
      <alignment horizontal="center" vertical="center" wrapText="1"/>
    </xf>
    <xf numFmtId="0" fontId="105" fillId="0" borderId="20"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50" xfId="0" applyFont="1" applyBorder="1" applyAlignment="1" applyProtection="1">
      <alignment vertical="center" wrapText="1"/>
      <protection locked="0"/>
    </xf>
    <xf numFmtId="0" fontId="82" fillId="0" borderId="0" xfId="0" applyFont="1" applyAlignment="1" applyProtection="1">
      <alignment wrapText="1"/>
      <protection locked="0"/>
    </xf>
    <xf numFmtId="0" fontId="105" fillId="0" borderId="51" xfId="0" applyFont="1" applyBorder="1" applyAlignment="1" applyProtection="1">
      <alignment vertical="center" wrapText="1"/>
      <protection locked="0"/>
    </xf>
    <xf numFmtId="0" fontId="105" fillId="0" borderId="52" xfId="0" applyFont="1" applyBorder="1" applyAlignment="1" applyProtection="1">
      <alignment vertical="center" wrapText="1"/>
      <protection locked="0"/>
    </xf>
    <xf numFmtId="0" fontId="36" fillId="0" borderId="75" xfId="0" applyFont="1" applyBorder="1" applyAlignment="1" applyProtection="1">
      <alignment horizontal="center" vertical="center" wrapText="1"/>
      <protection locked="0"/>
    </xf>
    <xf numFmtId="0" fontId="36" fillId="0" borderId="76" xfId="0" applyFont="1" applyBorder="1" applyAlignment="1" applyProtection="1">
      <alignment horizontal="center" vertical="center" wrapText="1"/>
      <protection locked="0"/>
    </xf>
    <xf numFmtId="0" fontId="36" fillId="0" borderId="77" xfId="0" applyFont="1" applyBorder="1" applyAlignment="1" applyProtection="1">
      <alignment horizontal="center" vertical="center" wrapText="1"/>
      <protection locked="0"/>
    </xf>
    <xf numFmtId="0" fontId="70" fillId="0" borderId="73" xfId="0" applyFont="1" applyBorder="1" applyAlignment="1" applyProtection="1">
      <alignment horizontal="center" vertical="center" wrapText="1"/>
      <protection locked="0"/>
    </xf>
    <xf numFmtId="0" fontId="36" fillId="0" borderId="73" xfId="0" applyFont="1" applyBorder="1" applyAlignment="1" applyProtection="1">
      <alignment vertical="center" wrapText="1"/>
      <protection locked="0"/>
    </xf>
    <xf numFmtId="0" fontId="36" fillId="0" borderId="68" xfId="0" applyFont="1" applyBorder="1" applyAlignment="1" applyProtection="1">
      <alignment vertical="center" wrapText="1"/>
      <protection locked="0"/>
    </xf>
    <xf numFmtId="0" fontId="70" fillId="0" borderId="74" xfId="0" applyFont="1" applyBorder="1" applyAlignment="1" applyProtection="1">
      <alignment horizontal="center" vertical="center" wrapText="1"/>
      <protection locked="0"/>
    </xf>
    <xf numFmtId="0" fontId="36" fillId="0" borderId="74" xfId="0" applyFont="1" applyBorder="1" applyAlignment="1" applyProtection="1">
      <alignment vertical="center" wrapText="1"/>
      <protection locked="0"/>
    </xf>
    <xf numFmtId="0" fontId="107" fillId="0" borderId="50" xfId="0" applyFont="1" applyBorder="1" applyAlignment="1" applyProtection="1">
      <alignment horizontal="center" vertical="center" wrapText="1"/>
      <protection locked="0"/>
    </xf>
    <xf numFmtId="0" fontId="107" fillId="0" borderId="51" xfId="0" applyFont="1" applyBorder="1" applyAlignment="1" applyProtection="1">
      <alignment horizontal="center" vertical="center" wrapText="1"/>
      <protection locked="0"/>
    </xf>
    <xf numFmtId="0" fontId="107" fillId="0" borderId="52" xfId="0" applyFont="1" applyBorder="1" applyAlignment="1" applyProtection="1">
      <alignment horizontal="center" vertical="center" wrapText="1"/>
      <protection locked="0"/>
    </xf>
    <xf numFmtId="0" fontId="36" fillId="0" borderId="78" xfId="0" applyFont="1" applyBorder="1" applyAlignment="1" applyProtection="1">
      <alignment horizontal="center" vertical="center" wrapText="1"/>
      <protection locked="0"/>
    </xf>
    <xf numFmtId="0" fontId="82" fillId="0" borderId="22" xfId="0" applyFont="1" applyBorder="1" applyAlignment="1" applyProtection="1">
      <alignment horizontal="center" vertical="center" wrapText="1"/>
      <protection locked="0"/>
    </xf>
    <xf numFmtId="0" fontId="82" fillId="0" borderId="5" xfId="0" applyFont="1" applyBorder="1" applyAlignment="1" applyProtection="1">
      <alignment horizontal="center" vertical="center" wrapText="1"/>
      <protection locked="0"/>
    </xf>
    <xf numFmtId="0" fontId="82" fillId="0" borderId="50" xfId="0" applyFont="1" applyBorder="1" applyAlignment="1" applyProtection="1">
      <alignment vertical="center"/>
      <protection locked="0"/>
    </xf>
    <xf numFmtId="0" fontId="82" fillId="0" borderId="51" xfId="0" applyFont="1" applyBorder="1" applyAlignment="1" applyProtection="1">
      <alignment vertical="center"/>
      <protection locked="0"/>
    </xf>
    <xf numFmtId="0" fontId="82" fillId="0" borderId="52" xfId="0" applyFont="1" applyBorder="1" applyAlignment="1" applyProtection="1">
      <alignment vertical="center"/>
      <protection locked="0"/>
    </xf>
    <xf numFmtId="0" fontId="82" fillId="0" borderId="47" xfId="0" applyFont="1" applyBorder="1" applyAlignment="1" applyProtection="1">
      <alignment horizontal="center" vertical="center" wrapText="1"/>
      <protection locked="0"/>
    </xf>
    <xf numFmtId="0" fontId="93" fillId="0" borderId="47" xfId="0" applyFont="1" applyBorder="1" applyAlignment="1" applyProtection="1">
      <alignment horizontal="center" vertical="center" wrapText="1"/>
      <protection locked="0"/>
    </xf>
    <xf numFmtId="0" fontId="82" fillId="0" borderId="47" xfId="0" applyFont="1" applyBorder="1" applyAlignment="1" applyProtection="1">
      <alignment vertical="center"/>
      <protection locked="0"/>
    </xf>
    <xf numFmtId="0" fontId="82" fillId="0" borderId="48" xfId="0" applyFont="1" applyBorder="1" applyAlignment="1" applyProtection="1">
      <alignment horizontal="center" vertical="center" wrapText="1"/>
      <protection locked="0"/>
    </xf>
    <xf numFmtId="0" fontId="93" fillId="0" borderId="48" xfId="0" applyFont="1" applyBorder="1" applyAlignment="1" applyProtection="1">
      <alignment horizontal="center" vertical="center" wrapText="1"/>
      <protection locked="0"/>
    </xf>
    <xf numFmtId="0" fontId="82" fillId="0" borderId="48" xfId="0" applyFont="1" applyBorder="1" applyAlignment="1" applyProtection="1">
      <alignment vertical="center"/>
      <protection locked="0"/>
    </xf>
    <xf numFmtId="0" fontId="82" fillId="0" borderId="48" xfId="0" applyFont="1" applyBorder="1" applyProtection="1">
      <protection locked="0"/>
    </xf>
    <xf numFmtId="0" fontId="82" fillId="0" borderId="48" xfId="0" applyFont="1" applyBorder="1" applyAlignment="1" applyProtection="1">
      <alignment wrapText="1"/>
      <protection locked="0"/>
    </xf>
    <xf numFmtId="0" fontId="82" fillId="0" borderId="0" xfId="0" applyFont="1" applyProtection="1">
      <protection locked="0"/>
    </xf>
    <xf numFmtId="0" fontId="82" fillId="0" borderId="49" xfId="0" applyFont="1" applyBorder="1" applyProtection="1">
      <protection locked="0"/>
    </xf>
    <xf numFmtId="0" fontId="82" fillId="0" borderId="49" xfId="0" applyFont="1" applyBorder="1" applyAlignment="1" applyProtection="1">
      <alignment wrapText="1"/>
      <protection locked="0"/>
    </xf>
    <xf numFmtId="0" fontId="82" fillId="0" borderId="23" xfId="0" applyFont="1" applyBorder="1" applyAlignment="1" applyProtection="1">
      <alignment horizontal="center" vertical="center" wrapText="1"/>
      <protection locked="0"/>
    </xf>
    <xf numFmtId="0" fontId="93" fillId="0" borderId="54" xfId="0" applyFont="1" applyBorder="1" applyAlignment="1" applyProtection="1">
      <alignment horizontal="center" vertical="center" wrapText="1"/>
      <protection locked="0"/>
    </xf>
    <xf numFmtId="0" fontId="82" fillId="0" borderId="55" xfId="0" applyFont="1" applyBorder="1" applyAlignment="1" applyProtection="1">
      <alignment vertical="center"/>
      <protection locked="0"/>
    </xf>
    <xf numFmtId="0" fontId="82" fillId="0" borderId="57" xfId="0" applyFont="1" applyBorder="1" applyAlignment="1" applyProtection="1">
      <alignment vertical="center"/>
      <protection locked="0"/>
    </xf>
    <xf numFmtId="0" fontId="93" fillId="0" borderId="59" xfId="0" applyFont="1" applyBorder="1" applyAlignment="1" applyProtection="1">
      <alignment horizontal="center" vertical="center" wrapText="1"/>
      <protection locked="0"/>
    </xf>
    <xf numFmtId="0" fontId="82" fillId="0" borderId="60" xfId="0" applyFont="1" applyBorder="1" applyAlignment="1" applyProtection="1">
      <alignment vertical="center"/>
      <protection locked="0"/>
    </xf>
    <xf numFmtId="0" fontId="108" fillId="0" borderId="5" xfId="0" applyFont="1" applyFill="1" applyBorder="1" applyAlignment="1" applyProtection="1">
      <alignment horizontal="center" vertical="center" wrapText="1"/>
      <protection locked="0"/>
    </xf>
    <xf numFmtId="0" fontId="108" fillId="0" borderId="6" xfId="0" applyFont="1" applyFill="1" applyBorder="1" applyAlignment="1" applyProtection="1">
      <alignment horizontal="center" vertical="center" wrapText="1"/>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82" fillId="0" borderId="5" xfId="0" applyFont="1" applyBorder="1" applyAlignment="1" applyProtection="1">
      <alignment horizontal="center" vertical="center" wrapText="1"/>
    </xf>
    <xf numFmtId="0" fontId="54" fillId="0" borderId="79" xfId="0" applyFont="1" applyBorder="1" applyAlignment="1" applyProtection="1">
      <alignment vertical="center"/>
      <protection locked="0"/>
    </xf>
    <xf numFmtId="0" fontId="54" fillId="0" borderId="57" xfId="0" applyFont="1" applyBorder="1" applyAlignment="1" applyProtection="1">
      <alignment vertical="center"/>
      <protection locked="0"/>
    </xf>
    <xf numFmtId="0" fontId="54" fillId="0" borderId="60" xfId="0" applyFont="1" applyBorder="1" applyAlignment="1" applyProtection="1">
      <alignment vertical="center"/>
      <protection locked="0"/>
    </xf>
    <xf numFmtId="0" fontId="0" fillId="0" borderId="0" xfId="0" applyNumberFormat="1" applyFont="1" applyFill="1" applyBorder="1" applyAlignment="1"/>
    <xf numFmtId="0" fontId="25" fillId="0" borderId="13" xfId="0" applyFont="1" applyFill="1" applyBorder="1" applyAlignment="1">
      <alignment horizontal="left"/>
    </xf>
    <xf numFmtId="0" fontId="0" fillId="0" borderId="0" xfId="0" applyFont="1" applyAlignment="1">
      <alignment wrapText="1"/>
    </xf>
    <xf numFmtId="0" fontId="2" fillId="0" borderId="0" xfId="0" applyFont="1" applyBorder="1" applyAlignment="1">
      <alignment horizontal="center"/>
    </xf>
    <xf numFmtId="0" fontId="109" fillId="0" borderId="44" xfId="0" applyFont="1" applyBorder="1" applyAlignment="1">
      <alignment wrapText="1"/>
    </xf>
    <xf numFmtId="0" fontId="25" fillId="0" borderId="44" xfId="0" applyFont="1" applyFill="1" applyBorder="1" applyAlignment="1">
      <alignment horizontal="center"/>
    </xf>
    <xf numFmtId="0" fontId="6" fillId="0" borderId="80" xfId="0" applyFont="1" applyFill="1" applyBorder="1" applyAlignment="1">
      <alignment horizontal="left" vertical="center" wrapText="1"/>
    </xf>
    <xf numFmtId="0" fontId="2" fillId="22" borderId="80" xfId="0" applyFont="1" applyFill="1" applyBorder="1" applyAlignment="1">
      <alignment horizontal="center"/>
    </xf>
    <xf numFmtId="0" fontId="25" fillId="0" borderId="80" xfId="0" applyFont="1" applyBorder="1" applyAlignment="1">
      <alignment horizontal="center"/>
    </xf>
    <xf numFmtId="0" fontId="6" fillId="0" borderId="81" xfId="0" applyFont="1" applyFill="1" applyBorder="1" applyAlignment="1">
      <alignment horizontal="left" vertical="center" wrapText="1"/>
    </xf>
    <xf numFmtId="0" fontId="2" fillId="22" borderId="81" xfId="0" applyFont="1" applyFill="1" applyBorder="1" applyAlignment="1">
      <alignment horizontal="center"/>
    </xf>
    <xf numFmtId="0" fontId="25" fillId="0" borderId="81" xfId="0" applyFont="1" applyFill="1" applyBorder="1" applyAlignment="1">
      <alignment horizontal="center"/>
    </xf>
    <xf numFmtId="0" fontId="1" fillId="24" borderId="81" xfId="0" applyFont="1" applyFill="1" applyBorder="1" applyAlignment="1">
      <alignment wrapText="1"/>
    </xf>
    <xf numFmtId="0" fontId="25" fillId="24" borderId="81" xfId="0" applyFont="1" applyFill="1" applyBorder="1" applyAlignment="1">
      <alignment horizontal="center" vertical="center" wrapText="1" shrinkToFit="1"/>
    </xf>
    <xf numFmtId="20" fontId="6" fillId="0" borderId="81" xfId="0" applyNumberFormat="1" applyFont="1" applyFill="1" applyBorder="1" applyAlignment="1">
      <alignment horizontal="left" vertical="center" wrapText="1"/>
    </xf>
    <xf numFmtId="0" fontId="25" fillId="0" borderId="81" xfId="0" applyFont="1" applyFill="1" applyBorder="1" applyAlignment="1">
      <alignment horizontal="center" vertical="center" wrapText="1" shrinkToFit="1"/>
    </xf>
    <xf numFmtId="0" fontId="1" fillId="24" borderId="81" xfId="0" applyFont="1" applyFill="1" applyBorder="1" applyAlignment="1">
      <alignment horizontal="left" vertical="center" wrapText="1"/>
    </xf>
    <xf numFmtId="0" fontId="110" fillId="22" borderId="81" xfId="0" applyFont="1" applyFill="1" applyBorder="1" applyAlignment="1">
      <alignment horizontal="center" vertical="center" wrapText="1" shrinkToFit="1"/>
    </xf>
    <xf numFmtId="0" fontId="25" fillId="0" borderId="81" xfId="0" applyFont="1" applyBorder="1" applyAlignment="1">
      <alignment horizontal="center"/>
    </xf>
    <xf numFmtId="0" fontId="52" fillId="0" borderId="81" xfId="0" applyFont="1" applyFill="1" applyBorder="1" applyAlignment="1">
      <alignment horizontal="left" vertical="center" wrapText="1"/>
    </xf>
    <xf numFmtId="0" fontId="1" fillId="24" borderId="81" xfId="0" applyFont="1" applyFill="1" applyBorder="1" applyAlignment="1">
      <alignment vertical="center" wrapText="1"/>
    </xf>
    <xf numFmtId="0" fontId="111" fillId="24" borderId="81" xfId="0" applyFont="1" applyFill="1" applyBorder="1" applyAlignment="1">
      <alignment horizontal="center" vertical="center" wrapText="1" shrinkToFit="1"/>
    </xf>
    <xf numFmtId="0" fontId="25" fillId="22" borderId="81" xfId="0" applyFont="1" applyFill="1" applyBorder="1" applyAlignment="1">
      <alignment horizontal="center" vertical="center" wrapText="1" shrinkToFit="1"/>
    </xf>
    <xf numFmtId="0" fontId="6" fillId="2" borderId="81" xfId="0" applyFont="1" applyFill="1" applyBorder="1" applyAlignment="1">
      <alignment vertical="center" wrapText="1"/>
    </xf>
    <xf numFmtId="0" fontId="0" fillId="0" borderId="81" xfId="0" applyFont="1" applyBorder="1" applyAlignment="1">
      <alignment wrapText="1"/>
    </xf>
    <xf numFmtId="0" fontId="112" fillId="0" borderId="81" xfId="0" applyFont="1" applyFill="1" applyBorder="1" applyAlignment="1">
      <alignment horizontal="center" vertical="center" wrapText="1" shrinkToFit="1"/>
    </xf>
    <xf numFmtId="0" fontId="1" fillId="41" borderId="81" xfId="0" applyFont="1" applyFill="1" applyBorder="1" applyAlignment="1">
      <alignment horizontal="left" vertical="center" wrapText="1"/>
    </xf>
    <xf numFmtId="0" fontId="111" fillId="41" borderId="81" xfId="0" applyFont="1" applyFill="1" applyBorder="1" applyAlignment="1">
      <alignment horizontal="center" vertical="center" wrapText="1" shrinkToFit="1"/>
    </xf>
    <xf numFmtId="0" fontId="100" fillId="0" borderId="81" xfId="0" applyFont="1" applyFill="1" applyBorder="1" applyAlignment="1">
      <alignment horizontal="left" wrapText="1"/>
    </xf>
    <xf numFmtId="0" fontId="113" fillId="0" borderId="81" xfId="0" applyFont="1" applyBorder="1" applyAlignment="1">
      <alignment horizontal="center"/>
    </xf>
    <xf numFmtId="0" fontId="2" fillId="0" borderId="81" xfId="0" applyFont="1" applyBorder="1" applyAlignment="1">
      <alignment horizontal="center"/>
    </xf>
    <xf numFmtId="0" fontId="112" fillId="0" borderId="81" xfId="0" applyFont="1" applyBorder="1" applyAlignment="1">
      <alignment horizontal="center"/>
    </xf>
    <xf numFmtId="0" fontId="25" fillId="24" borderId="81" xfId="0" applyFont="1" applyFill="1" applyBorder="1" applyAlignment="1">
      <alignment horizontal="center"/>
    </xf>
    <xf numFmtId="0" fontId="2" fillId="27" borderId="81" xfId="0" applyFont="1" applyFill="1" applyBorder="1" applyAlignment="1">
      <alignment horizontal="center"/>
    </xf>
    <xf numFmtId="0" fontId="25" fillId="22" borderId="81" xfId="0" applyFont="1" applyFill="1" applyBorder="1" applyAlignment="1">
      <alignment horizontal="center"/>
    </xf>
    <xf numFmtId="0" fontId="25" fillId="24" borderId="81" xfId="0" applyFont="1" applyFill="1" applyBorder="1" applyAlignment="1">
      <alignment horizontal="center" vertical="center"/>
    </xf>
    <xf numFmtId="0" fontId="0" fillId="0" borderId="81" xfId="0" applyFont="1" applyBorder="1" applyAlignment="1">
      <alignment vertical="center" wrapText="1"/>
    </xf>
    <xf numFmtId="0" fontId="0" fillId="42" borderId="81" xfId="0" applyFont="1" applyFill="1" applyBorder="1" applyAlignment="1">
      <alignment wrapText="1"/>
    </xf>
    <xf numFmtId="14" fontId="6" fillId="0" borderId="81" xfId="0" applyNumberFormat="1" applyFont="1" applyFill="1" applyBorder="1" applyAlignment="1">
      <alignment wrapText="1"/>
    </xf>
    <xf numFmtId="0" fontId="2" fillId="42" borderId="81" xfId="0" applyFont="1" applyFill="1" applyBorder="1" applyAlignment="1">
      <alignment horizontal="center"/>
    </xf>
    <xf numFmtId="0" fontId="112" fillId="42" borderId="81" xfId="0" applyFont="1" applyFill="1" applyBorder="1" applyAlignment="1">
      <alignment horizontal="center"/>
    </xf>
    <xf numFmtId="0" fontId="97" fillId="42" borderId="0" xfId="0" applyFont="1" applyFill="1"/>
    <xf numFmtId="0" fontId="6" fillId="43" borderId="81" xfId="0" applyFont="1" applyFill="1" applyBorder="1" applyAlignment="1">
      <alignment wrapText="1"/>
    </xf>
    <xf numFmtId="0" fontId="112" fillId="42" borderId="81" xfId="0" applyFont="1" applyFill="1" applyBorder="1" applyAlignment="1">
      <alignment horizontal="center" wrapText="1"/>
    </xf>
    <xf numFmtId="0" fontId="113" fillId="0" borderId="81" xfId="0" applyFont="1" applyFill="1" applyBorder="1" applyAlignment="1">
      <alignment horizontal="center"/>
    </xf>
    <xf numFmtId="0" fontId="6" fillId="0" borderId="82" xfId="0" applyFont="1" applyFill="1" applyBorder="1" applyAlignment="1">
      <alignment horizontal="left" vertical="center" wrapText="1"/>
    </xf>
    <xf numFmtId="0" fontId="25" fillId="0" borderId="82" xfId="0" applyFont="1" applyFill="1" applyBorder="1" applyAlignment="1">
      <alignment horizontal="center" vertical="center" wrapText="1" shrinkToFit="1"/>
    </xf>
    <xf numFmtId="14" fontId="6" fillId="0" borderId="0" xfId="0" applyNumberFormat="1" applyFont="1" applyFill="1" applyBorder="1"/>
    <xf numFmtId="0" fontId="70" fillId="0" borderId="83" xfId="0" applyFont="1" applyBorder="1" applyAlignment="1" applyProtection="1">
      <alignment horizontal="center" vertical="center" wrapText="1"/>
      <protection locked="0"/>
    </xf>
    <xf numFmtId="0" fontId="54" fillId="0" borderId="83" xfId="0" applyFont="1" applyBorder="1" applyAlignment="1" applyProtection="1">
      <alignment vertical="center"/>
      <protection locked="0"/>
    </xf>
    <xf numFmtId="0" fontId="70" fillId="0" borderId="84" xfId="0" applyFont="1" applyBorder="1" applyAlignment="1" applyProtection="1">
      <alignment horizontal="center" vertical="center" wrapText="1"/>
      <protection locked="0"/>
    </xf>
    <xf numFmtId="0" fontId="54" fillId="0" borderId="84" xfId="0" applyFont="1" applyBorder="1" applyAlignment="1" applyProtection="1">
      <alignment vertical="center"/>
      <protection locked="0"/>
    </xf>
    <xf numFmtId="0" fontId="70" fillId="0" borderId="85" xfId="0" applyFont="1" applyBorder="1" applyAlignment="1" applyProtection="1">
      <alignment horizontal="center" vertical="center" wrapText="1"/>
      <protection locked="0"/>
    </xf>
    <xf numFmtId="0" fontId="54" fillId="0" borderId="85" xfId="0" applyFont="1" applyBorder="1" applyAlignment="1" applyProtection="1">
      <alignment vertical="center"/>
      <protection locked="0"/>
    </xf>
    <xf numFmtId="0" fontId="114" fillId="0" borderId="50" xfId="0" applyFont="1" applyBorder="1" applyAlignment="1" applyProtection="1">
      <alignment horizontal="center" vertical="center" wrapText="1"/>
      <protection locked="0"/>
    </xf>
    <xf numFmtId="0" fontId="114" fillId="0" borderId="51" xfId="0" applyFont="1" applyBorder="1" applyAlignment="1" applyProtection="1">
      <alignment horizontal="center" vertical="center" wrapText="1"/>
      <protection locked="0"/>
    </xf>
    <xf numFmtId="0" fontId="114" fillId="0" borderId="52" xfId="0" applyFont="1" applyBorder="1" applyAlignment="1" applyProtection="1">
      <alignment horizontal="center" vertical="center" wrapText="1"/>
      <protection locked="0"/>
    </xf>
    <xf numFmtId="0" fontId="106" fillId="0" borderId="50" xfId="0" applyFont="1" applyBorder="1" applyAlignment="1" applyProtection="1">
      <alignment vertical="center" wrapText="1"/>
    </xf>
    <xf numFmtId="0" fontId="106" fillId="0" borderId="51" xfId="0" applyFont="1" applyBorder="1" applyAlignment="1" applyProtection="1">
      <alignment vertical="center" wrapText="1"/>
    </xf>
    <xf numFmtId="0" fontId="106" fillId="0" borderId="52" xfId="0" applyFont="1" applyBorder="1" applyAlignment="1" applyProtection="1">
      <alignment vertical="center" wrapText="1"/>
    </xf>
    <xf numFmtId="0" fontId="93" fillId="0" borderId="49"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54" fillId="0" borderId="88" xfId="0" applyFont="1" applyBorder="1" applyAlignment="1" applyProtection="1">
      <alignment vertical="center" wrapText="1"/>
      <protection locked="0"/>
    </xf>
    <xf numFmtId="0" fontId="70" fillId="0" borderId="90" xfId="0" applyFont="1" applyBorder="1" applyAlignment="1" applyProtection="1">
      <alignment horizontal="center" vertical="center" wrapText="1"/>
      <protection locked="0"/>
    </xf>
    <xf numFmtId="0" fontId="54" fillId="0" borderId="91" xfId="0" applyFont="1" applyBorder="1" applyAlignment="1" applyProtection="1">
      <alignment vertical="center" wrapText="1"/>
      <protection locked="0"/>
    </xf>
    <xf numFmtId="0" fontId="35" fillId="0" borderId="92" xfId="0" applyFont="1" applyBorder="1" applyAlignment="1" applyProtection="1">
      <alignment horizontal="center" vertical="center" wrapText="1"/>
      <protection locked="0"/>
    </xf>
    <xf numFmtId="0" fontId="35" fillId="0" borderId="93" xfId="0" applyFont="1" applyBorder="1" applyAlignment="1" applyProtection="1">
      <alignment horizontal="center" vertical="center" wrapText="1"/>
      <protection locked="0"/>
    </xf>
    <xf numFmtId="0" fontId="70" fillId="0" borderId="93" xfId="0" applyFont="1" applyBorder="1" applyAlignment="1" applyProtection="1">
      <alignment horizontal="center" vertical="center" wrapText="1"/>
      <protection locked="0"/>
    </xf>
    <xf numFmtId="0" fontId="54" fillId="0" borderId="94" xfId="0" applyFont="1" applyBorder="1" applyAlignment="1" applyProtection="1">
      <alignment vertical="center"/>
      <protection locked="0"/>
    </xf>
    <xf numFmtId="0" fontId="35" fillId="0" borderId="95" xfId="0" applyFont="1" applyBorder="1" applyAlignment="1" applyProtection="1">
      <alignment horizontal="center" vertical="center" wrapText="1"/>
      <protection locked="0"/>
    </xf>
    <xf numFmtId="0" fontId="35" fillId="0" borderId="87" xfId="0" applyFont="1" applyBorder="1" applyAlignment="1" applyProtection="1">
      <alignment horizontal="center" vertical="center" wrapText="1"/>
      <protection locked="0"/>
    </xf>
    <xf numFmtId="0" fontId="54" fillId="0" borderId="96" xfId="0" applyFont="1" applyBorder="1" applyAlignment="1" applyProtection="1">
      <alignment vertical="center"/>
      <protection locked="0"/>
    </xf>
    <xf numFmtId="0" fontId="35" fillId="0" borderId="97" xfId="0" applyFont="1" applyBorder="1" applyAlignment="1" applyProtection="1">
      <alignment horizontal="center" vertical="center" wrapText="1"/>
      <protection locked="0"/>
    </xf>
    <xf numFmtId="0" fontId="35" fillId="0" borderId="98" xfId="0" applyFont="1" applyBorder="1" applyAlignment="1" applyProtection="1">
      <alignment horizontal="center" vertical="center" wrapText="1"/>
      <protection locked="0"/>
    </xf>
    <xf numFmtId="0" fontId="70" fillId="0" borderId="98" xfId="0" applyFont="1" applyBorder="1" applyAlignment="1" applyProtection="1">
      <alignment horizontal="center" vertical="center" wrapText="1"/>
      <protection locked="0"/>
    </xf>
    <xf numFmtId="0" fontId="54" fillId="0" borderId="99" xfId="0" applyFont="1" applyBorder="1" applyAlignment="1" applyProtection="1">
      <alignment vertical="center"/>
      <protection locked="0"/>
    </xf>
    <xf numFmtId="0" fontId="63" fillId="0" borderId="0" xfId="0" applyFont="1" applyAlignment="1" applyProtection="1">
      <alignment vertical="center"/>
      <protection locked="0"/>
    </xf>
    <xf numFmtId="0" fontId="74" fillId="0" borderId="0" xfId="0" applyFont="1" applyAlignment="1" applyProtection="1">
      <alignment vertical="center"/>
      <protection locked="0"/>
    </xf>
    <xf numFmtId="0" fontId="61" fillId="0" borderId="0" xfId="0" applyFont="1" applyAlignment="1" applyProtection="1">
      <alignment vertical="center"/>
      <protection locked="0"/>
    </xf>
    <xf numFmtId="0" fontId="81" fillId="0" borderId="0" xfId="0" applyFont="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106" fillId="0" borderId="50" xfId="0" applyFont="1" applyBorder="1" applyAlignment="1">
      <alignment vertical="center" wrapText="1"/>
    </xf>
    <xf numFmtId="0" fontId="106" fillId="0" borderId="50" xfId="0" applyFont="1" applyBorder="1" applyAlignment="1">
      <alignment vertical="center"/>
    </xf>
    <xf numFmtId="0" fontId="106" fillId="0" borderId="51" xfId="0" applyFont="1" applyBorder="1" applyAlignment="1">
      <alignment vertical="center" wrapText="1"/>
    </xf>
    <xf numFmtId="0" fontId="106" fillId="0" borderId="51" xfId="0" applyFont="1" applyBorder="1" applyAlignment="1">
      <alignment vertical="center"/>
    </xf>
    <xf numFmtId="0" fontId="62" fillId="0" borderId="0" xfId="0" applyFont="1" applyBorder="1" applyAlignment="1" applyProtection="1">
      <alignment vertical="center"/>
      <protection locked="0"/>
    </xf>
    <xf numFmtId="0" fontId="69" fillId="0" borderId="0" xfId="0" applyFont="1" applyBorder="1" applyAlignment="1" applyProtection="1">
      <alignment horizontal="left" vertical="center"/>
      <protection locked="0"/>
    </xf>
    <xf numFmtId="0" fontId="106" fillId="0" borderId="50" xfId="0" applyFont="1" applyFill="1" applyBorder="1" applyAlignment="1">
      <alignment horizontal="left" vertical="center" wrapText="1"/>
    </xf>
    <xf numFmtId="0" fontId="106" fillId="0" borderId="51" xfId="0" applyFont="1" applyFill="1" applyBorder="1" applyAlignment="1">
      <alignment horizontal="left" vertical="center" wrapText="1"/>
    </xf>
    <xf numFmtId="0" fontId="106" fillId="0" borderId="52" xfId="0" applyFont="1" applyFill="1" applyBorder="1" applyAlignment="1">
      <alignment horizontal="left" vertical="center" wrapText="1"/>
    </xf>
    <xf numFmtId="0" fontId="106" fillId="0" borderId="52" xfId="0" applyFont="1" applyBorder="1" applyAlignment="1">
      <alignment vertical="center"/>
    </xf>
    <xf numFmtId="0" fontId="106" fillId="0" borderId="52" xfId="0" applyFont="1" applyBorder="1" applyAlignment="1">
      <alignment vertical="center" wrapText="1"/>
    </xf>
    <xf numFmtId="0" fontId="68" fillId="12" borderId="0" xfId="0" applyFont="1" applyFill="1" applyAlignment="1" applyProtection="1">
      <alignment horizontal="center" vertical="center"/>
      <protection locked="0"/>
    </xf>
    <xf numFmtId="0" fontId="67" fillId="0" borderId="0" xfId="0" applyFont="1" applyAlignment="1" applyProtection="1">
      <alignment horizontal="center" vertical="center"/>
      <protection locked="0"/>
    </xf>
    <xf numFmtId="0" fontId="106" fillId="0" borderId="50" xfId="0" applyFont="1" applyFill="1" applyBorder="1" applyAlignment="1">
      <alignment vertical="center" wrapText="1"/>
    </xf>
    <xf numFmtId="0" fontId="106" fillId="0" borderId="50" xfId="0" applyFont="1" applyFill="1" applyBorder="1" applyAlignment="1">
      <alignment vertical="center"/>
    </xf>
    <xf numFmtId="0" fontId="106" fillId="0" borderId="51" xfId="0" applyFont="1" applyFill="1" applyBorder="1" applyAlignment="1">
      <alignment vertical="center" wrapText="1"/>
    </xf>
    <xf numFmtId="0" fontId="106" fillId="0" borderId="51" xfId="0" applyFont="1" applyFill="1" applyBorder="1" applyAlignment="1">
      <alignment vertical="center"/>
    </xf>
    <xf numFmtId="0" fontId="106" fillId="0" borderId="52" xfId="0" applyFont="1" applyFill="1" applyBorder="1" applyAlignment="1">
      <alignment vertical="center" wrapText="1"/>
    </xf>
    <xf numFmtId="0" fontId="106" fillId="0" borderId="52" xfId="0" applyFont="1" applyFill="1" applyBorder="1" applyAlignment="1">
      <alignment vertical="center"/>
    </xf>
    <xf numFmtId="0" fontId="87" fillId="0" borderId="0" xfId="0" applyFont="1" applyAlignment="1" applyProtection="1">
      <alignment horizontal="center" vertical="center"/>
      <protection locked="0"/>
    </xf>
    <xf numFmtId="0" fontId="106" fillId="0" borderId="50" xfId="0" applyFont="1" applyBorder="1" applyAlignment="1">
      <alignment horizontal="left" vertical="center" wrapText="1"/>
    </xf>
    <xf numFmtId="0" fontId="106" fillId="0" borderId="51" xfId="0" applyFont="1" applyBorder="1" applyAlignment="1">
      <alignment horizontal="left" vertical="center" wrapText="1"/>
    </xf>
    <xf numFmtId="0" fontId="106" fillId="0" borderId="52" xfId="0" applyFont="1" applyBorder="1" applyAlignment="1">
      <alignment horizontal="left" vertical="center" wrapText="1"/>
    </xf>
    <xf numFmtId="0" fontId="100" fillId="0" borderId="50" xfId="0" applyFont="1" applyFill="1" applyBorder="1" applyAlignment="1">
      <alignment vertical="center" wrapText="1"/>
    </xf>
    <xf numFmtId="0" fontId="100" fillId="0" borderId="50" xfId="0" applyFont="1" applyBorder="1" applyAlignment="1">
      <alignment horizontal="left" vertical="center" wrapText="1"/>
    </xf>
    <xf numFmtId="0" fontId="100" fillId="0" borderId="50" xfId="0" applyFont="1" applyBorder="1" applyAlignment="1">
      <alignment vertical="center"/>
    </xf>
    <xf numFmtId="0" fontId="100" fillId="0" borderId="51" xfId="0" applyFont="1" applyFill="1" applyBorder="1" applyAlignment="1">
      <alignment vertical="center" wrapText="1"/>
    </xf>
    <xf numFmtId="0" fontId="100" fillId="0" borderId="51" xfId="0" applyFont="1" applyBorder="1" applyAlignment="1">
      <alignment horizontal="left" vertical="center" wrapText="1"/>
    </xf>
    <xf numFmtId="0" fontId="100" fillId="0" borderId="51" xfId="0" applyFont="1" applyBorder="1" applyAlignment="1">
      <alignment vertical="center"/>
    </xf>
    <xf numFmtId="0" fontId="100" fillId="0" borderId="52" xfId="0" applyFont="1" applyFill="1" applyBorder="1" applyAlignment="1">
      <alignment vertical="center" wrapText="1"/>
    </xf>
    <xf numFmtId="0" fontId="100" fillId="0" borderId="52" xfId="0" applyFont="1" applyBorder="1" applyAlignment="1">
      <alignment horizontal="left" vertical="center" wrapText="1"/>
    </xf>
    <xf numFmtId="0" fontId="100" fillId="0" borderId="52" xfId="0" applyFont="1" applyBorder="1" applyAlignment="1">
      <alignment vertical="center"/>
    </xf>
    <xf numFmtId="0" fontId="63" fillId="0" borderId="0" xfId="0" applyFont="1" applyAlignment="1">
      <alignment vertical="center"/>
    </xf>
    <xf numFmtId="0" fontId="61" fillId="0" borderId="0" xfId="0" applyFont="1" applyAlignment="1">
      <alignment vertical="center"/>
    </xf>
    <xf numFmtId="0" fontId="79" fillId="12" borderId="0" xfId="0" applyFont="1" applyFill="1" applyAlignment="1">
      <alignment horizontal="center" vertical="center"/>
    </xf>
    <xf numFmtId="0" fontId="67" fillId="0" borderId="0" xfId="0" applyFont="1" applyAlignment="1">
      <alignment horizontal="center" vertical="center"/>
    </xf>
    <xf numFmtId="0" fontId="65" fillId="0" borderId="0" xfId="0" applyFont="1" applyFill="1" applyAlignment="1">
      <alignment horizontal="center" vertical="center"/>
    </xf>
    <xf numFmtId="0" fontId="69" fillId="0" borderId="0" xfId="0" applyFont="1" applyBorder="1" applyAlignment="1">
      <alignment horizontal="left" vertical="center"/>
    </xf>
    <xf numFmtId="0" fontId="100" fillId="0" borderId="53" xfId="0" applyFont="1" applyFill="1" applyBorder="1" applyAlignment="1">
      <alignment vertical="center" wrapText="1"/>
    </xf>
    <xf numFmtId="0" fontId="100" fillId="0" borderId="54" xfId="0" applyFont="1" applyBorder="1" applyAlignment="1">
      <alignment horizontal="left" vertical="center" wrapText="1"/>
    </xf>
    <xf numFmtId="0" fontId="100" fillId="0" borderId="54" xfId="0" applyFont="1" applyBorder="1" applyAlignment="1">
      <alignment vertical="center"/>
    </xf>
    <xf numFmtId="0" fontId="100" fillId="0" borderId="56" xfId="0" applyFont="1" applyFill="1" applyBorder="1" applyAlignment="1">
      <alignment vertical="center" wrapText="1"/>
    </xf>
    <xf numFmtId="0" fontId="100" fillId="0" borderId="58" xfId="0" applyFont="1" applyFill="1" applyBorder="1" applyAlignment="1">
      <alignment vertical="center" wrapText="1"/>
    </xf>
    <xf numFmtId="0" fontId="100" fillId="0" borderId="59" xfId="0" applyFont="1" applyBorder="1" applyAlignment="1">
      <alignment horizontal="left" vertical="center" wrapText="1"/>
    </xf>
    <xf numFmtId="0" fontId="100" fillId="0" borderId="59" xfId="0" applyFont="1" applyBorder="1" applyAlignment="1">
      <alignment vertical="center"/>
    </xf>
    <xf numFmtId="0" fontId="35" fillId="0" borderId="0" xfId="0" applyFont="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86" fillId="12" borderId="0" xfId="0" applyFont="1" applyFill="1" applyAlignment="1" applyProtection="1">
      <alignment horizontal="center" vertical="center"/>
      <protection locked="0"/>
    </xf>
    <xf numFmtId="0" fontId="89" fillId="0" borderId="0" xfId="5" applyFont="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100" fillId="0" borderId="50" xfId="0" applyFont="1" applyBorder="1" applyAlignment="1">
      <alignment horizontal="center" vertical="center"/>
    </xf>
    <xf numFmtId="0" fontId="100" fillId="0" borderId="51" xfId="0" applyFont="1" applyBorder="1" applyAlignment="1">
      <alignment horizontal="center" vertical="center"/>
    </xf>
    <xf numFmtId="0" fontId="100" fillId="0" borderId="52" xfId="0" applyFont="1" applyBorder="1" applyAlignment="1">
      <alignment horizontal="center" vertical="center"/>
    </xf>
    <xf numFmtId="0" fontId="96" fillId="0" borderId="0" xfId="0" applyFont="1" applyAlignment="1" applyProtection="1">
      <alignment horizontal="center" vertical="center"/>
      <protection locked="0"/>
    </xf>
    <xf numFmtId="0" fontId="68" fillId="12" borderId="0" xfId="0" applyFont="1" applyFill="1" applyAlignment="1" applyProtection="1">
      <alignment horizontal="left" vertical="center"/>
      <protection locked="0"/>
    </xf>
    <xf numFmtId="0" fontId="96" fillId="0" borderId="5" xfId="0" applyFont="1" applyBorder="1" applyAlignment="1" applyProtection="1">
      <alignment horizontal="center" vertical="center" wrapText="1"/>
    </xf>
    <xf numFmtId="0" fontId="100" fillId="0" borderId="54" xfId="0" applyFont="1" applyFill="1" applyBorder="1" applyAlignment="1">
      <alignment vertical="center" wrapText="1"/>
    </xf>
    <xf numFmtId="0" fontId="100" fillId="0" borderId="59" xfId="0" applyFont="1" applyFill="1" applyBorder="1" applyAlignment="1">
      <alignment vertical="center" wrapText="1"/>
    </xf>
    <xf numFmtId="0" fontId="100" fillId="0" borderId="102" xfId="0" applyFont="1" applyBorder="1" applyAlignment="1">
      <alignment vertical="center"/>
    </xf>
    <xf numFmtId="0" fontId="70" fillId="0" borderId="102" xfId="0" applyFont="1" applyBorder="1" applyAlignment="1" applyProtection="1">
      <alignment horizontal="center" vertical="center" wrapText="1"/>
      <protection locked="0"/>
    </xf>
    <xf numFmtId="0" fontId="54" fillId="0" borderId="103" xfId="0" applyFont="1" applyBorder="1" applyAlignment="1" applyProtection="1">
      <alignment vertical="center"/>
      <protection locked="0"/>
    </xf>
    <xf numFmtId="0" fontId="80" fillId="0" borderId="32" xfId="0" applyFont="1" applyBorder="1" applyAlignment="1" applyProtection="1">
      <alignment horizontal="center" vertical="center" wrapText="1"/>
    </xf>
    <xf numFmtId="0" fontId="36" fillId="0" borderId="32" xfId="0" applyFont="1" applyBorder="1" applyAlignment="1" applyProtection="1">
      <alignment horizontal="center" vertical="center" wrapText="1"/>
    </xf>
    <xf numFmtId="0" fontId="36" fillId="0" borderId="32" xfId="0" applyFont="1" applyBorder="1" applyAlignment="1" applyProtection="1">
      <alignment horizontal="center" vertical="center" wrapText="1"/>
      <protection locked="0"/>
    </xf>
    <xf numFmtId="0" fontId="36" fillId="0" borderId="32" xfId="0" applyFont="1" applyBorder="1" applyAlignment="1" applyProtection="1">
      <alignment vertical="center" wrapText="1"/>
      <protection locked="0"/>
    </xf>
    <xf numFmtId="0" fontId="55" fillId="0" borderId="0" xfId="0" applyFont="1" applyBorder="1" applyAlignment="1" applyProtection="1">
      <alignment horizontal="left" vertical="center"/>
      <protection locked="0"/>
    </xf>
    <xf numFmtId="0" fontId="106" fillId="0" borderId="101" xfId="0" applyFont="1" applyFill="1" applyBorder="1" applyAlignment="1">
      <alignment vertical="center" wrapText="1"/>
    </xf>
    <xf numFmtId="0" fontId="106" fillId="0" borderId="38" xfId="0" applyFont="1" applyFill="1" applyBorder="1" applyAlignment="1">
      <alignment vertical="center" wrapText="1"/>
    </xf>
    <xf numFmtId="0" fontId="106" fillId="0" borderId="41" xfId="0" applyFont="1" applyFill="1" applyBorder="1" applyAlignment="1">
      <alignment vertical="center" wrapText="1"/>
    </xf>
    <xf numFmtId="0" fontId="12" fillId="0" borderId="0" xfId="0" applyFont="1" applyProtection="1">
      <protection locked="0"/>
    </xf>
    <xf numFmtId="0" fontId="117" fillId="0" borderId="0" xfId="0" applyFont="1" applyProtection="1">
      <protection locked="0"/>
    </xf>
    <xf numFmtId="0" fontId="105" fillId="1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105" fillId="0" borderId="32" xfId="0" applyFont="1" applyBorder="1" applyAlignment="1" applyProtection="1">
      <alignment horizontal="center" vertical="center" wrapText="1"/>
    </xf>
    <xf numFmtId="0" fontId="106" fillId="0" borderId="102" xfId="0" applyFont="1" applyBorder="1" applyAlignment="1">
      <alignment vertical="center" wrapText="1"/>
    </xf>
    <xf numFmtId="0" fontId="106" fillId="0" borderId="39" xfId="0" applyFont="1" applyBorder="1" applyAlignment="1">
      <alignment vertical="center" wrapText="1"/>
    </xf>
    <xf numFmtId="0" fontId="106" fillId="0" borderId="42" xfId="0" applyFont="1" applyBorder="1" applyAlignment="1">
      <alignment vertical="center" wrapText="1"/>
    </xf>
    <xf numFmtId="0" fontId="88" fillId="0" borderId="0" xfId="0" applyFont="1" applyProtection="1">
      <protection locked="0"/>
    </xf>
    <xf numFmtId="0" fontId="106" fillId="0" borderId="35" xfId="0" applyFont="1" applyFill="1" applyBorder="1" applyAlignment="1">
      <alignment vertical="center" wrapText="1"/>
    </xf>
    <xf numFmtId="0" fontId="106" fillId="0" borderId="36" xfId="0" applyFont="1" applyBorder="1" applyAlignment="1">
      <alignment vertical="center" wrapText="1"/>
    </xf>
    <xf numFmtId="0" fontId="106" fillId="0" borderId="36" xfId="0" applyFont="1" applyBorder="1" applyAlignment="1">
      <alignment vertical="center"/>
    </xf>
    <xf numFmtId="0" fontId="106" fillId="0" borderId="39" xfId="0" applyFont="1" applyBorder="1" applyAlignment="1">
      <alignment vertical="center"/>
    </xf>
    <xf numFmtId="0" fontId="106" fillId="0" borderId="42" xfId="0" applyFont="1" applyBorder="1" applyAlignment="1">
      <alignment vertical="center"/>
    </xf>
    <xf numFmtId="0" fontId="98" fillId="0" borderId="0" xfId="0" applyFont="1" applyAlignment="1" applyProtection="1">
      <alignment vertical="center"/>
      <protection locked="0"/>
    </xf>
    <xf numFmtId="0" fontId="106" fillId="0" borderId="47" xfId="0" applyFont="1" applyBorder="1" applyAlignment="1">
      <alignment horizontal="left" vertical="center" wrapText="1"/>
    </xf>
    <xf numFmtId="0" fontId="106" fillId="0" borderId="47" xfId="0" applyFont="1" applyBorder="1" applyAlignment="1">
      <alignment vertical="center"/>
    </xf>
    <xf numFmtId="0" fontId="106" fillId="0" borderId="48" xfId="0" applyFont="1" applyBorder="1" applyAlignment="1">
      <alignment horizontal="left" vertical="center" wrapText="1"/>
    </xf>
    <xf numFmtId="0" fontId="106" fillId="0" borderId="48" xfId="0" applyFont="1" applyBorder="1" applyAlignment="1">
      <alignment vertical="center"/>
    </xf>
    <xf numFmtId="0" fontId="106" fillId="0" borderId="49" xfId="0" applyFont="1" applyBorder="1" applyAlignment="1">
      <alignment horizontal="left" vertical="center" wrapText="1"/>
    </xf>
    <xf numFmtId="0" fontId="106" fillId="0" borderId="49" xfId="0" applyFont="1" applyBorder="1" applyAlignment="1">
      <alignment vertical="center"/>
    </xf>
    <xf numFmtId="0" fontId="106" fillId="0" borderId="47" xfId="0" applyFont="1" applyFill="1" applyBorder="1" applyAlignment="1">
      <alignment vertical="center" wrapText="1"/>
    </xf>
    <xf numFmtId="0" fontId="106" fillId="0" borderId="48" xfId="0" applyFont="1" applyFill="1" applyBorder="1" applyAlignment="1">
      <alignment vertical="center" wrapText="1"/>
    </xf>
    <xf numFmtId="0" fontId="106" fillId="0" borderId="49" xfId="0" applyFont="1" applyFill="1" applyBorder="1" applyAlignment="1">
      <alignment vertical="center" wrapText="1"/>
    </xf>
    <xf numFmtId="0" fontId="100" fillId="0" borderId="47" xfId="0" applyFont="1" applyBorder="1" applyAlignment="1">
      <alignment horizontal="left" vertical="center" wrapText="1"/>
    </xf>
    <xf numFmtId="0" fontId="100" fillId="0" borderId="47" xfId="0" applyFont="1" applyBorder="1" applyAlignment="1">
      <alignment vertical="center"/>
    </xf>
    <xf numFmtId="0" fontId="100" fillId="0" borderId="48" xfId="0" applyFont="1" applyBorder="1" applyAlignment="1">
      <alignment horizontal="left" vertical="center" wrapText="1"/>
    </xf>
    <xf numFmtId="0" fontId="100" fillId="0" borderId="48" xfId="0" applyFont="1" applyBorder="1" applyAlignment="1">
      <alignment vertical="center"/>
    </xf>
    <xf numFmtId="0" fontId="100" fillId="0" borderId="49" xfId="0" applyFont="1" applyBorder="1" applyAlignment="1">
      <alignment horizontal="left" vertical="center" wrapText="1"/>
    </xf>
    <xf numFmtId="0" fontId="100" fillId="0" borderId="49" xfId="0" applyFont="1" applyBorder="1" applyAlignment="1">
      <alignment vertical="center"/>
    </xf>
    <xf numFmtId="0" fontId="118" fillId="0" borderId="0" xfId="5" applyFont="1" applyAlignment="1" applyProtection="1">
      <alignment vertical="center"/>
      <protection locked="0"/>
    </xf>
    <xf numFmtId="0" fontId="81" fillId="0" borderId="0" xfId="0" applyFont="1" applyAlignment="1">
      <alignment horizontal="center" vertical="center"/>
    </xf>
    <xf numFmtId="0" fontId="80" fillId="0" borderId="0" xfId="0" applyFont="1" applyBorder="1" applyAlignment="1">
      <alignment horizontal="center" vertical="center" wrapText="1"/>
    </xf>
    <xf numFmtId="0" fontId="96" fillId="0" borderId="4"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locked="0"/>
    </xf>
    <xf numFmtId="0" fontId="96" fillId="0" borderId="25" xfId="0" applyFont="1" applyBorder="1" applyAlignment="1" applyProtection="1">
      <alignment horizontal="center" vertical="center" wrapText="1"/>
      <protection locked="0"/>
    </xf>
    <xf numFmtId="0" fontId="62" fillId="0" borderId="33" xfId="0" applyFont="1" applyBorder="1" applyAlignment="1" applyProtection="1">
      <alignment vertical="center"/>
      <protection locked="0"/>
    </xf>
    <xf numFmtId="0" fontId="106" fillId="0" borderId="64" xfId="0" applyFont="1" applyFill="1" applyBorder="1" applyAlignment="1">
      <alignment horizontal="left" vertical="center" wrapText="1"/>
    </xf>
    <xf numFmtId="0" fontId="106" fillId="0" borderId="65" xfId="0" applyFont="1" applyFill="1" applyBorder="1" applyAlignment="1">
      <alignment horizontal="left" vertical="center" wrapText="1"/>
    </xf>
    <xf numFmtId="0" fontId="106" fillId="0" borderId="67" xfId="0" applyFont="1" applyFill="1" applyBorder="1" applyAlignment="1">
      <alignment horizontal="left" vertical="center" wrapText="1"/>
    </xf>
    <xf numFmtId="0" fontId="106" fillId="0" borderId="68" xfId="0" applyFont="1" applyFill="1" applyBorder="1" applyAlignment="1">
      <alignment horizontal="left" vertical="center" wrapText="1"/>
    </xf>
    <xf numFmtId="0" fontId="106" fillId="0" borderId="70" xfId="0" applyFont="1" applyFill="1" applyBorder="1" applyAlignment="1">
      <alignment horizontal="left" vertical="center" wrapText="1"/>
    </xf>
    <xf numFmtId="0" fontId="106" fillId="0" borderId="71" xfId="0" applyFont="1" applyFill="1" applyBorder="1" applyAlignment="1">
      <alignment horizontal="left" vertical="center" wrapText="1"/>
    </xf>
    <xf numFmtId="0" fontId="100" fillId="0" borderId="73" xfId="0" applyFont="1" applyFill="1" applyBorder="1" applyAlignment="1">
      <alignment vertical="center" wrapText="1"/>
    </xf>
    <xf numFmtId="0" fontId="100" fillId="0" borderId="68" xfId="0" applyFont="1" applyFill="1" applyBorder="1" applyAlignment="1">
      <alignment vertical="center" wrapText="1"/>
    </xf>
    <xf numFmtId="0" fontId="100" fillId="0" borderId="74" xfId="0" applyFont="1" applyFill="1" applyBorder="1" applyAlignment="1">
      <alignment vertical="center" wrapText="1"/>
    </xf>
    <xf numFmtId="0" fontId="100" fillId="0" borderId="100" xfId="0" applyFont="1" applyFill="1" applyBorder="1" applyAlignment="1">
      <alignment horizontal="left" vertical="center" wrapText="1"/>
    </xf>
    <xf numFmtId="0" fontId="106" fillId="0" borderId="50" xfId="3" applyFont="1" applyFill="1" applyBorder="1" applyAlignment="1">
      <alignment vertical="center" wrapText="1"/>
    </xf>
    <xf numFmtId="0" fontId="106" fillId="0" borderId="50" xfId="3" applyFont="1" applyBorder="1" applyAlignment="1">
      <alignment horizontal="center" vertical="center"/>
    </xf>
    <xf numFmtId="0" fontId="106" fillId="0" borderId="51" xfId="3" applyFont="1" applyFill="1" applyBorder="1" applyAlignment="1">
      <alignment vertical="center" wrapText="1"/>
    </xf>
    <xf numFmtId="0" fontId="106" fillId="0" borderId="51" xfId="3" applyFont="1" applyBorder="1" applyAlignment="1">
      <alignment horizontal="center" vertical="center"/>
    </xf>
    <xf numFmtId="0" fontId="106" fillId="0" borderId="52" xfId="3" applyFont="1" applyFill="1" applyBorder="1" applyAlignment="1">
      <alignment vertical="center" wrapText="1"/>
    </xf>
    <xf numFmtId="0" fontId="106" fillId="0" borderId="52" xfId="3" applyFont="1" applyBorder="1" applyAlignment="1">
      <alignment horizontal="center" vertical="center"/>
    </xf>
    <xf numFmtId="0" fontId="100" fillId="0" borderId="50" xfId="0" applyFont="1" applyFill="1" applyBorder="1" applyAlignment="1">
      <alignment horizontal="left" vertical="center" wrapText="1"/>
    </xf>
    <xf numFmtId="0" fontId="100" fillId="0" borderId="51" xfId="0" applyFont="1" applyFill="1" applyBorder="1" applyAlignment="1">
      <alignment horizontal="left" vertical="center" wrapText="1"/>
    </xf>
    <xf numFmtId="0" fontId="100" fillId="0" borderId="52" xfId="0" applyFont="1" applyFill="1" applyBorder="1" applyAlignment="1">
      <alignment horizontal="left" vertical="center" wrapText="1"/>
    </xf>
    <xf numFmtId="0" fontId="106" fillId="0" borderId="83" xfId="0" applyFont="1" applyFill="1" applyBorder="1" applyAlignment="1">
      <alignment horizontal="left" vertical="center" wrapText="1"/>
    </xf>
    <xf numFmtId="0" fontId="106" fillId="0" borderId="84" xfId="0" applyFont="1" applyFill="1" applyBorder="1" applyAlignment="1">
      <alignment horizontal="left" vertical="center" wrapText="1"/>
    </xf>
    <xf numFmtId="0" fontId="106" fillId="0" borderId="85" xfId="0" applyFont="1" applyFill="1" applyBorder="1" applyAlignment="1">
      <alignment horizontal="left" vertical="center" wrapText="1"/>
    </xf>
    <xf numFmtId="0" fontId="106" fillId="0" borderId="50" xfId="0" applyFont="1" applyFill="1" applyBorder="1" applyAlignment="1">
      <alignment horizontal="left" vertical="center"/>
    </xf>
    <xf numFmtId="0" fontId="106" fillId="0" borderId="51" xfId="0" applyFont="1" applyFill="1" applyBorder="1" applyAlignment="1">
      <alignment horizontal="left" vertical="center"/>
    </xf>
    <xf numFmtId="0" fontId="106" fillId="0" borderId="52" xfId="0" applyFont="1" applyFill="1" applyBorder="1" applyAlignment="1">
      <alignment horizontal="left" vertical="center"/>
    </xf>
    <xf numFmtId="0" fontId="106" fillId="0" borderId="50" xfId="0" applyFont="1" applyFill="1" applyBorder="1" applyAlignment="1">
      <alignment horizontal="center" vertical="center"/>
    </xf>
    <xf numFmtId="0" fontId="106" fillId="0" borderId="51" xfId="0" applyFont="1" applyFill="1" applyBorder="1" applyAlignment="1">
      <alignment horizontal="center" vertical="center"/>
    </xf>
    <xf numFmtId="0" fontId="106" fillId="0" borderId="52" xfId="0" applyFont="1" applyFill="1" applyBorder="1" applyAlignment="1">
      <alignment horizontal="center" vertical="center"/>
    </xf>
    <xf numFmtId="0" fontId="106" fillId="0" borderId="53" xfId="0" applyFont="1" applyFill="1" applyBorder="1" applyAlignment="1">
      <alignment horizontal="left" vertical="center" wrapText="1"/>
    </xf>
    <xf numFmtId="0" fontId="106" fillId="0" borderId="54" xfId="0" applyFont="1" applyFill="1" applyBorder="1" applyAlignment="1">
      <alignment horizontal="left" vertical="center" wrapText="1"/>
    </xf>
    <xf numFmtId="0" fontId="106" fillId="0" borderId="54" xfId="0" applyFont="1" applyFill="1" applyBorder="1" applyAlignment="1">
      <alignment horizontal="center" vertical="center" wrapText="1"/>
    </xf>
    <xf numFmtId="0" fontId="106" fillId="0" borderId="56" xfId="0" applyFont="1" applyFill="1" applyBorder="1" applyAlignment="1">
      <alignment horizontal="left" vertical="center" wrapText="1"/>
    </xf>
    <xf numFmtId="0" fontId="106" fillId="0" borderId="58" xfId="0" applyFont="1" applyFill="1" applyBorder="1" applyAlignment="1">
      <alignment horizontal="left" vertical="center" wrapText="1"/>
    </xf>
    <xf numFmtId="0" fontId="106" fillId="0" borderId="59" xfId="0" applyFont="1" applyFill="1" applyBorder="1" applyAlignment="1">
      <alignment horizontal="left" vertical="center" wrapText="1"/>
    </xf>
    <xf numFmtId="0" fontId="106" fillId="0" borderId="50" xfId="0" applyFont="1" applyFill="1" applyBorder="1" applyAlignment="1">
      <alignment horizontal="center" vertical="center" wrapText="1"/>
    </xf>
    <xf numFmtId="0" fontId="106" fillId="0" borderId="51" xfId="0" applyFont="1" applyFill="1" applyBorder="1" applyAlignment="1">
      <alignment horizontal="center" vertical="center" wrapText="1"/>
    </xf>
    <xf numFmtId="0" fontId="106" fillId="0" borderId="52" xfId="0" applyFont="1" applyFill="1" applyBorder="1" applyAlignment="1">
      <alignment horizontal="center" vertical="center" wrapText="1"/>
    </xf>
    <xf numFmtId="0" fontId="100" fillId="0" borderId="87" xfId="0" applyFont="1" applyFill="1" applyBorder="1" applyAlignment="1">
      <alignment horizontal="left" vertical="center" wrapText="1"/>
    </xf>
    <xf numFmtId="0" fontId="100" fillId="0" borderId="87" xfId="0" applyFont="1" applyFill="1" applyBorder="1" applyAlignment="1">
      <alignment vertical="center" wrapText="1"/>
    </xf>
    <xf numFmtId="0" fontId="100" fillId="0" borderId="90" xfId="0" applyFont="1" applyFill="1" applyBorder="1" applyAlignment="1">
      <alignment vertical="center" wrapText="1"/>
    </xf>
    <xf numFmtId="0" fontId="55" fillId="0" borderId="33" xfId="0" applyFont="1" applyBorder="1" applyAlignment="1" applyProtection="1">
      <alignment horizontal="left" vertical="center"/>
      <protection locked="0"/>
    </xf>
    <xf numFmtId="0" fontId="106" fillId="0" borderId="86" xfId="0" applyFont="1" applyFill="1" applyBorder="1" applyAlignment="1">
      <alignment horizontal="left" vertical="center" wrapText="1"/>
    </xf>
    <xf numFmtId="0" fontId="106" fillId="0" borderId="87" xfId="0" applyFont="1" applyFill="1" applyBorder="1" applyAlignment="1">
      <alignment horizontal="left" vertical="center" wrapText="1"/>
    </xf>
    <xf numFmtId="0" fontId="106" fillId="0" borderId="89" xfId="0" applyFont="1" applyFill="1" applyBorder="1" applyAlignment="1">
      <alignment horizontal="left" vertical="center" wrapText="1"/>
    </xf>
    <xf numFmtId="0" fontId="106" fillId="0" borderId="90" xfId="0" applyFont="1" applyFill="1" applyBorder="1" applyAlignment="1">
      <alignment horizontal="left" vertical="center" wrapText="1"/>
    </xf>
    <xf numFmtId="0" fontId="100" fillId="0" borderId="50" xfId="0" applyFont="1" applyFill="1" applyBorder="1" applyAlignment="1">
      <alignment horizontal="center" vertical="center" wrapText="1"/>
    </xf>
    <xf numFmtId="0" fontId="100" fillId="0" borderId="51" xfId="0" applyFont="1" applyFill="1" applyBorder="1" applyAlignment="1">
      <alignment horizontal="center" vertical="center" wrapText="1"/>
    </xf>
    <xf numFmtId="0" fontId="100" fillId="0" borderId="0" xfId="0" applyFont="1" applyFill="1" applyAlignment="1">
      <alignment horizontal="left" vertical="center"/>
    </xf>
    <xf numFmtId="0" fontId="100" fillId="0" borderId="0" xfId="0" applyFont="1" applyFill="1" applyAlignment="1">
      <alignment horizontal="left" vertical="center" wrapText="1"/>
    </xf>
    <xf numFmtId="0" fontId="69" fillId="0" borderId="0" xfId="0" applyFont="1" applyBorder="1" applyAlignment="1" applyProtection="1">
      <alignment horizontal="left" vertical="center" wrapText="1"/>
      <protection locked="0"/>
    </xf>
    <xf numFmtId="0" fontId="106" fillId="0" borderId="73" xfId="0" applyFont="1" applyFill="1" applyBorder="1" applyAlignment="1">
      <alignment horizontal="left" vertical="center" wrapText="1"/>
    </xf>
    <xf numFmtId="0" fontId="106" fillId="0" borderId="74" xfId="0" applyFont="1" applyFill="1" applyBorder="1" applyAlignment="1">
      <alignment horizontal="left" vertical="center" wrapText="1"/>
    </xf>
    <xf numFmtId="0" fontId="106" fillId="0" borderId="93" xfId="0" applyFont="1" applyFill="1" applyBorder="1" applyAlignment="1">
      <alignment horizontal="left" vertical="center" wrapText="1"/>
    </xf>
    <xf numFmtId="0" fontId="106" fillId="0" borderId="98" xfId="0" applyFont="1" applyFill="1" applyBorder="1" applyAlignment="1">
      <alignment horizontal="left" vertical="center" wrapText="1"/>
    </xf>
    <xf numFmtId="0" fontId="36" fillId="0" borderId="79"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13" fillId="0" borderId="7" xfId="0" applyFont="1" applyFill="1" applyBorder="1" applyAlignment="1">
      <alignment horizontal="left" vertical="center" wrapText="1"/>
    </xf>
    <xf numFmtId="0" fontId="119" fillId="0" borderId="7" xfId="5" applyFont="1" applyFill="1" applyBorder="1" applyAlignment="1">
      <alignment horizontal="center" vertical="center"/>
    </xf>
    <xf numFmtId="0" fontId="106" fillId="0" borderId="92" xfId="0" applyFont="1" applyBorder="1" applyAlignment="1">
      <alignment vertical="center" wrapText="1"/>
    </xf>
    <xf numFmtId="0" fontId="106" fillId="0" borderId="93" xfId="0" applyFont="1" applyBorder="1" applyAlignment="1">
      <alignment vertical="center" wrapText="1"/>
    </xf>
    <xf numFmtId="0" fontId="54" fillId="0" borderId="94" xfId="0" applyFont="1" applyBorder="1" applyAlignment="1" applyProtection="1">
      <alignment vertical="center" wrapText="1"/>
      <protection locked="0"/>
    </xf>
    <xf numFmtId="0" fontId="106" fillId="0" borderId="95" xfId="0" applyFont="1" applyBorder="1" applyAlignment="1">
      <alignment vertical="center" wrapText="1"/>
    </xf>
    <xf numFmtId="0" fontId="106" fillId="0" borderId="87" xfId="0" applyFont="1" applyBorder="1" applyAlignment="1">
      <alignment vertical="center" wrapText="1"/>
    </xf>
    <xf numFmtId="0" fontId="54" fillId="0" borderId="96" xfId="0" applyFont="1" applyBorder="1" applyAlignment="1" applyProtection="1">
      <alignment vertical="center" wrapText="1"/>
      <protection locked="0"/>
    </xf>
    <xf numFmtId="0" fontId="106" fillId="0" borderId="97" xfId="0" applyFont="1" applyBorder="1" applyAlignment="1">
      <alignment vertical="center" wrapText="1"/>
    </xf>
    <xf numFmtId="0" fontId="106" fillId="0" borderId="98" xfId="0" applyFont="1" applyBorder="1" applyAlignment="1">
      <alignment vertical="center" wrapText="1"/>
    </xf>
    <xf numFmtId="0" fontId="54" fillId="0" borderId="99" xfId="0" applyFont="1" applyBorder="1" applyAlignment="1" applyProtection="1">
      <alignment vertical="center" wrapText="1"/>
      <protection locked="0"/>
    </xf>
    <xf numFmtId="0" fontId="78" fillId="0" borderId="0" xfId="0" applyFont="1" applyAlignment="1">
      <alignment horizontal="center" vertical="center" wrapText="1"/>
    </xf>
    <xf numFmtId="0" fontId="14" fillId="0" borderId="0" xfId="5" applyAlignment="1">
      <alignment horizontal="center" vertical="center"/>
    </xf>
    <xf numFmtId="0" fontId="100" fillId="0" borderId="92" xfId="0" applyFont="1" applyFill="1" applyBorder="1" applyAlignment="1">
      <alignment horizontal="left" vertical="center" wrapText="1"/>
    </xf>
    <xf numFmtId="0" fontId="100" fillId="0" borderId="93" xfId="0" applyFont="1" applyFill="1" applyBorder="1" applyAlignment="1">
      <alignment horizontal="left" vertical="center" wrapText="1"/>
    </xf>
    <xf numFmtId="0" fontId="100" fillId="0" borderId="93" xfId="0" applyFont="1" applyFill="1" applyBorder="1" applyAlignment="1">
      <alignment horizontal="center" vertical="center" wrapText="1"/>
    </xf>
    <xf numFmtId="0" fontId="100" fillId="0" borderId="95" xfId="0" applyFont="1" applyFill="1" applyBorder="1" applyAlignment="1">
      <alignment horizontal="left" vertical="center" wrapText="1"/>
    </xf>
    <xf numFmtId="0" fontId="100" fillId="0" borderId="87" xfId="0" applyFont="1" applyFill="1" applyBorder="1" applyAlignment="1">
      <alignment horizontal="center" vertical="center" wrapText="1"/>
    </xf>
    <xf numFmtId="0" fontId="100" fillId="0" borderId="97" xfId="0" applyFont="1" applyFill="1" applyBorder="1" applyAlignment="1">
      <alignment horizontal="left" vertical="center" wrapText="1"/>
    </xf>
    <xf numFmtId="0" fontId="100" fillId="0" borderId="98" xfId="0" applyFont="1" applyFill="1" applyBorder="1" applyAlignment="1">
      <alignment horizontal="left" vertical="center" wrapText="1"/>
    </xf>
    <xf numFmtId="0" fontId="100" fillId="0" borderId="98" xfId="0" applyFont="1" applyFill="1" applyBorder="1" applyAlignment="1">
      <alignment horizontal="center" vertical="center" wrapText="1"/>
    </xf>
    <xf numFmtId="0" fontId="36" fillId="0" borderId="105"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xf>
    <xf numFmtId="0" fontId="36" fillId="0" borderId="78" xfId="0" applyFont="1" applyBorder="1" applyAlignment="1" applyProtection="1">
      <alignment horizontal="center" vertical="center" wrapText="1"/>
    </xf>
    <xf numFmtId="0" fontId="36" fillId="0" borderId="78" xfId="0" applyFont="1" applyBorder="1" applyAlignment="1" applyProtection="1">
      <alignment vertical="center" wrapText="1"/>
      <protection locked="0"/>
    </xf>
    <xf numFmtId="0" fontId="106" fillId="0" borderId="106" xfId="0" applyFont="1" applyFill="1" applyBorder="1" applyAlignment="1">
      <alignment vertical="center" wrapText="1"/>
    </xf>
    <xf numFmtId="0" fontId="100" fillId="0" borderId="106" xfId="0" applyFont="1" applyBorder="1" applyAlignment="1">
      <alignment horizontal="left" vertical="center" wrapText="1"/>
    </xf>
    <xf numFmtId="0" fontId="100" fillId="0" borderId="106" xfId="0" applyFont="1" applyBorder="1" applyAlignment="1">
      <alignment vertical="center"/>
    </xf>
    <xf numFmtId="0" fontId="70" fillId="0" borderId="106" xfId="0" applyFont="1" applyBorder="1" applyAlignment="1" applyProtection="1">
      <alignment horizontal="center" vertical="center" wrapText="1"/>
      <protection locked="0"/>
    </xf>
    <xf numFmtId="0" fontId="36" fillId="0" borderId="106" xfId="0" applyFont="1" applyBorder="1" applyAlignment="1" applyProtection="1">
      <alignment vertical="center" wrapText="1"/>
      <protection locked="0"/>
    </xf>
    <xf numFmtId="0" fontId="80" fillId="0" borderId="78" xfId="0" applyFont="1" applyBorder="1" applyAlignment="1" applyProtection="1">
      <alignment horizontal="center" vertical="center" wrapText="1"/>
      <protection locked="0"/>
    </xf>
    <xf numFmtId="0" fontId="106" fillId="0" borderId="107" xfId="0" applyFont="1" applyFill="1" applyBorder="1" applyAlignment="1">
      <alignment horizontal="left" vertical="center" wrapText="1"/>
    </xf>
    <xf numFmtId="0" fontId="106" fillId="0" borderId="108" xfId="0" applyFont="1" applyFill="1" applyBorder="1" applyAlignment="1">
      <alignment horizontal="left" vertical="center" wrapText="1"/>
    </xf>
    <xf numFmtId="0" fontId="100" fillId="0" borderId="108" xfId="0" applyFont="1" applyFill="1" applyBorder="1" applyAlignment="1">
      <alignment vertical="center" wrapText="1"/>
    </xf>
    <xf numFmtId="0" fontId="70" fillId="0" borderId="108" xfId="0" applyFont="1" applyBorder="1" applyAlignment="1" applyProtection="1">
      <alignment horizontal="center" vertical="center" wrapText="1"/>
      <protection locked="0"/>
    </xf>
    <xf numFmtId="0" fontId="54" fillId="0" borderId="109" xfId="0" applyFont="1" applyBorder="1" applyAlignment="1" applyProtection="1">
      <alignment vertical="center" wrapText="1"/>
      <protection locked="0"/>
    </xf>
    <xf numFmtId="0" fontId="55" fillId="0" borderId="78" xfId="0" applyFont="1" applyBorder="1" applyAlignment="1" applyProtection="1">
      <alignment horizontal="center" vertical="center" wrapText="1"/>
      <protection locked="0"/>
    </xf>
    <xf numFmtId="0" fontId="91" fillId="0" borderId="78" xfId="0" applyFont="1" applyBorder="1" applyAlignment="1" applyProtection="1">
      <alignment vertical="center" wrapText="1"/>
      <protection locked="0"/>
    </xf>
    <xf numFmtId="0" fontId="106" fillId="0" borderId="92" xfId="0" applyFont="1" applyFill="1" applyBorder="1" applyAlignment="1">
      <alignment horizontal="left" vertical="center" wrapText="1"/>
    </xf>
    <xf numFmtId="0" fontId="106" fillId="0" borderId="93" xfId="0" applyFont="1" applyFill="1" applyBorder="1" applyAlignment="1">
      <alignment horizontal="center" vertical="center" wrapText="1"/>
    </xf>
    <xf numFmtId="0" fontId="106" fillId="0" borderId="94" xfId="0" applyFont="1" applyFill="1" applyBorder="1" applyAlignment="1">
      <alignment horizontal="left" vertical="center" wrapText="1"/>
    </xf>
    <xf numFmtId="0" fontId="106" fillId="0" borderId="95" xfId="0" applyFont="1" applyFill="1" applyBorder="1" applyAlignment="1">
      <alignment horizontal="left" vertical="center" wrapText="1"/>
    </xf>
    <xf numFmtId="0" fontId="106" fillId="0" borderId="87" xfId="0" applyFont="1" applyFill="1" applyBorder="1" applyAlignment="1">
      <alignment horizontal="center" vertical="center" wrapText="1"/>
    </xf>
    <xf numFmtId="0" fontId="106" fillId="0" borderId="96" xfId="0" applyFont="1" applyFill="1" applyBorder="1" applyAlignment="1">
      <alignment horizontal="left" vertical="center" wrapText="1"/>
    </xf>
    <xf numFmtId="0" fontId="106" fillId="0" borderId="97" xfId="0" applyFont="1" applyFill="1" applyBorder="1" applyAlignment="1">
      <alignment horizontal="left" vertical="center" wrapText="1"/>
    </xf>
    <xf numFmtId="0" fontId="106" fillId="0" borderId="98" xfId="0" applyFont="1" applyFill="1" applyBorder="1" applyAlignment="1">
      <alignment horizontal="center" vertical="center" wrapText="1"/>
    </xf>
    <xf numFmtId="0" fontId="54" fillId="0" borderId="99" xfId="0" applyFont="1" applyBorder="1" applyProtection="1">
      <protection locked="0"/>
    </xf>
    <xf numFmtId="0" fontId="100" fillId="0" borderId="93" xfId="0" applyFont="1" applyFill="1" applyBorder="1" applyAlignment="1">
      <alignment horizontal="left" wrapText="1"/>
    </xf>
    <xf numFmtId="0" fontId="100" fillId="0" borderId="87" xfId="0" applyFont="1" applyFill="1" applyBorder="1" applyAlignment="1">
      <alignment horizontal="left" wrapText="1"/>
    </xf>
    <xf numFmtId="0" fontId="100" fillId="0" borderId="95" xfId="0" applyFont="1" applyFill="1" applyBorder="1" applyAlignment="1">
      <alignment horizontal="left" wrapText="1"/>
    </xf>
    <xf numFmtId="0" fontId="100" fillId="0" borderId="92" xfId="0" applyFont="1" applyFill="1" applyBorder="1" applyAlignment="1">
      <alignment horizontal="left" wrapText="1"/>
    </xf>
    <xf numFmtId="0" fontId="9" fillId="0" borderId="87" xfId="3" applyBorder="1"/>
    <xf numFmtId="0" fontId="100" fillId="0" borderId="98" xfId="0" applyFont="1" applyFill="1" applyBorder="1" applyAlignment="1">
      <alignment horizontal="left" wrapText="1"/>
    </xf>
    <xf numFmtId="0" fontId="106" fillId="0" borderId="99" xfId="0" applyFont="1" applyFill="1" applyBorder="1" applyAlignment="1">
      <alignment horizontal="left" vertical="center" wrapText="1"/>
    </xf>
    <xf numFmtId="0" fontId="100" fillId="0" borderId="97" xfId="0" applyFont="1" applyFill="1" applyBorder="1" applyAlignment="1">
      <alignment horizontal="left" wrapText="1"/>
    </xf>
    <xf numFmtId="49" fontId="28" fillId="0" borderId="0" xfId="0" applyNumberFormat="1" applyFont="1" applyFill="1" applyBorder="1" applyAlignment="1">
      <alignment horizontal="center" vertical="center" wrapText="1"/>
    </xf>
    <xf numFmtId="0" fontId="100" fillId="0" borderId="93" xfId="0" applyFont="1" applyFill="1" applyBorder="1" applyAlignment="1">
      <alignment horizontal="center" wrapText="1"/>
    </xf>
    <xf numFmtId="0" fontId="100" fillId="0" borderId="87" xfId="0" applyFont="1" applyFill="1" applyBorder="1" applyAlignment="1">
      <alignment horizontal="center" wrapText="1"/>
    </xf>
    <xf numFmtId="0" fontId="100" fillId="0" borderId="98" xfId="0" applyFont="1" applyFill="1" applyBorder="1" applyAlignment="1">
      <alignment horizontal="center" wrapText="1"/>
    </xf>
    <xf numFmtId="0" fontId="0" fillId="0" borderId="110" xfId="0" applyNumberFormat="1" applyFont="1" applyFill="1" applyBorder="1" applyAlignment="1">
      <alignment wrapText="1"/>
    </xf>
    <xf numFmtId="0" fontId="120" fillId="0" borderId="97" xfId="0" applyFont="1" applyFill="1" applyBorder="1" applyAlignment="1">
      <alignment horizontal="left" wrapText="1"/>
    </xf>
    <xf numFmtId="0" fontId="120" fillId="0" borderId="98" xfId="0" applyFont="1" applyFill="1" applyBorder="1" applyAlignment="1">
      <alignment horizontal="left" wrapText="1"/>
    </xf>
    <xf numFmtId="0" fontId="120" fillId="0" borderId="98" xfId="0" applyFont="1" applyFill="1" applyBorder="1" applyAlignment="1">
      <alignment horizontal="center" wrapText="1"/>
    </xf>
    <xf numFmtId="0" fontId="120" fillId="0" borderId="92" xfId="0" applyFont="1" applyFill="1" applyBorder="1" applyAlignment="1">
      <alignment horizontal="left" vertical="center" wrapText="1"/>
    </xf>
    <xf numFmtId="20" fontId="120" fillId="0" borderId="93" xfId="0" applyNumberFormat="1" applyFont="1" applyFill="1" applyBorder="1" applyAlignment="1">
      <alignment horizontal="left" vertical="center" wrapText="1"/>
    </xf>
    <xf numFmtId="0" fontId="121" fillId="0" borderId="93" xfId="0" applyFont="1" applyFill="1" applyBorder="1" applyAlignment="1">
      <alignment horizontal="center" vertical="center" wrapText="1" shrinkToFit="1"/>
    </xf>
    <xf numFmtId="0" fontId="120" fillId="0" borderId="95" xfId="0" applyFont="1" applyFill="1" applyBorder="1" applyAlignment="1">
      <alignment horizontal="left" vertical="center" wrapText="1"/>
    </xf>
    <xf numFmtId="20" fontId="120" fillId="0" borderId="87" xfId="0" applyNumberFormat="1" applyFont="1" applyFill="1" applyBorder="1" applyAlignment="1">
      <alignment horizontal="left" vertical="center" wrapText="1"/>
    </xf>
    <xf numFmtId="0" fontId="121" fillId="0" borderId="87" xfId="0" applyFont="1" applyFill="1" applyBorder="1" applyAlignment="1">
      <alignment horizontal="center" vertical="center" wrapText="1" shrinkToFit="1"/>
    </xf>
    <xf numFmtId="0" fontId="121" fillId="0" borderId="95" xfId="0" applyFont="1" applyFill="1" applyBorder="1" applyAlignment="1">
      <alignment vertical="center" wrapText="1"/>
    </xf>
    <xf numFmtId="0" fontId="121" fillId="0" borderId="87" xfId="0" applyFont="1" applyFill="1" applyBorder="1" applyAlignment="1">
      <alignment horizontal="center"/>
    </xf>
    <xf numFmtId="0" fontId="120" fillId="0" borderId="95" xfId="0" applyFont="1" applyFill="1" applyBorder="1" applyAlignment="1">
      <alignment wrapText="1"/>
    </xf>
    <xf numFmtId="0" fontId="122" fillId="0" borderId="35" xfId="0" applyFont="1" applyFill="1" applyBorder="1" applyAlignment="1">
      <alignment horizontal="left" vertical="center" wrapText="1"/>
    </xf>
    <xf numFmtId="20" fontId="122" fillId="0" borderId="36" xfId="0" applyNumberFormat="1" applyFont="1" applyFill="1" applyBorder="1" applyAlignment="1">
      <alignment horizontal="left" vertical="center" wrapText="1"/>
    </xf>
    <xf numFmtId="0" fontId="123" fillId="0" borderId="36" xfId="0" applyFont="1" applyFill="1" applyBorder="1" applyAlignment="1">
      <alignment horizontal="center" vertical="center" wrapText="1" shrinkToFit="1"/>
    </xf>
    <xf numFmtId="0" fontId="106" fillId="0" borderId="36" xfId="0" applyFont="1" applyFill="1" applyBorder="1" applyAlignment="1">
      <alignment horizontal="center" vertical="center" wrapText="1"/>
    </xf>
    <xf numFmtId="0" fontId="106" fillId="0" borderId="37" xfId="0" applyFont="1" applyFill="1" applyBorder="1" applyAlignment="1">
      <alignment horizontal="left" vertical="center" wrapText="1"/>
    </xf>
    <xf numFmtId="0" fontId="122" fillId="0" borderId="38" xfId="0" applyFont="1" applyFill="1" applyBorder="1" applyAlignment="1">
      <alignment horizontal="left" vertical="center" wrapText="1"/>
    </xf>
    <xf numFmtId="20" fontId="122" fillId="0" borderId="39" xfId="0" applyNumberFormat="1" applyFont="1" applyFill="1" applyBorder="1" applyAlignment="1">
      <alignment horizontal="left" vertical="center" wrapText="1"/>
    </xf>
    <xf numFmtId="0" fontId="123" fillId="0" borderId="39" xfId="0" applyFont="1" applyFill="1" applyBorder="1" applyAlignment="1">
      <alignment horizontal="center" vertical="center" wrapText="1" shrinkToFit="1"/>
    </xf>
    <xf numFmtId="0" fontId="106" fillId="0" borderId="39" xfId="0" applyFont="1" applyFill="1" applyBorder="1" applyAlignment="1">
      <alignment horizontal="center" vertical="center" wrapText="1"/>
    </xf>
    <xf numFmtId="0" fontId="106" fillId="0" borderId="40" xfId="0" applyFont="1" applyFill="1" applyBorder="1" applyAlignment="1">
      <alignment horizontal="left" vertical="center" wrapText="1"/>
    </xf>
    <xf numFmtId="0" fontId="123" fillId="0" borderId="38" xfId="0" applyFont="1" applyFill="1" applyBorder="1" applyAlignment="1">
      <alignment vertical="center" wrapText="1"/>
    </xf>
    <xf numFmtId="0" fontId="122" fillId="0" borderId="38" xfId="0" applyFont="1" applyFill="1" applyBorder="1" applyAlignment="1">
      <alignment wrapText="1"/>
    </xf>
    <xf numFmtId="0" fontId="122" fillId="0" borderId="41" xfId="0" applyFont="1" applyFill="1" applyBorder="1" applyAlignment="1">
      <alignment horizontal="left" vertical="center" wrapText="1"/>
    </xf>
    <xf numFmtId="20" fontId="122" fillId="0" borderId="42" xfId="0" applyNumberFormat="1" applyFont="1" applyFill="1" applyBorder="1" applyAlignment="1">
      <alignment horizontal="left" vertical="center" wrapText="1"/>
    </xf>
    <xf numFmtId="0" fontId="106" fillId="0" borderId="42" xfId="0" applyFont="1" applyFill="1" applyBorder="1" applyAlignment="1">
      <alignment horizontal="center" vertical="center" wrapText="1"/>
    </xf>
    <xf numFmtId="0" fontId="106" fillId="0" borderId="43" xfId="0" applyFont="1" applyFill="1" applyBorder="1" applyAlignment="1">
      <alignment horizontal="left" vertical="center" wrapText="1"/>
    </xf>
    <xf numFmtId="0" fontId="123" fillId="0" borderId="42" xfId="0" applyFont="1" applyFill="1" applyBorder="1" applyAlignment="1">
      <alignment horizontal="center" vertical="center" wrapText="1" shrinkToFit="1"/>
    </xf>
    <xf numFmtId="0" fontId="28" fillId="0" borderId="0" xfId="0" applyFont="1" applyFill="1" applyBorder="1" applyAlignment="1">
      <alignment horizontal="center" vertical="center" wrapText="1"/>
    </xf>
    <xf numFmtId="0" fontId="0" fillId="0" borderId="0" xfId="0" applyBorder="1"/>
    <xf numFmtId="0" fontId="0" fillId="0" borderId="0" xfId="0" applyBorder="1" applyAlignment="1">
      <alignment horizontal="center"/>
    </xf>
    <xf numFmtId="0" fontId="124" fillId="0" borderId="111" xfId="0" applyNumberFormat="1" applyFont="1" applyBorder="1" applyAlignment="1"/>
    <xf numFmtId="0" fontId="122" fillId="0" borderId="36" xfId="0" applyFont="1" applyFill="1" applyBorder="1" applyAlignment="1">
      <alignment horizontal="left" vertical="center" wrapText="1"/>
    </xf>
    <xf numFmtId="0" fontId="122" fillId="0" borderId="39" xfId="0" applyFont="1" applyFill="1" applyBorder="1" applyAlignment="1">
      <alignment horizontal="left" vertical="center" wrapText="1"/>
    </xf>
    <xf numFmtId="0" fontId="122" fillId="0" borderId="42" xfId="0" applyFont="1" applyFill="1" applyBorder="1" applyAlignment="1">
      <alignment horizontal="left" vertical="center" wrapText="1"/>
    </xf>
    <xf numFmtId="0" fontId="35" fillId="0" borderId="35" xfId="0" applyFont="1" applyBorder="1" applyAlignment="1" applyProtection="1">
      <alignment horizontal="center" vertical="center" wrapText="1"/>
      <protection locked="0"/>
    </xf>
    <xf numFmtId="0" fontId="35" fillId="0" borderId="36" xfId="0" applyFont="1" applyBorder="1" applyAlignment="1" applyProtection="1">
      <alignment horizontal="center" vertical="center" wrapText="1"/>
      <protection locked="0"/>
    </xf>
    <xf numFmtId="0" fontId="54" fillId="0" borderId="38" xfId="0" applyFont="1" applyBorder="1" applyProtection="1">
      <protection locked="0"/>
    </xf>
    <xf numFmtId="0" fontId="54" fillId="0" borderId="39" xfId="0" applyFont="1" applyBorder="1" applyAlignment="1" applyProtection="1">
      <alignment wrapText="1"/>
      <protection locked="0"/>
    </xf>
    <xf numFmtId="0" fontId="54" fillId="0" borderId="41" xfId="0" applyFont="1" applyBorder="1" applyProtection="1">
      <protection locked="0"/>
    </xf>
    <xf numFmtId="0" fontId="54" fillId="0" borderId="42" xfId="0" applyFont="1" applyBorder="1" applyAlignment="1" applyProtection="1">
      <alignment wrapText="1"/>
      <protection locked="0"/>
    </xf>
    <xf numFmtId="0" fontId="54" fillId="0" borderId="0" xfId="0" applyFont="1" applyBorder="1" applyAlignment="1" applyProtection="1">
      <alignment wrapText="1"/>
      <protection locked="0"/>
    </xf>
    <xf numFmtId="0" fontId="122" fillId="0" borderId="0" xfId="0" applyFont="1" applyFill="1" applyBorder="1" applyAlignment="1">
      <alignment horizontal="left" vertical="center" wrapText="1"/>
    </xf>
    <xf numFmtId="0" fontId="106" fillId="0" borderId="0" xfId="0" applyFont="1" applyFill="1" applyBorder="1" applyAlignment="1">
      <alignment horizontal="center" vertical="center" wrapText="1"/>
    </xf>
    <xf numFmtId="0" fontId="106" fillId="0" borderId="0" xfId="0" applyFont="1" applyFill="1" applyBorder="1" applyAlignment="1">
      <alignment horizontal="left" vertical="center" wrapText="1"/>
    </xf>
    <xf numFmtId="0" fontId="106" fillId="0" borderId="112" xfId="0" applyFont="1" applyFill="1" applyBorder="1" applyAlignment="1">
      <alignment horizontal="center" vertical="center" wrapText="1"/>
    </xf>
    <xf numFmtId="0" fontId="106" fillId="0" borderId="113" xfId="0" applyFont="1" applyFill="1" applyBorder="1" applyAlignment="1">
      <alignment horizontal="center" vertical="center" wrapText="1"/>
    </xf>
    <xf numFmtId="0" fontId="106" fillId="0" borderId="114" xfId="0" applyFont="1" applyFill="1" applyBorder="1" applyAlignment="1">
      <alignment horizontal="center" vertical="center" wrapText="1"/>
    </xf>
    <xf numFmtId="0" fontId="122" fillId="0" borderId="39" xfId="0" applyFont="1" applyFill="1" applyBorder="1" applyAlignment="1">
      <alignment horizontal="center" vertical="center" wrapText="1"/>
    </xf>
    <xf numFmtId="0" fontId="106" fillId="0" borderId="115" xfId="0" applyFont="1" applyFill="1" applyBorder="1" applyAlignment="1">
      <alignment horizontal="left" vertical="center" wrapText="1"/>
    </xf>
    <xf numFmtId="0" fontId="106" fillId="0" borderId="116" xfId="0" applyFont="1" applyFill="1" applyBorder="1" applyAlignment="1">
      <alignment horizontal="left" vertical="center" wrapText="1"/>
    </xf>
    <xf numFmtId="0" fontId="106" fillId="0" borderId="117" xfId="0" applyFont="1" applyFill="1" applyBorder="1" applyAlignment="1">
      <alignment horizontal="left" vertical="center" wrapText="1"/>
    </xf>
    <xf numFmtId="0" fontId="10" fillId="35" borderId="8" xfId="0" applyFont="1" applyFill="1" applyBorder="1" applyAlignment="1">
      <alignment horizontal="center" vertical="center" wrapText="1"/>
    </xf>
    <xf numFmtId="0" fontId="10" fillId="40" borderId="8" xfId="0" applyFont="1" applyFill="1" applyBorder="1" applyAlignment="1">
      <alignment horizontal="center" vertical="center" wrapText="1"/>
    </xf>
    <xf numFmtId="0" fontId="10" fillId="39" borderId="8" xfId="0" applyFont="1" applyFill="1" applyBorder="1" applyAlignment="1">
      <alignment horizontal="center" vertical="center" wrapText="1"/>
    </xf>
    <xf numFmtId="0" fontId="10" fillId="38" borderId="8" xfId="0" applyFont="1" applyFill="1" applyBorder="1" applyAlignment="1">
      <alignment horizontal="center" vertical="center" wrapText="1"/>
    </xf>
    <xf numFmtId="0" fontId="10" fillId="37" borderId="8" xfId="0" applyFont="1" applyFill="1" applyBorder="1" applyAlignment="1">
      <alignment horizontal="center" vertical="center" wrapText="1"/>
    </xf>
    <xf numFmtId="0" fontId="10" fillId="36" borderId="8" xfId="0" applyFont="1" applyFill="1" applyBorder="1" applyAlignment="1">
      <alignment horizontal="center" vertical="center" wrapText="1"/>
    </xf>
    <xf numFmtId="0" fontId="10" fillId="27" borderId="8" xfId="0" applyFont="1" applyFill="1" applyBorder="1" applyAlignment="1">
      <alignment horizontal="center" vertical="center" wrapText="1"/>
    </xf>
    <xf numFmtId="0" fontId="10" fillId="35" borderId="16" xfId="0" applyFont="1" applyFill="1" applyBorder="1" applyAlignment="1">
      <alignment horizontal="center" vertical="center" wrapText="1"/>
    </xf>
    <xf numFmtId="0" fontId="10" fillId="35" borderId="18" xfId="0" applyFont="1" applyFill="1" applyBorder="1" applyAlignment="1">
      <alignment horizontal="center" vertical="center" wrapText="1"/>
    </xf>
    <xf numFmtId="0" fontId="10" fillId="35" borderId="17" xfId="0" applyFont="1" applyFill="1" applyBorder="1" applyAlignment="1">
      <alignment horizontal="center" vertical="center" wrapText="1"/>
    </xf>
    <xf numFmtId="0" fontId="10" fillId="35" borderId="19" xfId="0" applyFont="1" applyFill="1" applyBorder="1" applyAlignment="1">
      <alignment horizontal="center" vertical="center" wrapText="1"/>
    </xf>
    <xf numFmtId="0" fontId="19" fillId="33" borderId="0" xfId="0" applyFont="1" applyFill="1" applyBorder="1" applyAlignment="1">
      <alignment horizontal="center" vertical="center" wrapText="1"/>
    </xf>
    <xf numFmtId="0" fontId="19" fillId="13" borderId="0" xfId="0" applyFont="1" applyFill="1" applyBorder="1" applyAlignment="1">
      <alignment horizontal="center" vertical="center" wrapText="1"/>
    </xf>
    <xf numFmtId="0" fontId="19" fillId="12" borderId="0" xfId="0" applyFont="1" applyFill="1" applyBorder="1" applyAlignment="1">
      <alignment horizontal="center" vertical="center" wrapText="1"/>
    </xf>
    <xf numFmtId="0" fontId="48" fillId="12" borderId="0" xfId="0" applyFont="1" applyFill="1" applyBorder="1" applyAlignment="1">
      <alignment horizontal="center" vertical="center" wrapText="1"/>
    </xf>
    <xf numFmtId="0" fontId="19" fillId="32" borderId="0" xfId="0" applyFont="1" applyFill="1" applyBorder="1" applyAlignment="1">
      <alignment horizontal="center" vertical="center" wrapText="1"/>
    </xf>
    <xf numFmtId="0" fontId="19" fillId="31" borderId="0" xfId="0" applyFont="1" applyFill="1" applyBorder="1" applyAlignment="1">
      <alignment horizontal="center" vertical="center" wrapText="1"/>
    </xf>
    <xf numFmtId="0" fontId="10" fillId="40" borderId="10" xfId="0" applyFont="1" applyFill="1" applyBorder="1" applyAlignment="1">
      <alignment horizontal="center" vertical="center" wrapText="1"/>
    </xf>
    <xf numFmtId="0" fontId="10" fillId="40" borderId="9" xfId="0" applyFont="1" applyFill="1" applyBorder="1" applyAlignment="1">
      <alignment horizontal="center" vertical="center" wrapText="1"/>
    </xf>
    <xf numFmtId="0" fontId="10" fillId="40" borderId="11" xfId="0" applyFont="1" applyFill="1" applyBorder="1" applyAlignment="1">
      <alignment horizontal="center" vertical="center" wrapText="1"/>
    </xf>
    <xf numFmtId="0" fontId="10" fillId="35" borderId="31" xfId="0" applyFont="1" applyFill="1" applyBorder="1" applyAlignment="1">
      <alignment horizontal="center" vertical="center" wrapText="1"/>
    </xf>
    <xf numFmtId="0" fontId="10" fillId="35" borderId="32" xfId="0" applyFont="1" applyFill="1" applyBorder="1" applyAlignment="1">
      <alignment horizontal="center" vertical="center" wrapText="1"/>
    </xf>
    <xf numFmtId="0" fontId="10" fillId="37" borderId="10" xfId="0" applyFont="1" applyFill="1" applyBorder="1" applyAlignment="1">
      <alignment horizontal="center" vertical="center" wrapText="1"/>
    </xf>
    <xf numFmtId="0" fontId="10" fillId="37" borderId="9" xfId="0" applyFont="1" applyFill="1" applyBorder="1" applyAlignment="1">
      <alignment horizontal="center" vertical="center" wrapText="1"/>
    </xf>
    <xf numFmtId="0" fontId="10" fillId="37" borderId="11" xfId="0" applyFont="1" applyFill="1" applyBorder="1" applyAlignment="1">
      <alignment horizontal="center" vertical="center" wrapText="1"/>
    </xf>
    <xf numFmtId="0" fontId="10" fillId="38" borderId="10" xfId="0" applyFont="1" applyFill="1" applyBorder="1" applyAlignment="1">
      <alignment horizontal="center" vertical="center" wrapText="1"/>
    </xf>
    <xf numFmtId="0" fontId="10" fillId="38" borderId="9" xfId="0" applyFont="1" applyFill="1" applyBorder="1" applyAlignment="1">
      <alignment horizontal="center" vertical="center" wrapText="1"/>
    </xf>
    <xf numFmtId="0" fontId="10" fillId="38" borderId="11" xfId="0" applyFont="1" applyFill="1" applyBorder="1" applyAlignment="1">
      <alignment horizontal="center" vertical="center" wrapText="1"/>
    </xf>
    <xf numFmtId="0" fontId="10" fillId="39" borderId="10" xfId="0" applyFont="1" applyFill="1" applyBorder="1" applyAlignment="1">
      <alignment horizontal="center" vertical="center" wrapText="1"/>
    </xf>
    <xf numFmtId="0" fontId="10" fillId="39" borderId="9" xfId="0" applyFont="1" applyFill="1" applyBorder="1" applyAlignment="1">
      <alignment horizontal="center" vertical="center" wrapText="1"/>
    </xf>
    <xf numFmtId="0" fontId="10" fillId="39" borderId="11" xfId="0" applyFont="1" applyFill="1" applyBorder="1" applyAlignment="1">
      <alignment horizontal="center" vertical="center" wrapText="1"/>
    </xf>
    <xf numFmtId="0" fontId="10" fillId="35" borderId="10" xfId="0" applyFont="1" applyFill="1" applyBorder="1" applyAlignment="1">
      <alignment horizontal="center" vertical="center" wrapText="1"/>
    </xf>
    <xf numFmtId="0" fontId="10" fillId="35" borderId="9" xfId="0" applyFont="1" applyFill="1" applyBorder="1" applyAlignment="1">
      <alignment horizontal="center" vertical="center" wrapText="1"/>
    </xf>
    <xf numFmtId="0" fontId="10" fillId="35" borderId="11" xfId="0" applyFont="1" applyFill="1" applyBorder="1" applyAlignment="1">
      <alignment horizontal="center" vertical="center" wrapText="1"/>
    </xf>
    <xf numFmtId="0" fontId="10" fillId="36" borderId="10" xfId="0" applyFont="1" applyFill="1" applyBorder="1" applyAlignment="1">
      <alignment horizontal="center" vertical="center" wrapText="1"/>
    </xf>
    <xf numFmtId="0" fontId="10" fillId="36" borderId="9" xfId="0" applyFont="1" applyFill="1" applyBorder="1" applyAlignment="1">
      <alignment horizontal="center" vertical="center" wrapText="1"/>
    </xf>
    <xf numFmtId="0" fontId="10" fillId="36" borderId="15" xfId="0" applyFont="1" applyFill="1" applyBorder="1" applyAlignment="1">
      <alignment horizontal="center" vertical="center" wrapText="1"/>
    </xf>
    <xf numFmtId="0" fontId="10" fillId="27" borderId="10" xfId="0" applyFont="1" applyFill="1" applyBorder="1" applyAlignment="1">
      <alignment horizontal="center" vertical="center" wrapText="1"/>
    </xf>
    <xf numFmtId="0" fontId="10" fillId="27" borderId="11" xfId="0" applyFont="1" applyFill="1" applyBorder="1" applyAlignment="1">
      <alignment horizontal="center" vertical="center" wrapText="1"/>
    </xf>
    <xf numFmtId="0" fontId="48" fillId="18" borderId="0" xfId="0" applyFont="1" applyFill="1" applyBorder="1" applyAlignment="1">
      <alignment horizontal="center" vertical="center" wrapText="1"/>
    </xf>
    <xf numFmtId="0" fontId="10" fillId="34" borderId="0" xfId="0" applyFont="1" applyFill="1" applyBorder="1" applyAlignment="1">
      <alignment horizontal="center" vertical="center" wrapText="1"/>
    </xf>
    <xf numFmtId="0" fontId="10" fillId="35" borderId="14" xfId="0" applyFont="1" applyFill="1" applyBorder="1" applyAlignment="1">
      <alignment horizontal="center" vertical="center" wrapText="1"/>
    </xf>
    <xf numFmtId="0" fontId="11" fillId="28" borderId="10" xfId="0" applyFont="1" applyFill="1" applyBorder="1" applyAlignment="1">
      <alignment horizontal="center" vertical="center"/>
    </xf>
    <xf numFmtId="0" fontId="11" fillId="28" borderId="9" xfId="0" applyFont="1" applyFill="1" applyBorder="1" applyAlignment="1">
      <alignment horizontal="center" vertical="center"/>
    </xf>
    <xf numFmtId="0" fontId="11" fillId="28" borderId="11" xfId="0" applyFont="1" applyFill="1" applyBorder="1" applyAlignment="1">
      <alignment horizontal="center" vertical="center"/>
    </xf>
    <xf numFmtId="0" fontId="48" fillId="27" borderId="10" xfId="0" applyFont="1" applyFill="1" applyBorder="1" applyAlignment="1">
      <alignment horizontal="center" vertical="center"/>
    </xf>
    <xf numFmtId="0" fontId="48" fillId="27" borderId="9" xfId="0" applyFont="1" applyFill="1" applyBorder="1" applyAlignment="1">
      <alignment horizontal="center" vertical="center"/>
    </xf>
    <xf numFmtId="0" fontId="48" fillId="27" borderId="11" xfId="0" applyFont="1" applyFill="1" applyBorder="1" applyAlignment="1">
      <alignment horizontal="center" vertical="center"/>
    </xf>
    <xf numFmtId="0" fontId="11" fillId="20" borderId="10" xfId="0" applyFont="1" applyFill="1" applyBorder="1" applyAlignment="1">
      <alignment horizontal="center" vertical="center"/>
    </xf>
    <xf numFmtId="0" fontId="11" fillId="20" borderId="9" xfId="0" applyFont="1" applyFill="1" applyBorder="1" applyAlignment="1">
      <alignment horizontal="center" vertical="center"/>
    </xf>
    <xf numFmtId="0" fontId="11" fillId="20" borderId="11" xfId="0" applyFont="1" applyFill="1" applyBorder="1" applyAlignment="1">
      <alignment horizontal="center" vertical="center"/>
    </xf>
    <xf numFmtId="0" fontId="19" fillId="14" borderId="0" xfId="0" applyFont="1" applyFill="1" applyBorder="1" applyAlignment="1">
      <alignment horizontal="center" vertical="center" wrapText="1"/>
    </xf>
    <xf numFmtId="0" fontId="11" fillId="29" borderId="10" xfId="0" applyFont="1" applyFill="1" applyBorder="1" applyAlignment="1">
      <alignment horizontal="center" vertical="center"/>
    </xf>
    <xf numFmtId="0" fontId="11" fillId="29" borderId="9" xfId="0" applyFont="1" applyFill="1" applyBorder="1" applyAlignment="1">
      <alignment horizontal="center" vertical="center"/>
    </xf>
    <xf numFmtId="0" fontId="11" fillId="29" borderId="11" xfId="0" applyFont="1" applyFill="1" applyBorder="1" applyAlignment="1">
      <alignment horizontal="center" vertical="center"/>
    </xf>
    <xf numFmtId="0" fontId="11" fillId="30" borderId="30" xfId="0" applyFont="1" applyFill="1" applyBorder="1" applyAlignment="1">
      <alignment horizontal="center" vertical="center"/>
    </xf>
    <xf numFmtId="0" fontId="11" fillId="30" borderId="0" xfId="0" applyFont="1" applyFill="1" applyBorder="1" applyAlignment="1">
      <alignment horizontal="center" vertical="center"/>
    </xf>
    <xf numFmtId="0" fontId="46" fillId="5" borderId="0" xfId="0" applyFont="1" applyFill="1" applyBorder="1" applyAlignment="1">
      <alignment horizontal="center" vertical="center" wrapText="1"/>
    </xf>
    <xf numFmtId="0" fontId="47" fillId="10" borderId="0" xfId="0" applyFont="1" applyFill="1" applyAlignment="1">
      <alignment horizontal="center" vertical="center"/>
    </xf>
    <xf numFmtId="0" fontId="48" fillId="19" borderId="0" xfId="0" applyFont="1" applyFill="1" applyBorder="1" applyAlignment="1">
      <alignment horizontal="center" vertical="center"/>
    </xf>
    <xf numFmtId="0" fontId="48" fillId="25" borderId="9" xfId="0" applyFont="1" applyFill="1" applyBorder="1" applyAlignment="1">
      <alignment horizontal="center" vertical="center"/>
    </xf>
    <xf numFmtId="0" fontId="48" fillId="25" borderId="11" xfId="0" applyFont="1" applyFill="1" applyBorder="1" applyAlignment="1">
      <alignment horizontal="center" vertical="center"/>
    </xf>
    <xf numFmtId="0" fontId="11" fillId="26" borderId="10" xfId="0" applyFont="1" applyFill="1" applyBorder="1" applyAlignment="1">
      <alignment horizontal="center" vertical="center"/>
    </xf>
    <xf numFmtId="0" fontId="11" fillId="26" borderId="9" xfId="0" applyFont="1" applyFill="1" applyBorder="1" applyAlignment="1">
      <alignment horizontal="center" vertical="center"/>
    </xf>
    <xf numFmtId="0" fontId="11" fillId="26" borderId="11" xfId="0" applyFont="1" applyFill="1" applyBorder="1" applyAlignment="1">
      <alignment horizontal="center" vertical="center"/>
    </xf>
    <xf numFmtId="0" fontId="11" fillId="27" borderId="10" xfId="0" applyFont="1" applyFill="1" applyBorder="1" applyAlignment="1">
      <alignment horizontal="center" vertical="center"/>
    </xf>
    <xf numFmtId="0" fontId="11" fillId="27" borderId="9" xfId="0" applyFont="1" applyFill="1" applyBorder="1" applyAlignment="1">
      <alignment horizontal="center" vertical="center"/>
    </xf>
    <xf numFmtId="0" fontId="11" fillId="27" borderId="11" xfId="0" applyFont="1" applyFill="1" applyBorder="1" applyAlignment="1">
      <alignment horizontal="center" vertical="center"/>
    </xf>
    <xf numFmtId="0" fontId="45" fillId="23"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46" fillId="21" borderId="0" xfId="0" applyFont="1" applyFill="1" applyBorder="1" applyAlignment="1">
      <alignment horizontal="center" vertical="center" wrapText="1"/>
    </xf>
    <xf numFmtId="0" fontId="46" fillId="24" borderId="0" xfId="0" applyFont="1" applyFill="1" applyBorder="1" applyAlignment="1">
      <alignment horizontal="center" vertical="center" wrapText="1"/>
    </xf>
    <xf numFmtId="0" fontId="57" fillId="0" borderId="0" xfId="0" applyFont="1" applyAlignment="1" applyProtection="1">
      <alignment horizontal="center" vertical="top" wrapText="1" readingOrder="1"/>
      <protection locked="0"/>
    </xf>
    <xf numFmtId="0" fontId="57" fillId="0" borderId="0" xfId="0" applyFont="1" applyAlignment="1">
      <alignment horizontal="center" vertical="top" wrapText="1" readingOrder="1"/>
    </xf>
    <xf numFmtId="0" fontId="57" fillId="0" borderId="0" xfId="0" applyNumberFormat="1" applyFont="1" applyAlignment="1" applyProtection="1">
      <alignment horizontal="center" vertical="top" wrapText="1" readingOrder="1"/>
      <protection locked="0"/>
    </xf>
  </cellXfs>
  <cellStyles count="6">
    <cellStyle name="Hyperlink" xfId="5" builtinId="8"/>
    <cellStyle name="Normal" xfId="0" builtinId="0"/>
    <cellStyle name="Normal 2" xfId="1" xr:uid="{00000000-0005-0000-0000-000002000000}"/>
    <cellStyle name="Normal 2 2" xfId="2" xr:uid="{00000000-0005-0000-0000-000003000000}"/>
    <cellStyle name="Normal 3" xfId="3" xr:uid="{00000000-0005-0000-0000-000004000000}"/>
    <cellStyle name="Normal 4" xfId="4" xr:uid="{00000000-0005-0000-0000-000005000000}"/>
  </cellStyles>
  <dxfs count="7232">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color theme="2"/>
      </font>
      <fill>
        <patternFill>
          <bgColor rgb="FF002A7E"/>
        </patternFill>
      </fill>
    </dxf>
    <dxf>
      <font>
        <b/>
        <i val="0"/>
        <color theme="2"/>
      </font>
      <fill>
        <patternFill>
          <bgColor rgb="FF0070C0"/>
        </patternFill>
      </fill>
    </dxf>
    <dxf>
      <font>
        <b/>
        <i val="0"/>
        <color theme="2"/>
      </font>
      <fill>
        <patternFill>
          <bgColor rgb="FF00B6DA"/>
        </patternFill>
      </fill>
    </dxf>
    <dxf>
      <font>
        <b/>
        <i val="0"/>
        <color theme="4"/>
      </font>
      <fill>
        <patternFill>
          <bgColor rgb="FFF8E52C"/>
        </patternFill>
      </fill>
    </dxf>
    <dxf>
      <font>
        <b/>
        <i val="0"/>
        <color theme="4"/>
      </font>
      <fill>
        <patternFill>
          <bgColor rgb="FFF8E5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4E42C"/>
        </patternFill>
      </fill>
    </dxf>
    <dxf>
      <font>
        <b/>
        <i val="0"/>
        <color theme="4"/>
      </font>
      <fill>
        <patternFill>
          <bgColor rgb="FFFDB739"/>
        </patternFill>
      </fill>
    </dxf>
    <dxf>
      <font>
        <b/>
        <i val="0"/>
        <color theme="2"/>
      </font>
      <fill>
        <patternFill>
          <bgColor rgb="FFF27A09"/>
        </patternFill>
      </fill>
    </dxf>
    <dxf>
      <font>
        <b/>
        <i val="0"/>
        <color theme="2"/>
      </font>
      <fill>
        <patternFill>
          <bgColor rgb="FFE7501E"/>
        </patternFill>
      </fill>
    </dxf>
    <dxf>
      <font>
        <b val="0"/>
        <i val="0"/>
        <color theme="1"/>
      </font>
      <fill>
        <patternFill patternType="none">
          <bgColor auto="1"/>
        </patternFill>
      </fill>
    </dxf>
    <dxf>
      <font>
        <b/>
        <i val="0"/>
        <color theme="4"/>
      </font>
    </dxf>
    <dxf>
      <font>
        <b val="0"/>
        <i val="0"/>
        <color theme="1"/>
      </font>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
      <font>
        <b/>
        <i val="0"/>
        <strike val="0"/>
        <color theme="4"/>
      </font>
      <fill>
        <patternFill>
          <bgColor theme="9" tint="0.89996032593768116"/>
        </patternFill>
      </fill>
      <border>
        <left style="thin">
          <color theme="4"/>
        </left>
        <right style="thin">
          <color theme="4"/>
        </right>
        <top style="thin">
          <color theme="4"/>
        </top>
        <bottom style="thin">
          <color theme="4"/>
        </bottom>
      </border>
    </dxf>
    <dxf>
      <font>
        <b/>
        <i val="0"/>
        <strike val="0"/>
        <color theme="0"/>
      </font>
      <fill>
        <patternFill>
          <bgColor theme="4"/>
        </patternFill>
      </fill>
      <border>
        <left style="thin">
          <color theme="4" tint="0.79998168889431442"/>
        </left>
        <right style="thin">
          <color theme="4" tint="0.79998168889431442"/>
        </right>
        <top style="thin">
          <color theme="4" tint="0.79998168889431442"/>
        </top>
        <bottom style="thin">
          <color theme="4" tint="0.79998168889431442"/>
        </bottom>
      </border>
    </dxf>
  </dxfs>
  <tableStyles count="0" defaultTableStyle="TableStyleMedium2" defaultPivotStyle="PivotStyleLight16"/>
  <colors>
    <mruColors>
      <color rgb="FF003366"/>
      <color rgb="FF002A7E"/>
      <color rgb="FF0070C0"/>
      <color rgb="FFE7501E"/>
      <color rgb="FFF27A09"/>
      <color rgb="FFFDB739"/>
      <color rgb="FFF4E42C"/>
      <color rgb="FFF8E52C"/>
      <color rgb="FF00B6DA"/>
      <color rgb="FFCC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2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3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4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hyperlink" Target="#Sommaire!A1"/><Relationship Id="rId4" Type="http://schemas.openxmlformats.org/officeDocument/2006/relationships/image" Target="../media/image10.png"/></Relationships>
</file>

<file path=xl/drawings/_rels/drawing14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hyperlink" Target="#Sommaire!A1"/><Relationship Id="rId4" Type="http://schemas.openxmlformats.org/officeDocument/2006/relationships/image" Target="../media/image10.png"/></Relationships>
</file>

<file path=xl/drawings/_rels/drawing1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R&#233;pertoire_des_fonctions!A1"/><Relationship Id="rId1" Type="http://schemas.openxmlformats.org/officeDocument/2006/relationships/image" Target="../media/image4.png"/><Relationship Id="rId5" Type="http://schemas.openxmlformats.org/officeDocument/2006/relationships/image" Target="../media/image6.png"/><Relationship Id="rId4"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3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7.png"/><Relationship Id="rId4" Type="http://schemas.openxmlformats.org/officeDocument/2006/relationships/hyperlink" Target="#Matrice!A1"/></Relationships>
</file>

<file path=xl/drawings/_rels/drawing5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6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hyperlink" Target="#Sommaire!A1"/><Relationship Id="rId4" Type="http://schemas.openxmlformats.org/officeDocument/2006/relationships/image" Target="../media/image10.png"/></Relationships>
</file>

<file path=xl/drawings/_rels/drawing7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8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drawing9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Sommaire!A1"/><Relationship Id="rId1" Type="http://schemas.openxmlformats.org/officeDocument/2006/relationships/image" Target="../media/image8.png"/><Relationship Id="rId4"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71625" cy="650431"/>
    <xdr:pic>
      <xdr:nvPicPr>
        <xdr:cNvPr id="2" name="Picture 2" descr="C:\Users\acolcy\Desktop\LogoVF.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71625" cy="6504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0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6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64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8</xdr:row>
      <xdr:rowOff>94930</xdr:rowOff>
    </xdr:from>
    <xdr:to>
      <xdr:col>2</xdr:col>
      <xdr:colOff>428625</xdr:colOff>
      <xdr:row>10</xdr:row>
      <xdr:rowOff>218755</xdr:rowOff>
    </xdr:to>
    <xdr:pic>
      <xdr:nvPicPr>
        <xdr:cNvPr id="2" name="Picture 2" descr="https://d30y9cdsu7xlg0.cloudfront.net/png/888712-200.png">
          <a:extLst>
            <a:ext uri="{FF2B5EF4-FFF2-40B4-BE49-F238E27FC236}">
              <a16:creationId xmlns:a16="http://schemas.microsoft.com/office/drawing/2014/main" id="{00000000-0008-0000-6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1999930"/>
          <a:ext cx="428625"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65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2.xml><?xml version="1.0" encoding="utf-8"?>
<xdr:wsDr xmlns:xdr="http://schemas.openxmlformats.org/drawingml/2006/spreadsheetDrawing" xmlns:a="http://schemas.openxmlformats.org/drawingml/2006/main">
  <xdr:twoCellAnchor editAs="oneCell">
    <xdr:from>
      <xdr:col>2</xdr:col>
      <xdr:colOff>104775</xdr:colOff>
      <xdr:row>9</xdr:row>
      <xdr:rowOff>63180</xdr:rowOff>
    </xdr:from>
    <xdr:to>
      <xdr:col>2</xdr:col>
      <xdr:colOff>533400</xdr:colOff>
      <xdr:row>11</xdr:row>
      <xdr:rowOff>53655</xdr:rowOff>
    </xdr:to>
    <xdr:pic>
      <xdr:nvPicPr>
        <xdr:cNvPr id="2" name="Picture 2" descr="https://d30y9cdsu7xlg0.cloudfront.net/png/888712-200.png">
          <a:extLst>
            <a:ext uri="{FF2B5EF4-FFF2-40B4-BE49-F238E27FC236}">
              <a16:creationId xmlns:a16="http://schemas.microsoft.com/office/drawing/2014/main" id="{00000000-0008-0000-6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04775" y="19777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66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218754</xdr:rowOff>
    </xdr:to>
    <xdr:pic>
      <xdr:nvPicPr>
        <xdr:cNvPr id="2" name="Picture 2" descr="https://d30y9cdsu7xlg0.cloudfront.net/png/888712-200.png">
          <a:extLst>
            <a:ext uri="{FF2B5EF4-FFF2-40B4-BE49-F238E27FC236}">
              <a16:creationId xmlns:a16="http://schemas.microsoft.com/office/drawing/2014/main" id="{00000000-0008-0000-6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5" name="Picture 2">
          <a:extLst>
            <a:ext uri="{FF2B5EF4-FFF2-40B4-BE49-F238E27FC236}">
              <a16:creationId xmlns:a16="http://schemas.microsoft.com/office/drawing/2014/main" id="{00000000-0008-0000-67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4.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253680</xdr:rowOff>
    </xdr:to>
    <xdr:pic>
      <xdr:nvPicPr>
        <xdr:cNvPr id="2" name="Picture 2" descr="https://d30y9cdsu7xlg0.cloudfront.net/png/888712-200.png">
          <a:extLst>
            <a:ext uri="{FF2B5EF4-FFF2-40B4-BE49-F238E27FC236}">
              <a16:creationId xmlns:a16="http://schemas.microsoft.com/office/drawing/2014/main" id="{00000000-0008-0000-6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7" name="Picture 2">
          <a:extLst>
            <a:ext uri="{FF2B5EF4-FFF2-40B4-BE49-F238E27FC236}">
              <a16:creationId xmlns:a16="http://schemas.microsoft.com/office/drawing/2014/main" id="{00000000-0008-0000-68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2</xdr:col>
      <xdr:colOff>161925</xdr:colOff>
      <xdr:row>10</xdr:row>
      <xdr:rowOff>44130</xdr:rowOff>
    </xdr:from>
    <xdr:to>
      <xdr:col>2</xdr:col>
      <xdr:colOff>590550</xdr:colOff>
      <xdr:row>11</xdr:row>
      <xdr:rowOff>120330</xdr:rowOff>
    </xdr:to>
    <xdr:pic>
      <xdr:nvPicPr>
        <xdr:cNvPr id="2" name="Picture 2" descr="https://d30y9cdsu7xlg0.cloudfront.net/png/888712-200.png">
          <a:extLst>
            <a:ext uri="{FF2B5EF4-FFF2-40B4-BE49-F238E27FC236}">
              <a16:creationId xmlns:a16="http://schemas.microsoft.com/office/drawing/2014/main" id="{00000000-0008-0000-6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61925" y="21682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69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8</xdr:row>
      <xdr:rowOff>145730</xdr:rowOff>
    </xdr:from>
    <xdr:to>
      <xdr:col>2</xdr:col>
      <xdr:colOff>428625</xdr:colOff>
      <xdr:row>10</xdr:row>
      <xdr:rowOff>260030</xdr:rowOff>
    </xdr:to>
    <xdr:pic>
      <xdr:nvPicPr>
        <xdr:cNvPr id="2" name="Picture 2" descr="https://d30y9cdsu7xlg0.cloudfront.net/png/888712-200.png">
          <a:extLst>
            <a:ext uri="{FF2B5EF4-FFF2-40B4-BE49-F238E27FC236}">
              <a16:creationId xmlns:a16="http://schemas.microsoft.com/office/drawing/2014/main" id="{00000000-0008-0000-6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01530"/>
          <a:ext cx="428625" cy="427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6A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272730</xdr:rowOff>
    </xdr:to>
    <xdr:pic>
      <xdr:nvPicPr>
        <xdr:cNvPr id="2" name="Picture 2" descr="https://d30y9cdsu7xlg0.cloudfront.net/png/888712-200.png">
          <a:extLst>
            <a:ext uri="{FF2B5EF4-FFF2-40B4-BE49-F238E27FC236}">
              <a16:creationId xmlns:a16="http://schemas.microsoft.com/office/drawing/2014/main" id="{00000000-0008-0000-6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6B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8</xdr:row>
      <xdr:rowOff>159489</xdr:rowOff>
    </xdr:from>
    <xdr:to>
      <xdr:col>2</xdr:col>
      <xdr:colOff>428625</xdr:colOff>
      <xdr:row>10</xdr:row>
      <xdr:rowOff>294955</xdr:rowOff>
    </xdr:to>
    <xdr:pic>
      <xdr:nvPicPr>
        <xdr:cNvPr id="2" name="Picture 2" descr="https://d30y9cdsu7xlg0.cloudfront.net/png/888712-200.png">
          <a:extLst>
            <a:ext uri="{FF2B5EF4-FFF2-40B4-BE49-F238E27FC236}">
              <a16:creationId xmlns:a16="http://schemas.microsoft.com/office/drawing/2014/main" id="{00000000-0008-0000-6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91489"/>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6C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9.xml><?xml version="1.0" encoding="utf-8"?>
<xdr:wsDr xmlns:xdr="http://schemas.openxmlformats.org/drawingml/2006/spreadsheetDrawing" xmlns:a="http://schemas.openxmlformats.org/drawingml/2006/main">
  <xdr:twoCellAnchor editAs="oneCell">
    <xdr:from>
      <xdr:col>2</xdr:col>
      <xdr:colOff>133350</xdr:colOff>
      <xdr:row>9</xdr:row>
      <xdr:rowOff>72705</xdr:rowOff>
    </xdr:from>
    <xdr:to>
      <xdr:col>2</xdr:col>
      <xdr:colOff>561975</xdr:colOff>
      <xdr:row>11</xdr:row>
      <xdr:rowOff>63180</xdr:rowOff>
    </xdr:to>
    <xdr:pic>
      <xdr:nvPicPr>
        <xdr:cNvPr id="2" name="Picture 2" descr="https://d30y9cdsu7xlg0.cloudfront.net/png/888712-200.png">
          <a:extLst>
            <a:ext uri="{FF2B5EF4-FFF2-40B4-BE49-F238E27FC236}">
              <a16:creationId xmlns:a16="http://schemas.microsoft.com/office/drawing/2014/main" id="{00000000-0008-0000-6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0" y="1949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6D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206055</xdr:rowOff>
    </xdr:to>
    <xdr:pic>
      <xdr:nvPicPr>
        <xdr:cNvPr id="2" name="Picture 2" descr="https://d30y9cdsu7xlg0.cloudfront.net/png/888712-200.png">
          <a:extLst>
            <a:ext uri="{FF2B5EF4-FFF2-40B4-BE49-F238E27FC236}">
              <a16:creationId xmlns:a16="http://schemas.microsoft.com/office/drawing/2014/main" id="{00000000-0008-0000-0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7</xdr:col>
      <xdr:colOff>1343025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6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6E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176423</xdr:rowOff>
    </xdr:to>
    <xdr:pic>
      <xdr:nvPicPr>
        <xdr:cNvPr id="2" name="Picture 2" descr="https://d30y9cdsu7xlg0.cloudfront.net/png/888712-200.png">
          <a:extLst>
            <a:ext uri="{FF2B5EF4-FFF2-40B4-BE49-F238E27FC236}">
              <a16:creationId xmlns:a16="http://schemas.microsoft.com/office/drawing/2014/main" id="{00000000-0008-0000-6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6F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261088</xdr:rowOff>
    </xdr:to>
    <xdr:pic>
      <xdr:nvPicPr>
        <xdr:cNvPr id="2" name="Picture 2" descr="https://d30y9cdsu7xlg0.cloudfront.net/png/888712-200.png">
          <a:extLst>
            <a:ext uri="{FF2B5EF4-FFF2-40B4-BE49-F238E27FC236}">
              <a16:creationId xmlns:a16="http://schemas.microsoft.com/office/drawing/2014/main" id="{00000000-0008-0000-7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7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8</xdr:row>
      <xdr:rowOff>196530</xdr:rowOff>
    </xdr:from>
    <xdr:to>
      <xdr:col>2</xdr:col>
      <xdr:colOff>428625</xdr:colOff>
      <xdr:row>10</xdr:row>
      <xdr:rowOff>262147</xdr:rowOff>
    </xdr:to>
    <xdr:pic>
      <xdr:nvPicPr>
        <xdr:cNvPr id="2" name="Picture 2" descr="https://d30y9cdsu7xlg0.cloudfront.net/png/888712-200.png">
          <a:extLst>
            <a:ext uri="{FF2B5EF4-FFF2-40B4-BE49-F238E27FC236}">
              <a16:creationId xmlns:a16="http://schemas.microsoft.com/office/drawing/2014/main" id="{00000000-0008-0000-7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94663"/>
          <a:ext cx="428625" cy="42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71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4.xml><?xml version="1.0" encoding="utf-8"?>
<xdr:wsDr xmlns:xdr="http://schemas.openxmlformats.org/drawingml/2006/spreadsheetDrawing" xmlns:a="http://schemas.openxmlformats.org/drawingml/2006/main">
  <xdr:twoCellAnchor editAs="oneCell">
    <xdr:from>
      <xdr:col>2</xdr:col>
      <xdr:colOff>123825</xdr:colOff>
      <xdr:row>9</xdr:row>
      <xdr:rowOff>15555</xdr:rowOff>
    </xdr:from>
    <xdr:to>
      <xdr:col>2</xdr:col>
      <xdr:colOff>552450</xdr:colOff>
      <xdr:row>11</xdr:row>
      <xdr:rowOff>6030</xdr:rowOff>
    </xdr:to>
    <xdr:pic>
      <xdr:nvPicPr>
        <xdr:cNvPr id="2" name="Picture 2" descr="https://d30y9cdsu7xlg0.cloudfront.net/png/888712-200.png">
          <a:extLst>
            <a:ext uri="{FF2B5EF4-FFF2-40B4-BE49-F238E27FC236}">
              <a16:creationId xmlns:a16="http://schemas.microsoft.com/office/drawing/2014/main" id="{00000000-0008-0000-7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20253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72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210288</xdr:rowOff>
    </xdr:to>
    <xdr:pic>
      <xdr:nvPicPr>
        <xdr:cNvPr id="2" name="Picture 2" descr="https://d30y9cdsu7xlg0.cloudfront.net/png/888712-200.png">
          <a:extLst>
            <a:ext uri="{FF2B5EF4-FFF2-40B4-BE49-F238E27FC236}">
              <a16:creationId xmlns:a16="http://schemas.microsoft.com/office/drawing/2014/main" id="{00000000-0008-0000-7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7" name="Picture 2">
          <a:extLst>
            <a:ext uri="{FF2B5EF4-FFF2-40B4-BE49-F238E27FC236}">
              <a16:creationId xmlns:a16="http://schemas.microsoft.com/office/drawing/2014/main" id="{00000000-0008-0000-73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6.xml><?xml version="1.0" encoding="utf-8"?>
<xdr:wsDr xmlns:xdr="http://schemas.openxmlformats.org/drawingml/2006/spreadsheetDrawing" xmlns:a="http://schemas.openxmlformats.org/drawingml/2006/main">
  <xdr:twoCellAnchor editAs="oneCell">
    <xdr:from>
      <xdr:col>2</xdr:col>
      <xdr:colOff>95250</xdr:colOff>
      <xdr:row>9</xdr:row>
      <xdr:rowOff>53655</xdr:rowOff>
    </xdr:from>
    <xdr:to>
      <xdr:col>2</xdr:col>
      <xdr:colOff>523875</xdr:colOff>
      <xdr:row>11</xdr:row>
      <xdr:rowOff>44130</xdr:rowOff>
    </xdr:to>
    <xdr:pic>
      <xdr:nvPicPr>
        <xdr:cNvPr id="2" name="Picture 2" descr="https://d30y9cdsu7xlg0.cloudfront.net/png/888712-200.png">
          <a:extLst>
            <a:ext uri="{FF2B5EF4-FFF2-40B4-BE49-F238E27FC236}">
              <a16:creationId xmlns:a16="http://schemas.microsoft.com/office/drawing/2014/main" id="{00000000-0008-0000-7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5250" y="22729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74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7.xml><?xml version="1.0" encoding="utf-8"?>
<xdr:wsDr xmlns:xdr="http://schemas.openxmlformats.org/drawingml/2006/spreadsheetDrawing" xmlns:a="http://schemas.openxmlformats.org/drawingml/2006/main">
  <xdr:twoCellAnchor editAs="oneCell">
    <xdr:from>
      <xdr:col>2</xdr:col>
      <xdr:colOff>133350</xdr:colOff>
      <xdr:row>9</xdr:row>
      <xdr:rowOff>63180</xdr:rowOff>
    </xdr:from>
    <xdr:to>
      <xdr:col>2</xdr:col>
      <xdr:colOff>561975</xdr:colOff>
      <xdr:row>11</xdr:row>
      <xdr:rowOff>53655</xdr:rowOff>
    </xdr:to>
    <xdr:pic>
      <xdr:nvPicPr>
        <xdr:cNvPr id="2" name="Picture 2" descr="https://d30y9cdsu7xlg0.cloudfront.net/png/888712-200.png">
          <a:extLst>
            <a:ext uri="{FF2B5EF4-FFF2-40B4-BE49-F238E27FC236}">
              <a16:creationId xmlns:a16="http://schemas.microsoft.com/office/drawing/2014/main" id="{00000000-0008-0000-7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0" y="22158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75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7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76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187005</xdr:rowOff>
    </xdr:to>
    <xdr:pic>
      <xdr:nvPicPr>
        <xdr:cNvPr id="2" name="Picture 2" descr="https://d30y9cdsu7xlg0.cloudfront.net/png/888712-200.png">
          <a:extLst>
            <a:ext uri="{FF2B5EF4-FFF2-40B4-BE49-F238E27FC236}">
              <a16:creationId xmlns:a16="http://schemas.microsoft.com/office/drawing/2014/main" id="{00000000-0008-0000-7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77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0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263205</xdr:rowOff>
    </xdr:to>
    <xdr:pic>
      <xdr:nvPicPr>
        <xdr:cNvPr id="2" name="Picture 2" descr="https://d30y9cdsu7xlg0.cloudfront.net/png/888712-200.png">
          <a:extLst>
            <a:ext uri="{FF2B5EF4-FFF2-40B4-BE49-F238E27FC236}">
              <a16:creationId xmlns:a16="http://schemas.microsoft.com/office/drawing/2014/main" id="{00000000-0008-0000-7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78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263205</xdr:rowOff>
    </xdr:to>
    <xdr:pic>
      <xdr:nvPicPr>
        <xdr:cNvPr id="2" name="Picture 2" descr="https://d30y9cdsu7xlg0.cloudfront.net/png/888712-200.png">
          <a:extLst>
            <a:ext uri="{FF2B5EF4-FFF2-40B4-BE49-F238E27FC236}">
              <a16:creationId xmlns:a16="http://schemas.microsoft.com/office/drawing/2014/main" id="{00000000-0008-0000-7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79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7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7A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3.xml><?xml version="1.0" encoding="utf-8"?>
<xdr:wsDr xmlns:xdr="http://schemas.openxmlformats.org/drawingml/2006/spreadsheetDrawing" xmlns:a="http://schemas.openxmlformats.org/drawingml/2006/main">
  <xdr:twoCellAnchor editAs="oneCell">
    <xdr:from>
      <xdr:col>2</xdr:col>
      <xdr:colOff>58209</xdr:colOff>
      <xdr:row>10</xdr:row>
      <xdr:rowOff>3913</xdr:rowOff>
    </xdr:from>
    <xdr:to>
      <xdr:col>2</xdr:col>
      <xdr:colOff>486834</xdr:colOff>
      <xdr:row>11</xdr:row>
      <xdr:rowOff>87522</xdr:rowOff>
    </xdr:to>
    <xdr:pic>
      <xdr:nvPicPr>
        <xdr:cNvPr id="2" name="Picture 2" descr="https://d30y9cdsu7xlg0.cloudfront.net/png/888712-200.png">
          <a:extLst>
            <a:ext uri="{FF2B5EF4-FFF2-40B4-BE49-F238E27FC236}">
              <a16:creationId xmlns:a16="http://schemas.microsoft.com/office/drawing/2014/main" id="{00000000-0008-0000-7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8209" y="2247580"/>
          <a:ext cx="428625" cy="432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2" name="Picture 2">
          <a:extLst>
            <a:ext uri="{FF2B5EF4-FFF2-40B4-BE49-F238E27FC236}">
              <a16:creationId xmlns:a16="http://schemas.microsoft.com/office/drawing/2014/main" id="{00000000-0008-0000-7B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4.xml><?xml version="1.0" encoding="utf-8"?>
<xdr:wsDr xmlns:xdr="http://schemas.openxmlformats.org/drawingml/2006/spreadsheetDrawing" xmlns:a="http://schemas.openxmlformats.org/drawingml/2006/main">
  <xdr:twoCellAnchor editAs="oneCell">
    <xdr:from>
      <xdr:col>2</xdr:col>
      <xdr:colOff>142875</xdr:colOff>
      <xdr:row>8</xdr:row>
      <xdr:rowOff>196530</xdr:rowOff>
    </xdr:from>
    <xdr:to>
      <xdr:col>2</xdr:col>
      <xdr:colOff>571500</xdr:colOff>
      <xdr:row>10</xdr:row>
      <xdr:rowOff>282255</xdr:rowOff>
    </xdr:to>
    <xdr:pic>
      <xdr:nvPicPr>
        <xdr:cNvPr id="2" name="Picture 2" descr="https://d30y9cdsu7xlg0.cloudfront.net/png/888712-200.png">
          <a:extLst>
            <a:ext uri="{FF2B5EF4-FFF2-40B4-BE49-F238E27FC236}">
              <a16:creationId xmlns:a16="http://schemas.microsoft.com/office/drawing/2014/main" id="{00000000-0008-0000-7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1586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7C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5.xml><?xml version="1.0" encoding="utf-8"?>
<xdr:wsDr xmlns:xdr="http://schemas.openxmlformats.org/drawingml/2006/spreadsheetDrawing" xmlns:a="http://schemas.openxmlformats.org/drawingml/2006/main">
  <xdr:twoCellAnchor editAs="oneCell">
    <xdr:from>
      <xdr:col>2</xdr:col>
      <xdr:colOff>85725</xdr:colOff>
      <xdr:row>8</xdr:row>
      <xdr:rowOff>206055</xdr:rowOff>
    </xdr:from>
    <xdr:to>
      <xdr:col>2</xdr:col>
      <xdr:colOff>514350</xdr:colOff>
      <xdr:row>10</xdr:row>
      <xdr:rowOff>329880</xdr:rowOff>
    </xdr:to>
    <xdr:pic>
      <xdr:nvPicPr>
        <xdr:cNvPr id="2" name="Picture 2" descr="https://d30y9cdsu7xlg0.cloudfront.net/png/888712-200.png">
          <a:extLst>
            <a:ext uri="{FF2B5EF4-FFF2-40B4-BE49-F238E27FC236}">
              <a16:creationId xmlns:a16="http://schemas.microsoft.com/office/drawing/2014/main" id="{00000000-0008-0000-7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85725" y="19300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7D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7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2" name="Picture 2">
          <a:extLst>
            <a:ext uri="{FF2B5EF4-FFF2-40B4-BE49-F238E27FC236}">
              <a16:creationId xmlns:a16="http://schemas.microsoft.com/office/drawing/2014/main" id="{00000000-0008-0000-7E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215580</xdr:rowOff>
    </xdr:to>
    <xdr:pic>
      <xdr:nvPicPr>
        <xdr:cNvPr id="2" name="Picture 2" descr="https://d30y9cdsu7xlg0.cloudfront.net/png/888712-200.png">
          <a:extLst>
            <a:ext uri="{FF2B5EF4-FFF2-40B4-BE49-F238E27FC236}">
              <a16:creationId xmlns:a16="http://schemas.microsoft.com/office/drawing/2014/main" id="{00000000-0008-0000-7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7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7" name="Picture 2">
          <a:extLst>
            <a:ext uri="{FF2B5EF4-FFF2-40B4-BE49-F238E27FC236}">
              <a16:creationId xmlns:a16="http://schemas.microsoft.com/office/drawing/2014/main" id="{00000000-0008-0000-7F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8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3" name="Picture 2">
          <a:extLst>
            <a:ext uri="{FF2B5EF4-FFF2-40B4-BE49-F238E27FC236}">
              <a16:creationId xmlns:a16="http://schemas.microsoft.com/office/drawing/2014/main" id="{00000000-0008-0000-80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8</xdr:row>
      <xdr:rowOff>215580</xdr:rowOff>
    </xdr:from>
    <xdr:to>
      <xdr:col>2</xdr:col>
      <xdr:colOff>428625</xdr:colOff>
      <xdr:row>10</xdr:row>
      <xdr:rowOff>307655</xdr:rowOff>
    </xdr:to>
    <xdr:pic>
      <xdr:nvPicPr>
        <xdr:cNvPr id="2" name="Picture 2" descr="https://d30y9cdsu7xlg0.cloudfront.net/png/888712-200.png">
          <a:extLst>
            <a:ext uri="{FF2B5EF4-FFF2-40B4-BE49-F238E27FC236}">
              <a16:creationId xmlns:a16="http://schemas.microsoft.com/office/drawing/2014/main" id="{00000000-0008-0000-8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315313"/>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8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0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282255</xdr:rowOff>
    </xdr:to>
    <xdr:pic>
      <xdr:nvPicPr>
        <xdr:cNvPr id="2" name="Picture 2" descr="https://d30y9cdsu7xlg0.cloudfront.net/png/888712-200.png">
          <a:extLst>
            <a:ext uri="{FF2B5EF4-FFF2-40B4-BE49-F238E27FC236}">
              <a16:creationId xmlns:a16="http://schemas.microsoft.com/office/drawing/2014/main" id="{00000000-0008-0000-8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5" name="Picture 2">
          <a:extLst>
            <a:ext uri="{FF2B5EF4-FFF2-40B4-BE49-F238E27FC236}">
              <a16:creationId xmlns:a16="http://schemas.microsoft.com/office/drawing/2014/main" id="{00000000-0008-0000-8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1.xml><?xml version="1.0" encoding="utf-8"?>
<xdr:wsDr xmlns:xdr="http://schemas.openxmlformats.org/drawingml/2006/spreadsheetDrawing" xmlns:a="http://schemas.openxmlformats.org/drawingml/2006/main">
  <xdr:twoCellAnchor editAs="oneCell">
    <xdr:from>
      <xdr:col>2</xdr:col>
      <xdr:colOff>133350</xdr:colOff>
      <xdr:row>8</xdr:row>
      <xdr:rowOff>253680</xdr:rowOff>
    </xdr:from>
    <xdr:to>
      <xdr:col>2</xdr:col>
      <xdr:colOff>561975</xdr:colOff>
      <xdr:row>10</xdr:row>
      <xdr:rowOff>345967</xdr:rowOff>
    </xdr:to>
    <xdr:pic>
      <xdr:nvPicPr>
        <xdr:cNvPr id="2" name="Picture 2" descr="https://d30y9cdsu7xlg0.cloudfront.net/png/888712-200.png">
          <a:extLst>
            <a:ext uri="{FF2B5EF4-FFF2-40B4-BE49-F238E27FC236}">
              <a16:creationId xmlns:a16="http://schemas.microsoft.com/office/drawing/2014/main" id="{00000000-0008-0000-8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0" y="20920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8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8</xdr:row>
      <xdr:rowOff>61063</xdr:rowOff>
    </xdr:from>
    <xdr:to>
      <xdr:col>2</xdr:col>
      <xdr:colOff>428625</xdr:colOff>
      <xdr:row>10</xdr:row>
      <xdr:rowOff>47304</xdr:rowOff>
    </xdr:to>
    <xdr:pic>
      <xdr:nvPicPr>
        <xdr:cNvPr id="2" name="Picture 2" descr="https://d30y9cdsu7xlg0.cloudfront.net/png/888712-200.png">
          <a:extLst>
            <a:ext uri="{FF2B5EF4-FFF2-40B4-BE49-F238E27FC236}">
              <a16:creationId xmlns:a16="http://schemas.microsoft.com/office/drawing/2014/main" id="{00000000-0008-0000-8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1991463"/>
          <a:ext cx="428625" cy="426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84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3.xml><?xml version="1.0" encoding="utf-8"?>
<xdr:wsDr xmlns:xdr="http://schemas.openxmlformats.org/drawingml/2006/spreadsheetDrawing" xmlns:a="http://schemas.openxmlformats.org/drawingml/2006/main">
  <xdr:twoCellAnchor editAs="oneCell">
    <xdr:from>
      <xdr:col>2</xdr:col>
      <xdr:colOff>142875</xdr:colOff>
      <xdr:row>9</xdr:row>
      <xdr:rowOff>6030</xdr:rowOff>
    </xdr:from>
    <xdr:to>
      <xdr:col>2</xdr:col>
      <xdr:colOff>571500</xdr:colOff>
      <xdr:row>11</xdr:row>
      <xdr:rowOff>1796</xdr:rowOff>
    </xdr:to>
    <xdr:pic>
      <xdr:nvPicPr>
        <xdr:cNvPr id="2" name="Picture 2" descr="https://d30y9cdsu7xlg0.cloudfront.net/png/888712-200.png">
          <a:extLst>
            <a:ext uri="{FF2B5EF4-FFF2-40B4-BE49-F238E27FC236}">
              <a16:creationId xmlns:a16="http://schemas.microsoft.com/office/drawing/2014/main" id="{00000000-0008-0000-8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2253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85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4.xml><?xml version="1.0" encoding="utf-8"?>
<xdr:wsDr xmlns:xdr="http://schemas.openxmlformats.org/drawingml/2006/spreadsheetDrawing" xmlns:a="http://schemas.openxmlformats.org/drawingml/2006/main">
  <xdr:twoCellAnchor editAs="oneCell">
    <xdr:from>
      <xdr:col>2</xdr:col>
      <xdr:colOff>152400</xdr:colOff>
      <xdr:row>8</xdr:row>
      <xdr:rowOff>206055</xdr:rowOff>
    </xdr:from>
    <xdr:to>
      <xdr:col>2</xdr:col>
      <xdr:colOff>581025</xdr:colOff>
      <xdr:row>10</xdr:row>
      <xdr:rowOff>339405</xdr:rowOff>
    </xdr:to>
    <xdr:pic>
      <xdr:nvPicPr>
        <xdr:cNvPr id="2" name="Picture 2" descr="https://d30y9cdsu7xlg0.cloudfront.net/png/888712-200.png">
          <a:extLst>
            <a:ext uri="{FF2B5EF4-FFF2-40B4-BE49-F238E27FC236}">
              <a16:creationId xmlns:a16="http://schemas.microsoft.com/office/drawing/2014/main" id="{00000000-0008-0000-8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2400" y="20443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50800</xdr:rowOff>
    </xdr:from>
    <xdr:ext cx="1193983" cy="381514"/>
    <xdr:pic>
      <xdr:nvPicPr>
        <xdr:cNvPr id="8" name="Picture 2">
          <a:extLst>
            <a:ext uri="{FF2B5EF4-FFF2-40B4-BE49-F238E27FC236}">
              <a16:creationId xmlns:a16="http://schemas.microsoft.com/office/drawing/2014/main" id="{00000000-0008-0000-86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5080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8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87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8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88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7.xml><?xml version="1.0" encoding="utf-8"?>
<xdr:wsDr xmlns:xdr="http://schemas.openxmlformats.org/drawingml/2006/spreadsheetDrawing" xmlns:a="http://schemas.openxmlformats.org/drawingml/2006/main">
  <xdr:twoCellAnchor editAs="oneCell">
    <xdr:from>
      <xdr:col>2</xdr:col>
      <xdr:colOff>180975</xdr:colOff>
      <xdr:row>9</xdr:row>
      <xdr:rowOff>53655</xdr:rowOff>
    </xdr:from>
    <xdr:to>
      <xdr:col>2</xdr:col>
      <xdr:colOff>609600</xdr:colOff>
      <xdr:row>11</xdr:row>
      <xdr:rowOff>44130</xdr:rowOff>
    </xdr:to>
    <xdr:pic>
      <xdr:nvPicPr>
        <xdr:cNvPr id="2" name="Picture 2" descr="https://d30y9cdsu7xlg0.cloudfront.net/png/888712-200.png">
          <a:extLst>
            <a:ext uri="{FF2B5EF4-FFF2-40B4-BE49-F238E27FC236}">
              <a16:creationId xmlns:a16="http://schemas.microsoft.com/office/drawing/2014/main" id="{00000000-0008-0000-8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809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3" name="Picture 2">
          <a:extLst>
            <a:ext uri="{FF2B5EF4-FFF2-40B4-BE49-F238E27FC236}">
              <a16:creationId xmlns:a16="http://schemas.microsoft.com/office/drawing/2014/main" id="{00000000-0008-0000-89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8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5" name="Picture 2">
          <a:extLst>
            <a:ext uri="{FF2B5EF4-FFF2-40B4-BE49-F238E27FC236}">
              <a16:creationId xmlns:a16="http://schemas.microsoft.com/office/drawing/2014/main" id="{00000000-0008-0000-8A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263205</xdr:rowOff>
    </xdr:to>
    <xdr:pic>
      <xdr:nvPicPr>
        <xdr:cNvPr id="2" name="Picture 2" descr="https://d30y9cdsu7xlg0.cloudfront.net/png/888712-200.png">
          <a:extLst>
            <a:ext uri="{FF2B5EF4-FFF2-40B4-BE49-F238E27FC236}">
              <a16:creationId xmlns:a16="http://schemas.microsoft.com/office/drawing/2014/main" id="{00000000-0008-0000-8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8B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206056</xdr:rowOff>
    </xdr:to>
    <xdr:pic>
      <xdr:nvPicPr>
        <xdr:cNvPr id="2" name="Picture 2" descr="https://d30y9cdsu7xlg0.cloudfront.net/png/888712-200.png">
          <a:extLst>
            <a:ext uri="{FF2B5EF4-FFF2-40B4-BE49-F238E27FC236}">
              <a16:creationId xmlns:a16="http://schemas.microsoft.com/office/drawing/2014/main" id="{00000000-0008-0000-0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8</xdr:row>
      <xdr:rowOff>120330</xdr:rowOff>
    </xdr:from>
    <xdr:to>
      <xdr:col>2</xdr:col>
      <xdr:colOff>428625</xdr:colOff>
      <xdr:row>10</xdr:row>
      <xdr:rowOff>272730</xdr:rowOff>
    </xdr:to>
    <xdr:pic>
      <xdr:nvPicPr>
        <xdr:cNvPr id="2" name="Picture 2" descr="https://d30y9cdsu7xlg0.cloudfront.net/png/888712-200.png">
          <a:extLst>
            <a:ext uri="{FF2B5EF4-FFF2-40B4-BE49-F238E27FC236}">
              <a16:creationId xmlns:a16="http://schemas.microsoft.com/office/drawing/2014/main" id="{00000000-0008-0000-8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1779797"/>
          <a:ext cx="428625"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5" name="Picture 2">
          <a:extLst>
            <a:ext uri="{FF2B5EF4-FFF2-40B4-BE49-F238E27FC236}">
              <a16:creationId xmlns:a16="http://schemas.microsoft.com/office/drawing/2014/main" id="{00000000-0008-0000-8C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263205</xdr:rowOff>
    </xdr:to>
    <xdr:pic>
      <xdr:nvPicPr>
        <xdr:cNvPr id="2" name="Picture 2" descr="https://d30y9cdsu7xlg0.cloudfront.net/png/888712-200.png">
          <a:extLst>
            <a:ext uri="{FF2B5EF4-FFF2-40B4-BE49-F238E27FC236}">
              <a16:creationId xmlns:a16="http://schemas.microsoft.com/office/drawing/2014/main" id="{00000000-0008-0000-8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8D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253680</xdr:rowOff>
    </xdr:to>
    <xdr:pic>
      <xdr:nvPicPr>
        <xdr:cNvPr id="2" name="Picture 2" descr="https://d30y9cdsu7xlg0.cloudfront.net/png/888712-200.png">
          <a:extLst>
            <a:ext uri="{FF2B5EF4-FFF2-40B4-BE49-F238E27FC236}">
              <a16:creationId xmlns:a16="http://schemas.microsoft.com/office/drawing/2014/main" id="{00000000-0008-0000-8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10584</xdr:colOff>
      <xdr:row>0</xdr:row>
      <xdr:rowOff>0</xdr:rowOff>
    </xdr:from>
    <xdr:ext cx="1193983" cy="381514"/>
    <xdr:pic>
      <xdr:nvPicPr>
        <xdr:cNvPr id="15" name="Picture 2">
          <a:extLst>
            <a:ext uri="{FF2B5EF4-FFF2-40B4-BE49-F238E27FC236}">
              <a16:creationId xmlns:a16="http://schemas.microsoft.com/office/drawing/2014/main" id="{00000000-0008-0000-8E00-00000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0584"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3.xml><?xml version="1.0" encoding="utf-8"?>
<xdr:wsDr xmlns:xdr="http://schemas.openxmlformats.org/drawingml/2006/spreadsheetDrawing" xmlns:a="http://schemas.openxmlformats.org/drawingml/2006/main">
  <xdr:twoCellAnchor editAs="oneCell">
    <xdr:from>
      <xdr:col>2</xdr:col>
      <xdr:colOff>133350</xdr:colOff>
      <xdr:row>8</xdr:row>
      <xdr:rowOff>225105</xdr:rowOff>
    </xdr:from>
    <xdr:to>
      <xdr:col>2</xdr:col>
      <xdr:colOff>561975</xdr:colOff>
      <xdr:row>10</xdr:row>
      <xdr:rowOff>335383</xdr:rowOff>
    </xdr:to>
    <xdr:pic>
      <xdr:nvPicPr>
        <xdr:cNvPr id="2" name="Picture 2" descr="https://d30y9cdsu7xlg0.cloudfront.net/png/888712-200.png">
          <a:extLst>
            <a:ext uri="{FF2B5EF4-FFF2-40B4-BE49-F238E27FC236}">
              <a16:creationId xmlns:a16="http://schemas.microsoft.com/office/drawing/2014/main" id="{00000000-0008-0000-8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0" y="22920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8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8F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4.xml><?xml version="1.0" encoding="utf-8"?>
<xdr:wsDr xmlns:xdr="http://schemas.openxmlformats.org/drawingml/2006/spreadsheetDrawing" xmlns:a="http://schemas.openxmlformats.org/drawingml/2006/main">
  <xdr:twoCellAnchor editAs="oneCell">
    <xdr:from>
      <xdr:col>7</xdr:col>
      <xdr:colOff>133350</xdr:colOff>
      <xdr:row>0</xdr:row>
      <xdr:rowOff>15114</xdr:rowOff>
    </xdr:from>
    <xdr:to>
      <xdr:col>8</xdr:col>
      <xdr:colOff>457200</xdr:colOff>
      <xdr:row>1</xdr:row>
      <xdr:rowOff>125478</xdr:rowOff>
    </xdr:to>
    <xdr:pic>
      <xdr:nvPicPr>
        <xdr:cNvPr id="2" name="Image 1">
          <a:hlinkClick xmlns:r="http://schemas.openxmlformats.org/officeDocument/2006/relationships" r:id="rId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2"/>
        <a:stretch>
          <a:fillRect/>
        </a:stretch>
      </xdr:blipFill>
      <xdr:spPr>
        <a:xfrm>
          <a:off x="9163050" y="15114"/>
          <a:ext cx="1085850" cy="377064"/>
        </a:xfrm>
        <a:prstGeom prst="rect">
          <a:avLst/>
        </a:prstGeom>
      </xdr:spPr>
    </xdr:pic>
    <xdr:clientData/>
  </xdr:twoCellAnchor>
  <xdr:twoCellAnchor editAs="oneCell">
    <xdr:from>
      <xdr:col>2</xdr:col>
      <xdr:colOff>76200</xdr:colOff>
      <xdr:row>10</xdr:row>
      <xdr:rowOff>72705</xdr:rowOff>
    </xdr:from>
    <xdr:to>
      <xdr:col>2</xdr:col>
      <xdr:colOff>504825</xdr:colOff>
      <xdr:row>11</xdr:row>
      <xdr:rowOff>148905</xdr:rowOff>
    </xdr:to>
    <xdr:pic>
      <xdr:nvPicPr>
        <xdr:cNvPr id="3" name="Picture 2" descr="https://d30y9cdsu7xlg0.cloudfront.net/png/888712-200.png">
          <a:extLst>
            <a:ext uri="{FF2B5EF4-FFF2-40B4-BE49-F238E27FC236}">
              <a16:creationId xmlns:a16="http://schemas.microsoft.com/office/drawing/2014/main" id="{00000000-0008-0000-9000-000003000000}"/>
            </a:ext>
          </a:extLst>
        </xdr:cNvPr>
        <xdr:cNvPicPr>
          <a:picLocks noGrp="1" noChangeAspect="1" noChangeArrowheads="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6200" y="26349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9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5.xml><?xml version="1.0" encoding="utf-8"?>
<xdr:wsDr xmlns:xdr="http://schemas.openxmlformats.org/drawingml/2006/spreadsheetDrawing" xmlns:a="http://schemas.openxmlformats.org/drawingml/2006/main">
  <xdr:twoCellAnchor editAs="oneCell">
    <xdr:from>
      <xdr:col>7</xdr:col>
      <xdr:colOff>133350</xdr:colOff>
      <xdr:row>0</xdr:row>
      <xdr:rowOff>15114</xdr:rowOff>
    </xdr:from>
    <xdr:to>
      <xdr:col>8</xdr:col>
      <xdr:colOff>457200</xdr:colOff>
      <xdr:row>1</xdr:row>
      <xdr:rowOff>125478</xdr:rowOff>
    </xdr:to>
    <xdr:pic>
      <xdr:nvPicPr>
        <xdr:cNvPr id="2" name="Image 1">
          <a:hlinkClick xmlns:r="http://schemas.openxmlformats.org/officeDocument/2006/relationships" r:id="rId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2"/>
        <a:stretch>
          <a:fillRect/>
        </a:stretch>
      </xdr:blipFill>
      <xdr:spPr>
        <a:xfrm>
          <a:off x="9163050" y="15114"/>
          <a:ext cx="1085850" cy="377064"/>
        </a:xfrm>
        <a:prstGeom prst="rect">
          <a:avLst/>
        </a:prstGeom>
      </xdr:spPr>
    </xdr:pic>
    <xdr:clientData/>
  </xdr:twoCellAnchor>
  <xdr:twoCellAnchor editAs="oneCell">
    <xdr:from>
      <xdr:col>2</xdr:col>
      <xdr:colOff>76200</xdr:colOff>
      <xdr:row>10</xdr:row>
      <xdr:rowOff>72705</xdr:rowOff>
    </xdr:from>
    <xdr:to>
      <xdr:col>2</xdr:col>
      <xdr:colOff>504825</xdr:colOff>
      <xdr:row>11</xdr:row>
      <xdr:rowOff>148906</xdr:rowOff>
    </xdr:to>
    <xdr:pic>
      <xdr:nvPicPr>
        <xdr:cNvPr id="3" name="Picture 2" descr="https://d30y9cdsu7xlg0.cloudfront.net/png/888712-200.png">
          <a:extLst>
            <a:ext uri="{FF2B5EF4-FFF2-40B4-BE49-F238E27FC236}">
              <a16:creationId xmlns:a16="http://schemas.microsoft.com/office/drawing/2014/main" id="{00000000-0008-0000-9100-000003000000}"/>
            </a:ext>
          </a:extLst>
        </xdr:cNvPr>
        <xdr:cNvPicPr>
          <a:picLocks noGrp="1" noChangeAspect="1" noChangeArrowheads="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6200" y="26349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9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772439</xdr:colOff>
      <xdr:row>23</xdr:row>
      <xdr:rowOff>31316</xdr:rowOff>
    </xdr:to>
    <xdr:pic>
      <xdr:nvPicPr>
        <xdr:cNvPr id="4" name="Image 3">
          <a:extLst>
            <a:ext uri="{FF2B5EF4-FFF2-40B4-BE49-F238E27FC236}">
              <a16:creationId xmlns:a16="http://schemas.microsoft.com/office/drawing/2014/main" id="{00000000-0008-0000-9200-000004000000}"/>
            </a:ext>
          </a:extLst>
        </xdr:cNvPr>
        <xdr:cNvPicPr>
          <a:picLocks noChangeAspect="1"/>
        </xdr:cNvPicPr>
      </xdr:nvPicPr>
      <xdr:blipFill>
        <a:blip xmlns:r="http://schemas.openxmlformats.org/officeDocument/2006/relationships" r:embed="rId1"/>
        <a:stretch>
          <a:fillRect/>
        </a:stretch>
      </xdr:blipFill>
      <xdr:spPr>
        <a:xfrm>
          <a:off x="0" y="0"/>
          <a:ext cx="6325644" cy="4352795"/>
        </a:xfrm>
        <a:prstGeom prst="rect">
          <a:avLst/>
        </a:prstGeom>
        <a:ln w="12700">
          <a:solidFill>
            <a:schemeClr val="bg1"/>
          </a:solidFill>
        </a:ln>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0</xdr:colOff>
      <xdr:row>1</xdr:row>
      <xdr:rowOff>101600</xdr:rowOff>
    </xdr:from>
    <xdr:to>
      <xdr:col>7</xdr:col>
      <xdr:colOff>1748117</xdr:colOff>
      <xdr:row>29</xdr:row>
      <xdr:rowOff>76200</xdr:rowOff>
    </xdr:to>
    <xdr:pic>
      <xdr:nvPicPr>
        <xdr:cNvPr id="2" name="Imag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xfrm>
          <a:off x="0" y="284480"/>
          <a:ext cx="7493597" cy="5095240"/>
        </a:xfrm>
        <a:prstGeom prst="rect">
          <a:avLst/>
        </a:prstGeom>
        <a:ln w="12700">
          <a:noFill/>
        </a:ln>
      </xdr:spPr>
    </xdr:pic>
    <xdr:clientData/>
  </xdr:twoCellAnchor>
  <xdr:twoCellAnchor editAs="oneCell">
    <xdr:from>
      <xdr:col>0</xdr:col>
      <xdr:colOff>0</xdr:colOff>
      <xdr:row>30</xdr:row>
      <xdr:rowOff>101600</xdr:rowOff>
    </xdr:from>
    <xdr:to>
      <xdr:col>7</xdr:col>
      <xdr:colOff>1721223</xdr:colOff>
      <xdr:row>59</xdr:row>
      <xdr:rowOff>101600</xdr:rowOff>
    </xdr:to>
    <xdr:pic>
      <xdr:nvPicPr>
        <xdr:cNvPr id="3" name="Image 2">
          <a:extLst>
            <a:ext uri="{FF2B5EF4-FFF2-40B4-BE49-F238E27FC236}">
              <a16:creationId xmlns:a16="http://schemas.microsoft.com/office/drawing/2014/main" id="{00000000-0008-0000-9300-000003000000}"/>
            </a:ext>
          </a:extLst>
        </xdr:cNvPr>
        <xdr:cNvPicPr>
          <a:picLocks noChangeAspect="1"/>
        </xdr:cNvPicPr>
      </xdr:nvPicPr>
      <xdr:blipFill>
        <a:blip xmlns:r="http://schemas.openxmlformats.org/officeDocument/2006/relationships" r:embed="rId2"/>
        <a:stretch>
          <a:fillRect/>
        </a:stretch>
      </xdr:blipFill>
      <xdr:spPr>
        <a:xfrm>
          <a:off x="0" y="5588000"/>
          <a:ext cx="7466703" cy="5303520"/>
        </a:xfrm>
        <a:prstGeom prst="rect">
          <a:avLst/>
        </a:prstGeom>
        <a:ln w="12700">
          <a:noFill/>
        </a:ln>
      </xdr:spPr>
    </xdr:pic>
    <xdr:clientData/>
  </xdr:twoCellAnchor>
  <xdr:twoCellAnchor editAs="oneCell">
    <xdr:from>
      <xdr:col>0</xdr:col>
      <xdr:colOff>25401</xdr:colOff>
      <xdr:row>60</xdr:row>
      <xdr:rowOff>27643</xdr:rowOff>
    </xdr:from>
    <xdr:to>
      <xdr:col>7</xdr:col>
      <xdr:colOff>1712260</xdr:colOff>
      <xdr:row>89</xdr:row>
      <xdr:rowOff>152400</xdr:rowOff>
    </xdr:to>
    <xdr:pic>
      <xdr:nvPicPr>
        <xdr:cNvPr id="4" name="Image 3">
          <a:extLst>
            <a:ext uri="{FF2B5EF4-FFF2-40B4-BE49-F238E27FC236}">
              <a16:creationId xmlns:a16="http://schemas.microsoft.com/office/drawing/2014/main" id="{00000000-0008-0000-9300-000004000000}"/>
            </a:ext>
          </a:extLst>
        </xdr:cNvPr>
        <xdr:cNvPicPr>
          <a:picLocks noChangeAspect="1"/>
        </xdr:cNvPicPr>
      </xdr:nvPicPr>
      <xdr:blipFill>
        <a:blip xmlns:r="http://schemas.openxmlformats.org/officeDocument/2006/relationships" r:embed="rId3"/>
        <a:stretch>
          <a:fillRect/>
        </a:stretch>
      </xdr:blipFill>
      <xdr:spPr>
        <a:xfrm>
          <a:off x="25401" y="11000443"/>
          <a:ext cx="7432339" cy="542827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0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169439</xdr:colOff>
      <xdr:row>16</xdr:row>
      <xdr:rowOff>85725</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5503439" cy="3886200"/>
        </a:xfrm>
        <a:prstGeom prst="rect">
          <a:avLst/>
        </a:prstGeom>
      </xdr:spPr>
    </xdr:pic>
    <xdr:clientData/>
  </xdr:twoCellAnchor>
  <xdr:twoCellAnchor>
    <xdr:from>
      <xdr:col>0</xdr:col>
      <xdr:colOff>514349</xdr:colOff>
      <xdr:row>6</xdr:row>
      <xdr:rowOff>142875</xdr:rowOff>
    </xdr:from>
    <xdr:to>
      <xdr:col>4</xdr:col>
      <xdr:colOff>457200</xdr:colOff>
      <xdr:row>7</xdr:row>
      <xdr:rowOff>152400</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514349" y="2038350"/>
          <a:ext cx="2990851" cy="200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800" b="1">
              <a:solidFill>
                <a:schemeClr val="tx2"/>
              </a:solidFill>
              <a:latin typeface="Verdana" panose="020B0604030504040204" pitchFamily="34" charset="0"/>
              <a:ea typeface="Verdana" panose="020B0604030504040204" pitchFamily="34" charset="0"/>
              <a:cs typeface="Verdana" panose="020B0604030504040204" pitchFamily="34" charset="0"/>
            </a:rPr>
            <a:t>Date de mise à jour : </a:t>
          </a:r>
          <a:r>
            <a:rPr lang="fr-FR" sz="800" b="1">
              <a:solidFill>
                <a:schemeClr val="accent1"/>
              </a:solidFill>
              <a:latin typeface="Verdana" panose="020B0604030504040204" pitchFamily="34" charset="0"/>
              <a:ea typeface="Verdana" panose="020B0604030504040204" pitchFamily="34" charset="0"/>
              <a:cs typeface="Verdana" panose="020B0604030504040204" pitchFamily="34" charset="0"/>
            </a:rPr>
            <a:t>30 AVRIL 2020</a:t>
          </a:r>
          <a:r>
            <a:rPr lang="fr-FR" sz="800" b="1" baseline="0">
              <a:solidFill>
                <a:schemeClr val="accent1"/>
              </a:solidFill>
              <a:latin typeface="Verdana" panose="020B0604030504040204" pitchFamily="34" charset="0"/>
              <a:ea typeface="Verdana" panose="020B0604030504040204" pitchFamily="34" charset="0"/>
              <a:cs typeface="Verdana" panose="020B0604030504040204" pitchFamily="34" charset="0"/>
            </a:rPr>
            <a:t> </a:t>
          </a:r>
          <a:endParaRPr lang="fr-FR" sz="800" b="1">
            <a:solidFill>
              <a:schemeClr val="accent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0</xdr:col>
      <xdr:colOff>74085</xdr:colOff>
      <xdr:row>0</xdr:row>
      <xdr:rowOff>243416</xdr:rowOff>
    </xdr:from>
    <xdr:ext cx="1589836" cy="571501"/>
    <xdr:pic>
      <xdr:nvPicPr>
        <xdr:cNvPr id="4" name="Picture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085" y="243416"/>
          <a:ext cx="1589836" cy="5715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a:stretch>
          <a:fillRect/>
        </a:stretch>
      </xdr:blipFill>
      <xdr:spPr>
        <a:xfrm>
          <a:off x="928687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a:stretch>
          <a:fillRect/>
        </a:stretch>
      </xdr:blipFill>
      <xdr:spPr>
        <a:xfrm>
          <a:off x="928687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1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208171</xdr:rowOff>
    </xdr:to>
    <xdr:pic>
      <xdr:nvPicPr>
        <xdr:cNvPr id="2" name="Picture 2" descr="https://d30y9cdsu7xlg0.cloudfront.net/png/888712-200.png">
          <a:extLst>
            <a:ext uri="{FF2B5EF4-FFF2-40B4-BE49-F238E27FC236}">
              <a16:creationId xmlns:a16="http://schemas.microsoft.com/office/drawing/2014/main" id="{00000000-0008-0000-1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120580"/>
          <a:ext cx="428625" cy="421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3"/>
        <a:stretch>
          <a:fillRect/>
        </a:stretch>
      </xdr:blipFill>
      <xdr:spPr>
        <a:xfrm>
          <a:off x="917257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208171</xdr:rowOff>
    </xdr:to>
    <xdr:pic>
      <xdr:nvPicPr>
        <xdr:cNvPr id="2" name="Picture 2" descr="https://d30y9cdsu7xlg0.cloudfront.net/png/888712-200.png">
          <a:extLst>
            <a:ext uri="{FF2B5EF4-FFF2-40B4-BE49-F238E27FC236}">
              <a16:creationId xmlns:a16="http://schemas.microsoft.com/office/drawing/2014/main" id="{00000000-0008-0000-1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120580"/>
          <a:ext cx="428625" cy="421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3"/>
        <a:stretch>
          <a:fillRect/>
        </a:stretch>
      </xdr:blipFill>
      <xdr:spPr>
        <a:xfrm>
          <a:off x="917257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208171</xdr:rowOff>
    </xdr:to>
    <xdr:pic>
      <xdr:nvPicPr>
        <xdr:cNvPr id="2" name="Picture 2" descr="https://d30y9cdsu7xlg0.cloudfront.net/png/888712-200.png">
          <a:extLst>
            <a:ext uri="{FF2B5EF4-FFF2-40B4-BE49-F238E27FC236}">
              <a16:creationId xmlns:a16="http://schemas.microsoft.com/office/drawing/2014/main" id="{00000000-0008-0000-1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272730</xdr:rowOff>
    </xdr:to>
    <xdr:pic>
      <xdr:nvPicPr>
        <xdr:cNvPr id="2" name="Picture 2" descr="https://d30y9cdsu7xlg0.cloudfront.net/png/888712-200.png">
          <a:extLst>
            <a:ext uri="{FF2B5EF4-FFF2-40B4-BE49-F238E27FC236}">
              <a16:creationId xmlns:a16="http://schemas.microsoft.com/office/drawing/2014/main" id="{00000000-0008-0000-1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59267</xdr:colOff>
      <xdr:row>0</xdr:row>
      <xdr:rowOff>50800</xdr:rowOff>
    </xdr:from>
    <xdr:ext cx="1193983" cy="381514"/>
    <xdr:pic>
      <xdr:nvPicPr>
        <xdr:cNvPr id="6" name="Picture 2">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59267" y="5080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206055</xdr:rowOff>
    </xdr:to>
    <xdr:pic>
      <xdr:nvPicPr>
        <xdr:cNvPr id="2" name="Picture 2" descr="https://d30y9cdsu7xlg0.cloudfront.net/png/888712-200.png">
          <a:extLst>
            <a:ext uri="{FF2B5EF4-FFF2-40B4-BE49-F238E27FC236}">
              <a16:creationId xmlns:a16="http://schemas.microsoft.com/office/drawing/2014/main" id="{00000000-0008-0000-1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33867</xdr:colOff>
      <xdr:row>0</xdr:row>
      <xdr:rowOff>76200</xdr:rowOff>
    </xdr:from>
    <xdr:ext cx="1193983" cy="381514"/>
    <xdr:pic>
      <xdr:nvPicPr>
        <xdr:cNvPr id="6" name="Picture 2">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33867" y="7620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2714065</xdr:colOff>
      <xdr:row>1</xdr:row>
      <xdr:rowOff>27454</xdr:rowOff>
    </xdr:from>
    <xdr:ext cx="182536" cy="142854"/>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895165" y="656104"/>
          <a:ext cx="182536" cy="142854"/>
        </a:xfrm>
        <a:prstGeom prst="rect">
          <a:avLst/>
        </a:prstGeom>
      </xdr:spPr>
    </xdr:pic>
    <xdr:clientData/>
  </xdr:oneCellAnchor>
  <xdr:twoCellAnchor editAs="oneCell">
    <xdr:from>
      <xdr:col>3</xdr:col>
      <xdr:colOff>1809758</xdr:colOff>
      <xdr:row>0</xdr:row>
      <xdr:rowOff>38099</xdr:rowOff>
    </xdr:from>
    <xdr:to>
      <xdr:col>3</xdr:col>
      <xdr:colOff>3497173</xdr:colOff>
      <xdr:row>0</xdr:row>
      <xdr:rowOff>434099</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2990858" y="38099"/>
          <a:ext cx="1687415" cy="396000"/>
        </a:xfrm>
        <a:prstGeom prst="rect">
          <a:avLst/>
        </a:prstGeom>
      </xdr:spPr>
    </xdr:pic>
    <xdr:clientData/>
  </xdr:twoCellAnchor>
  <xdr:oneCellAnchor>
    <xdr:from>
      <xdr:col>0</xdr:col>
      <xdr:colOff>0</xdr:colOff>
      <xdr:row>0</xdr:row>
      <xdr:rowOff>0</xdr:rowOff>
    </xdr:from>
    <xdr:ext cx="1571625" cy="650431"/>
    <xdr:pic>
      <xdr:nvPicPr>
        <xdr:cNvPr id="4" name="Picture 2" descr="C:\Users\acolcy\Desktop\LogoVF.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1571625" cy="6504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314327</xdr:colOff>
      <xdr:row>0</xdr:row>
      <xdr:rowOff>619126</xdr:rowOff>
    </xdr:from>
    <xdr:to>
      <xdr:col>3</xdr:col>
      <xdr:colOff>9530</xdr:colOff>
      <xdr:row>2</xdr:row>
      <xdr:rowOff>493270</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schemeClr val="accent1">
              <a:shade val="45000"/>
              <a:satMod val="135000"/>
            </a:schemeClr>
            <a:prstClr val="white"/>
          </a:duotone>
        </a:blip>
        <a:stretch>
          <a:fillRect/>
        </a:stretch>
      </xdr:blipFill>
      <xdr:spPr>
        <a:xfrm rot="5400000" flipH="1">
          <a:off x="391544" y="618109"/>
          <a:ext cx="798069" cy="8001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1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16933</xdr:colOff>
      <xdr:row>0</xdr:row>
      <xdr:rowOff>84667</xdr:rowOff>
    </xdr:from>
    <xdr:ext cx="1193983" cy="381514"/>
    <xdr:pic>
      <xdr:nvPicPr>
        <xdr:cNvPr id="6" name="Picture 2">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933" y="84667"/>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2</xdr:col>
      <xdr:colOff>15875</xdr:colOff>
      <xdr:row>8</xdr:row>
      <xdr:rowOff>145730</xdr:rowOff>
    </xdr:from>
    <xdr:to>
      <xdr:col>2</xdr:col>
      <xdr:colOff>444500</xdr:colOff>
      <xdr:row>10</xdr:row>
      <xdr:rowOff>252621</xdr:rowOff>
    </xdr:to>
    <xdr:pic>
      <xdr:nvPicPr>
        <xdr:cNvPr id="2" name="Picture 2" descr="https://d30y9cdsu7xlg0.cloudfront.net/png/888712-200.png">
          <a:extLst>
            <a:ext uri="{FF2B5EF4-FFF2-40B4-BE49-F238E27FC236}">
              <a16:creationId xmlns:a16="http://schemas.microsoft.com/office/drawing/2014/main" id="{00000000-0008-0000-1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5875" y="2067663"/>
          <a:ext cx="428625"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50800</xdr:colOff>
      <xdr:row>0</xdr:row>
      <xdr:rowOff>42333</xdr:rowOff>
    </xdr:from>
    <xdr:ext cx="1193983" cy="381514"/>
    <xdr:pic>
      <xdr:nvPicPr>
        <xdr:cNvPr id="6" name="Picture 2">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50800" y="42333"/>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8</xdr:row>
      <xdr:rowOff>120330</xdr:rowOff>
    </xdr:from>
    <xdr:to>
      <xdr:col>2</xdr:col>
      <xdr:colOff>428625</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2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76130"/>
          <a:ext cx="428625" cy="427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59266</xdr:colOff>
      <xdr:row>0</xdr:row>
      <xdr:rowOff>67733</xdr:rowOff>
    </xdr:from>
    <xdr:ext cx="1193983" cy="381514"/>
    <xdr:pic>
      <xdr:nvPicPr>
        <xdr:cNvPr id="7" name="Picture 2">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59266" y="67733"/>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2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2</xdr:col>
      <xdr:colOff>123825</xdr:colOff>
      <xdr:row>9</xdr:row>
      <xdr:rowOff>15555</xdr:rowOff>
    </xdr:from>
    <xdr:to>
      <xdr:col>2</xdr:col>
      <xdr:colOff>552450</xdr:colOff>
      <xdr:row>11</xdr:row>
      <xdr:rowOff>6030</xdr:rowOff>
    </xdr:to>
    <xdr:pic>
      <xdr:nvPicPr>
        <xdr:cNvPr id="2" name="Picture 2" descr="https://d30y9cdsu7xlg0.cloudfront.net/png/888712-200.png">
          <a:extLst>
            <a:ext uri="{FF2B5EF4-FFF2-40B4-BE49-F238E27FC236}">
              <a16:creationId xmlns:a16="http://schemas.microsoft.com/office/drawing/2014/main" id="{00000000-0008-0000-2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21872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3"/>
        <a:stretch>
          <a:fillRect/>
        </a:stretch>
      </xdr:blipFill>
      <xdr:spPr>
        <a:xfrm>
          <a:off x="9239250"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9</xdr:row>
      <xdr:rowOff>25080</xdr:rowOff>
    </xdr:from>
    <xdr:to>
      <xdr:col>2</xdr:col>
      <xdr:colOff>428625</xdr:colOff>
      <xdr:row>11</xdr:row>
      <xdr:rowOff>15555</xdr:rowOff>
    </xdr:to>
    <xdr:pic>
      <xdr:nvPicPr>
        <xdr:cNvPr id="2" name="Picture 2" descr="https://d30y9cdsu7xlg0.cloudfront.net/png/888712-200.png">
          <a:extLst>
            <a:ext uri="{FF2B5EF4-FFF2-40B4-BE49-F238E27FC236}">
              <a16:creationId xmlns:a16="http://schemas.microsoft.com/office/drawing/2014/main" id="{00000000-0008-0000-2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872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5" name="Picture 2">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272730</xdr:rowOff>
    </xdr:to>
    <xdr:pic>
      <xdr:nvPicPr>
        <xdr:cNvPr id="2" name="Picture 2" descr="https://d30y9cdsu7xlg0.cloudfront.net/png/888712-200.png">
          <a:extLst>
            <a:ext uri="{FF2B5EF4-FFF2-40B4-BE49-F238E27FC236}">
              <a16:creationId xmlns:a16="http://schemas.microsoft.com/office/drawing/2014/main" id="{00000000-0008-0000-2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19050</xdr:colOff>
      <xdr:row>0</xdr:row>
      <xdr:rowOff>9525</xdr:rowOff>
    </xdr:from>
    <xdr:ext cx="1357889" cy="561975"/>
    <xdr:pic>
      <xdr:nvPicPr>
        <xdr:cNvPr id="4" name="Picture 2" descr="C:\Users\acolcy\Desktop\LogoVF.png">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050" y="9525"/>
          <a:ext cx="1357889"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8</xdr:row>
      <xdr:rowOff>145730</xdr:rowOff>
    </xdr:from>
    <xdr:to>
      <xdr:col>2</xdr:col>
      <xdr:colOff>428625</xdr:colOff>
      <xdr:row>10</xdr:row>
      <xdr:rowOff>213463</xdr:rowOff>
    </xdr:to>
    <xdr:pic>
      <xdr:nvPicPr>
        <xdr:cNvPr id="2" name="Picture 2" descr="https://d30y9cdsu7xlg0.cloudfront.net/png/888712-200.png">
          <a:extLst>
            <a:ext uri="{FF2B5EF4-FFF2-40B4-BE49-F238E27FC236}">
              <a16:creationId xmlns:a16="http://schemas.microsoft.com/office/drawing/2014/main" id="{00000000-0008-0000-2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36997"/>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8</xdr:row>
      <xdr:rowOff>233571</xdr:rowOff>
    </xdr:from>
    <xdr:to>
      <xdr:col>2</xdr:col>
      <xdr:colOff>428625</xdr:colOff>
      <xdr:row>10</xdr:row>
      <xdr:rowOff>258971</xdr:rowOff>
    </xdr:to>
    <xdr:pic>
      <xdr:nvPicPr>
        <xdr:cNvPr id="2" name="Picture 2" descr="https://d30y9cdsu7xlg0.cloudfront.net/png/888712-200.png">
          <a:extLst>
            <a:ext uri="{FF2B5EF4-FFF2-40B4-BE49-F238E27FC236}">
              <a16:creationId xmlns:a16="http://schemas.microsoft.com/office/drawing/2014/main" id="{00000000-0008-0000-2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350238"/>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3"/>
        <a:stretch>
          <a:fillRect/>
        </a:stretch>
      </xdr:blipFill>
      <xdr:spPr>
        <a:xfrm>
          <a:off x="10039350"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2</xdr:col>
      <xdr:colOff>95250</xdr:colOff>
      <xdr:row>9</xdr:row>
      <xdr:rowOff>25080</xdr:rowOff>
    </xdr:from>
    <xdr:to>
      <xdr:col>2</xdr:col>
      <xdr:colOff>523875</xdr:colOff>
      <xdr:row>11</xdr:row>
      <xdr:rowOff>15555</xdr:rowOff>
    </xdr:to>
    <xdr:pic>
      <xdr:nvPicPr>
        <xdr:cNvPr id="2" name="Picture 2" descr="https://d30y9cdsu7xlg0.cloudfront.net/png/888712-200.png">
          <a:extLst>
            <a:ext uri="{FF2B5EF4-FFF2-40B4-BE49-F238E27FC236}">
              <a16:creationId xmlns:a16="http://schemas.microsoft.com/office/drawing/2014/main" id="{00000000-0008-0000-2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5250" y="2330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571625" cy="650431"/>
    <xdr:pic>
      <xdr:nvPicPr>
        <xdr:cNvPr id="2" name="Picture 2" descr="C:\Users\acolcy\Desktop\LogoVF.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71625" cy="6504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1285875</xdr:colOff>
      <xdr:row>2</xdr:row>
      <xdr:rowOff>28575</xdr:rowOff>
    </xdr:from>
    <xdr:to>
      <xdr:col>2</xdr:col>
      <xdr:colOff>1468411</xdr:colOff>
      <xdr:row>2</xdr:row>
      <xdr:rowOff>171429</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4495800" y="1076325"/>
          <a:ext cx="182536" cy="142854"/>
        </a:xfrm>
        <a:prstGeom prst="rect">
          <a:avLst/>
        </a:prstGeom>
      </xdr:spPr>
    </xdr:pic>
    <xdr:clientData/>
  </xdr:twoCellAnchor>
  <xdr:twoCellAnchor editAs="oneCell">
    <xdr:from>
      <xdr:col>0</xdr:col>
      <xdr:colOff>266701</xdr:colOff>
      <xdr:row>1</xdr:row>
      <xdr:rowOff>247652</xdr:rowOff>
    </xdr:from>
    <xdr:to>
      <xdr:col>0</xdr:col>
      <xdr:colOff>1066804</xdr:colOff>
      <xdr:row>4</xdr:row>
      <xdr:rowOff>288484</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duotone>
            <a:schemeClr val="accent1">
              <a:shade val="45000"/>
              <a:satMod val="135000"/>
            </a:schemeClr>
            <a:prstClr val="white"/>
          </a:duotone>
        </a:blip>
        <a:stretch>
          <a:fillRect/>
        </a:stretch>
      </xdr:blipFill>
      <xdr:spPr>
        <a:xfrm rot="5400000" flipH="1">
          <a:off x="265337" y="915766"/>
          <a:ext cx="802832" cy="8001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8</xdr:row>
      <xdr:rowOff>258971</xdr:rowOff>
    </xdr:from>
    <xdr:to>
      <xdr:col>2</xdr:col>
      <xdr:colOff>428625</xdr:colOff>
      <xdr:row>10</xdr:row>
      <xdr:rowOff>266379</xdr:rowOff>
    </xdr:to>
    <xdr:pic>
      <xdr:nvPicPr>
        <xdr:cNvPr id="2" name="Picture 2" descr="https://d30y9cdsu7xlg0.cloudfront.net/png/888712-200.png">
          <a:extLst>
            <a:ext uri="{FF2B5EF4-FFF2-40B4-BE49-F238E27FC236}">
              <a16:creationId xmlns:a16="http://schemas.microsoft.com/office/drawing/2014/main" id="{00000000-0008-0000-2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82504"/>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323850</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2</xdr:col>
      <xdr:colOff>123825</xdr:colOff>
      <xdr:row>8</xdr:row>
      <xdr:rowOff>272730</xdr:rowOff>
    </xdr:from>
    <xdr:to>
      <xdr:col>2</xdr:col>
      <xdr:colOff>552450</xdr:colOff>
      <xdr:row>10</xdr:row>
      <xdr:rowOff>339405</xdr:rowOff>
    </xdr:to>
    <xdr:pic>
      <xdr:nvPicPr>
        <xdr:cNvPr id="2" name="Picture 2" descr="https://d30y9cdsu7xlg0.cloudfront.net/png/888712-200.png">
          <a:extLst>
            <a:ext uri="{FF2B5EF4-FFF2-40B4-BE49-F238E27FC236}">
              <a16:creationId xmlns:a16="http://schemas.microsoft.com/office/drawing/2014/main" id="{00000000-0008-0000-2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19777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8</xdr:row>
      <xdr:rowOff>221930</xdr:rowOff>
    </xdr:from>
    <xdr:to>
      <xdr:col>2</xdr:col>
      <xdr:colOff>428625</xdr:colOff>
      <xdr:row>10</xdr:row>
      <xdr:rowOff>305538</xdr:rowOff>
    </xdr:to>
    <xdr:pic>
      <xdr:nvPicPr>
        <xdr:cNvPr id="2" name="Picture 2" descr="https://d30y9cdsu7xlg0.cloudfront.net/png/888712-200.png">
          <a:extLst>
            <a:ext uri="{FF2B5EF4-FFF2-40B4-BE49-F238E27FC236}">
              <a16:creationId xmlns:a16="http://schemas.microsoft.com/office/drawing/2014/main" id="{00000000-0008-0000-2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03130"/>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5" name="Picture 2">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8</xdr:row>
      <xdr:rowOff>298130</xdr:rowOff>
    </xdr:from>
    <xdr:to>
      <xdr:col>2</xdr:col>
      <xdr:colOff>428625</xdr:colOff>
      <xdr:row>10</xdr:row>
      <xdr:rowOff>322471</xdr:rowOff>
    </xdr:to>
    <xdr:pic>
      <xdr:nvPicPr>
        <xdr:cNvPr id="2" name="Picture 2" descr="https://d30y9cdsu7xlg0.cloudfront.net/png/888712-200.png">
          <a:extLst>
            <a:ext uri="{FF2B5EF4-FFF2-40B4-BE49-F238E27FC236}">
              <a16:creationId xmlns:a16="http://schemas.microsoft.com/office/drawing/2014/main" id="{00000000-0008-0000-2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321663"/>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2</xdr:col>
      <xdr:colOff>57150</xdr:colOff>
      <xdr:row>9</xdr:row>
      <xdr:rowOff>82230</xdr:rowOff>
    </xdr:from>
    <xdr:to>
      <xdr:col>2</xdr:col>
      <xdr:colOff>485775</xdr:colOff>
      <xdr:row>11</xdr:row>
      <xdr:rowOff>72705</xdr:rowOff>
    </xdr:to>
    <xdr:pic>
      <xdr:nvPicPr>
        <xdr:cNvPr id="2" name="Picture 2" descr="https://d30y9cdsu7xlg0.cloudfront.net/png/888712-200.png">
          <a:extLst>
            <a:ext uri="{FF2B5EF4-FFF2-40B4-BE49-F238E27FC236}">
              <a16:creationId xmlns:a16="http://schemas.microsoft.com/office/drawing/2014/main" id="{00000000-0008-0000-2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150" y="29302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2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2</xdr:col>
      <xdr:colOff>76200</xdr:colOff>
      <xdr:row>9</xdr:row>
      <xdr:rowOff>82230</xdr:rowOff>
    </xdr:from>
    <xdr:to>
      <xdr:col>2</xdr:col>
      <xdr:colOff>504825</xdr:colOff>
      <xdr:row>11</xdr:row>
      <xdr:rowOff>72705</xdr:rowOff>
    </xdr:to>
    <xdr:pic>
      <xdr:nvPicPr>
        <xdr:cNvPr id="2" name="Picture 2" descr="https://d30y9cdsu7xlg0.cloudfront.net/png/888712-200.png">
          <a:extLst>
            <a:ext uri="{FF2B5EF4-FFF2-40B4-BE49-F238E27FC236}">
              <a16:creationId xmlns:a16="http://schemas.microsoft.com/office/drawing/2014/main" id="{00000000-0008-0000-2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6200" y="23206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323850</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2</xdr:col>
      <xdr:colOff>66675</xdr:colOff>
      <xdr:row>10</xdr:row>
      <xdr:rowOff>6030</xdr:rowOff>
    </xdr:from>
    <xdr:to>
      <xdr:col>2</xdr:col>
      <xdr:colOff>495300</xdr:colOff>
      <xdr:row>11</xdr:row>
      <xdr:rowOff>82230</xdr:rowOff>
    </xdr:to>
    <xdr:pic>
      <xdr:nvPicPr>
        <xdr:cNvPr id="2" name="Picture 2" descr="https://d30y9cdsu7xlg0.cloudfront.net/png/888712-200.png">
          <a:extLst>
            <a:ext uri="{FF2B5EF4-FFF2-40B4-BE49-F238E27FC236}">
              <a16:creationId xmlns:a16="http://schemas.microsoft.com/office/drawing/2014/main" id="{00000000-0008-0000-2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22634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2</xdr:col>
      <xdr:colOff>114300</xdr:colOff>
      <xdr:row>10</xdr:row>
      <xdr:rowOff>44130</xdr:rowOff>
    </xdr:from>
    <xdr:to>
      <xdr:col>2</xdr:col>
      <xdr:colOff>542925</xdr:colOff>
      <xdr:row>11</xdr:row>
      <xdr:rowOff>120330</xdr:rowOff>
    </xdr:to>
    <xdr:pic>
      <xdr:nvPicPr>
        <xdr:cNvPr id="2" name="Picture 2" descr="https://d30y9cdsu7xlg0.cloudfront.net/png/888712-200.png">
          <a:extLst>
            <a:ext uri="{FF2B5EF4-FFF2-40B4-BE49-F238E27FC236}">
              <a16:creationId xmlns:a16="http://schemas.microsoft.com/office/drawing/2014/main" id="{00000000-0008-0000-3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14300" y="22158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3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8</xdr:row>
      <xdr:rowOff>144672</xdr:rowOff>
    </xdr:from>
    <xdr:to>
      <xdr:col>2</xdr:col>
      <xdr:colOff>428625</xdr:colOff>
      <xdr:row>10</xdr:row>
      <xdr:rowOff>246272</xdr:rowOff>
    </xdr:to>
    <xdr:pic>
      <xdr:nvPicPr>
        <xdr:cNvPr id="2" name="Picture 2" descr="https://d30y9cdsu7xlg0.cloudfront.net/png/888712-200.png">
          <a:extLst>
            <a:ext uri="{FF2B5EF4-FFF2-40B4-BE49-F238E27FC236}">
              <a16:creationId xmlns:a16="http://schemas.microsoft.com/office/drawing/2014/main" id="{00000000-0008-0000-3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08939"/>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571625" cy="650431"/>
    <xdr:pic>
      <xdr:nvPicPr>
        <xdr:cNvPr id="2" name="Picture 2" descr="C:\Users\acolcy\Desktop\LogoVF.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71625" cy="6504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123824</xdr:colOff>
      <xdr:row>1</xdr:row>
      <xdr:rowOff>220163</xdr:rowOff>
    </xdr:from>
    <xdr:to>
      <xdr:col>0</xdr:col>
      <xdr:colOff>923927</xdr:colOff>
      <xdr:row>4</xdr:row>
      <xdr:rowOff>260995</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1">
              <a:shade val="45000"/>
              <a:satMod val="135000"/>
            </a:schemeClr>
            <a:prstClr val="white"/>
          </a:duotone>
        </a:blip>
        <a:stretch>
          <a:fillRect/>
        </a:stretch>
      </xdr:blipFill>
      <xdr:spPr>
        <a:xfrm rot="5400000" flipH="1">
          <a:off x="122460" y="888277"/>
          <a:ext cx="802832" cy="800103"/>
        </a:xfrm>
        <a:prstGeom prst="rect">
          <a:avLst/>
        </a:prstGeom>
      </xdr:spPr>
    </xdr:pic>
    <xdr:clientData/>
  </xdr:twoCellAnchor>
  <xdr:twoCellAnchor editAs="oneCell">
    <xdr:from>
      <xdr:col>1</xdr:col>
      <xdr:colOff>2562225</xdr:colOff>
      <xdr:row>2</xdr:row>
      <xdr:rowOff>28575</xdr:rowOff>
    </xdr:from>
    <xdr:to>
      <xdr:col>1</xdr:col>
      <xdr:colOff>2744761</xdr:colOff>
      <xdr:row>2</xdr:row>
      <xdr:rowOff>171429</xdr:rowOff>
    </xdr:to>
    <xdr:pic>
      <xdr:nvPicPr>
        <xdr:cNvPr id="4" name="Imag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533775" y="1076325"/>
          <a:ext cx="182536" cy="142854"/>
        </a:xfrm>
        <a:prstGeom prst="rect">
          <a:avLst/>
        </a:prstGeom>
      </xdr:spPr>
    </xdr:pic>
    <xdr:clientData/>
  </xdr:twoCellAnchor>
  <xdr:twoCellAnchor editAs="oneCell">
    <xdr:from>
      <xdr:col>5</xdr:col>
      <xdr:colOff>285750</xdr:colOff>
      <xdr:row>0</xdr:row>
      <xdr:rowOff>95250</xdr:rowOff>
    </xdr:from>
    <xdr:to>
      <xdr:col>8</xdr:col>
      <xdr:colOff>116395</xdr:colOff>
      <xdr:row>0</xdr:row>
      <xdr:rowOff>491250</xdr:rowOff>
    </xdr:to>
    <xdr:pic>
      <xdr:nvPicPr>
        <xdr:cNvPr id="5" name="Image 4">
          <a:hlinkClick xmlns:r="http://schemas.openxmlformats.org/officeDocument/2006/relationships" r:id="rId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5"/>
        <a:stretch>
          <a:fillRect/>
        </a:stretch>
      </xdr:blipFill>
      <xdr:spPr>
        <a:xfrm>
          <a:off x="8658225" y="95250"/>
          <a:ext cx="1664207" cy="396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8</xdr:row>
      <xdr:rowOff>240692</xdr:rowOff>
    </xdr:from>
    <xdr:to>
      <xdr:col>2</xdr:col>
      <xdr:colOff>428625</xdr:colOff>
      <xdr:row>11</xdr:row>
      <xdr:rowOff>31142</xdr:rowOff>
    </xdr:to>
    <xdr:pic>
      <xdr:nvPicPr>
        <xdr:cNvPr id="2" name="Picture 2" descr="https://d30y9cdsu7xlg0.cloudfront.net/png/888712-200.png">
          <a:extLst>
            <a:ext uri="{FF2B5EF4-FFF2-40B4-BE49-F238E27FC236}">
              <a16:creationId xmlns:a16="http://schemas.microsoft.com/office/drawing/2014/main" id="{00000000-0008-0000-3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63010"/>
          <a:ext cx="428625" cy="422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581024</xdr:colOff>
      <xdr:row>2</xdr:row>
      <xdr:rowOff>14215</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3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1.xml><?xml version="1.0" encoding="utf-8"?>
<xdr:wsDr xmlns:xdr="http://schemas.openxmlformats.org/drawingml/2006/spreadsheetDrawing" xmlns:a="http://schemas.openxmlformats.org/drawingml/2006/main">
  <xdr:twoCellAnchor editAs="oneCell">
    <xdr:from>
      <xdr:col>2</xdr:col>
      <xdr:colOff>123825</xdr:colOff>
      <xdr:row>9</xdr:row>
      <xdr:rowOff>15555</xdr:rowOff>
    </xdr:from>
    <xdr:to>
      <xdr:col>2</xdr:col>
      <xdr:colOff>552450</xdr:colOff>
      <xdr:row>11</xdr:row>
      <xdr:rowOff>6030</xdr:rowOff>
    </xdr:to>
    <xdr:pic>
      <xdr:nvPicPr>
        <xdr:cNvPr id="2" name="Picture 2" descr="https://d30y9cdsu7xlg0.cloudfront.net/png/888712-200.png">
          <a:extLst>
            <a:ext uri="{FF2B5EF4-FFF2-40B4-BE49-F238E27FC236}">
              <a16:creationId xmlns:a16="http://schemas.microsoft.com/office/drawing/2014/main" id="{00000000-0008-0000-3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581024</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2</xdr:col>
      <xdr:colOff>19050</xdr:colOff>
      <xdr:row>0</xdr:row>
      <xdr:rowOff>73570</xdr:rowOff>
    </xdr:from>
    <xdr:ext cx="1193983" cy="381514"/>
    <xdr:pic>
      <xdr:nvPicPr>
        <xdr:cNvPr id="5" name="Picture 2">
          <a:extLst>
            <a:ext uri="{FF2B5EF4-FFF2-40B4-BE49-F238E27FC236}">
              <a16:creationId xmlns:a16="http://schemas.microsoft.com/office/drawing/2014/main" id="{00000000-0008-0000-3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9050" y="7357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8</xdr:row>
      <xdr:rowOff>159058</xdr:rowOff>
    </xdr:from>
    <xdr:to>
      <xdr:col>2</xdr:col>
      <xdr:colOff>428625</xdr:colOff>
      <xdr:row>10</xdr:row>
      <xdr:rowOff>260380</xdr:rowOff>
    </xdr:to>
    <xdr:pic>
      <xdr:nvPicPr>
        <xdr:cNvPr id="2" name="Picture 2" descr="https://d30y9cdsu7xlg0.cloudfront.net/png/888712-200.png">
          <a:extLst>
            <a:ext uri="{FF2B5EF4-FFF2-40B4-BE49-F238E27FC236}">
              <a16:creationId xmlns:a16="http://schemas.microsoft.com/office/drawing/2014/main" id="{00000000-0008-0000-3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84992"/>
          <a:ext cx="428625" cy="42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323849</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34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2</xdr:col>
      <xdr:colOff>19050</xdr:colOff>
      <xdr:row>9</xdr:row>
      <xdr:rowOff>53655</xdr:rowOff>
    </xdr:from>
    <xdr:to>
      <xdr:col>2</xdr:col>
      <xdr:colOff>447675</xdr:colOff>
      <xdr:row>11</xdr:row>
      <xdr:rowOff>44130</xdr:rowOff>
    </xdr:to>
    <xdr:pic>
      <xdr:nvPicPr>
        <xdr:cNvPr id="2" name="Picture 2" descr="https://d30y9cdsu7xlg0.cloudfront.net/png/888712-200.png">
          <a:extLst>
            <a:ext uri="{FF2B5EF4-FFF2-40B4-BE49-F238E27FC236}">
              <a16:creationId xmlns:a16="http://schemas.microsoft.com/office/drawing/2014/main" id="{00000000-0008-0000-3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219325" y="23491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323850</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35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104775</xdr:colOff>
      <xdr:row>10</xdr:row>
      <xdr:rowOff>34605</xdr:rowOff>
    </xdr:from>
    <xdr:to>
      <xdr:col>2</xdr:col>
      <xdr:colOff>533400</xdr:colOff>
      <xdr:row>11</xdr:row>
      <xdr:rowOff>110806</xdr:rowOff>
    </xdr:to>
    <xdr:pic>
      <xdr:nvPicPr>
        <xdr:cNvPr id="2" name="Picture 2" descr="https://d30y9cdsu7xlg0.cloudfront.net/png/888712-200.png">
          <a:extLst>
            <a:ext uri="{FF2B5EF4-FFF2-40B4-BE49-F238E27FC236}">
              <a16:creationId xmlns:a16="http://schemas.microsoft.com/office/drawing/2014/main" id="{00000000-0008-0000-3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04775" y="23396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3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8</xdr:row>
      <xdr:rowOff>211346</xdr:rowOff>
    </xdr:from>
    <xdr:to>
      <xdr:col>2</xdr:col>
      <xdr:colOff>428625</xdr:colOff>
      <xdr:row>10</xdr:row>
      <xdr:rowOff>312945</xdr:rowOff>
    </xdr:to>
    <xdr:pic>
      <xdr:nvPicPr>
        <xdr:cNvPr id="2" name="Picture 2" descr="https://d30y9cdsu7xlg0.cloudfront.net/png/888712-200.png">
          <a:extLst>
            <a:ext uri="{FF2B5EF4-FFF2-40B4-BE49-F238E27FC236}">
              <a16:creationId xmlns:a16="http://schemas.microsoft.com/office/drawing/2014/main" id="{00000000-0008-0000-3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26413"/>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2</xdr:col>
      <xdr:colOff>95250</xdr:colOff>
      <xdr:row>10</xdr:row>
      <xdr:rowOff>25080</xdr:rowOff>
    </xdr:from>
    <xdr:to>
      <xdr:col>2</xdr:col>
      <xdr:colOff>523875</xdr:colOff>
      <xdr:row>11</xdr:row>
      <xdr:rowOff>101280</xdr:rowOff>
    </xdr:to>
    <xdr:pic>
      <xdr:nvPicPr>
        <xdr:cNvPr id="2" name="Picture 2" descr="https://d30y9cdsu7xlg0.cloudfront.net/png/888712-200.png">
          <a:extLst>
            <a:ext uri="{FF2B5EF4-FFF2-40B4-BE49-F238E27FC236}">
              <a16:creationId xmlns:a16="http://schemas.microsoft.com/office/drawing/2014/main" id="{00000000-0008-0000-3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5250" y="21777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323850</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3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2</xdr:col>
      <xdr:colOff>142875</xdr:colOff>
      <xdr:row>9</xdr:row>
      <xdr:rowOff>44130</xdr:rowOff>
    </xdr:from>
    <xdr:to>
      <xdr:col>2</xdr:col>
      <xdr:colOff>571500</xdr:colOff>
      <xdr:row>11</xdr:row>
      <xdr:rowOff>34605</xdr:rowOff>
    </xdr:to>
    <xdr:pic>
      <xdr:nvPicPr>
        <xdr:cNvPr id="2" name="Picture 2" descr="https://d30y9cdsu7xlg0.cloudfront.net/png/888712-200.png">
          <a:extLst>
            <a:ext uri="{FF2B5EF4-FFF2-40B4-BE49-F238E27FC236}">
              <a16:creationId xmlns:a16="http://schemas.microsoft.com/office/drawing/2014/main" id="{00000000-0008-0000-3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1586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33737</xdr:rowOff>
    </xdr:from>
    <xdr:to>
      <xdr:col>8</xdr:col>
      <xdr:colOff>323850</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3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8</xdr:row>
      <xdr:rowOff>188063</xdr:rowOff>
    </xdr:from>
    <xdr:to>
      <xdr:col>2</xdr:col>
      <xdr:colOff>428625</xdr:colOff>
      <xdr:row>10</xdr:row>
      <xdr:rowOff>245213</xdr:rowOff>
    </xdr:to>
    <xdr:pic>
      <xdr:nvPicPr>
        <xdr:cNvPr id="2" name="Picture 2" descr="https://d30y9cdsu7xlg0.cloudfront.net/png/888712-200.png">
          <a:extLst>
            <a:ext uri="{FF2B5EF4-FFF2-40B4-BE49-F238E27FC236}">
              <a16:creationId xmlns:a16="http://schemas.microsoft.com/office/drawing/2014/main" id="{00000000-0008-0000-3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35396"/>
          <a:ext cx="428625" cy="42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3A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8</xdr:row>
      <xdr:rowOff>179597</xdr:rowOff>
    </xdr:from>
    <xdr:to>
      <xdr:col>2</xdr:col>
      <xdr:colOff>428625</xdr:colOff>
      <xdr:row>10</xdr:row>
      <xdr:rowOff>274847</xdr:rowOff>
    </xdr:to>
    <xdr:pic>
      <xdr:nvPicPr>
        <xdr:cNvPr id="2" name="Picture 2" descr="https://d30y9cdsu7xlg0.cloudfront.net/png/888712-200.png">
          <a:extLst>
            <a:ext uri="{FF2B5EF4-FFF2-40B4-BE49-F238E27FC236}">
              <a16:creationId xmlns:a16="http://schemas.microsoft.com/office/drawing/2014/main" id="{00000000-0008-0000-3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93064"/>
          <a:ext cx="42862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3B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123825</xdr:colOff>
      <xdr:row>9</xdr:row>
      <xdr:rowOff>15555</xdr:rowOff>
    </xdr:from>
    <xdr:to>
      <xdr:col>2</xdr:col>
      <xdr:colOff>552450</xdr:colOff>
      <xdr:row>11</xdr:row>
      <xdr:rowOff>6030</xdr:rowOff>
    </xdr:to>
    <xdr:pic>
      <xdr:nvPicPr>
        <xdr:cNvPr id="2" name="Picture 2" descr="https://d30y9cdsu7xlg0.cloudfront.net/png/888712-200.png">
          <a:extLst>
            <a:ext uri="{FF2B5EF4-FFF2-40B4-BE49-F238E27FC236}">
              <a16:creationId xmlns:a16="http://schemas.microsoft.com/office/drawing/2014/main" id="{00000000-0008-0000-0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21872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9239250"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8</xdr:row>
      <xdr:rowOff>167955</xdr:rowOff>
    </xdr:from>
    <xdr:to>
      <xdr:col>2</xdr:col>
      <xdr:colOff>428625</xdr:colOff>
      <xdr:row>10</xdr:row>
      <xdr:rowOff>310830</xdr:rowOff>
    </xdr:to>
    <xdr:pic>
      <xdr:nvPicPr>
        <xdr:cNvPr id="2" name="Picture 2" descr="https://d30y9cdsu7xlg0.cloudfront.net/png/888712-200.png">
          <a:extLst>
            <a:ext uri="{FF2B5EF4-FFF2-40B4-BE49-F238E27FC236}">
              <a16:creationId xmlns:a16="http://schemas.microsoft.com/office/drawing/2014/main" id="{00000000-0008-0000-3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72955"/>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3" name="Picture 2">
          <a:extLst>
            <a:ext uri="{FF2B5EF4-FFF2-40B4-BE49-F238E27FC236}">
              <a16:creationId xmlns:a16="http://schemas.microsoft.com/office/drawing/2014/main" id="{00000000-0008-0000-3C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8</xdr:row>
      <xdr:rowOff>154197</xdr:rowOff>
    </xdr:from>
    <xdr:to>
      <xdr:col>2</xdr:col>
      <xdr:colOff>428625</xdr:colOff>
      <xdr:row>10</xdr:row>
      <xdr:rowOff>278022</xdr:rowOff>
    </xdr:to>
    <xdr:pic>
      <xdr:nvPicPr>
        <xdr:cNvPr id="2" name="Picture 2" descr="https://d30y9cdsu7xlg0.cloudfront.net/png/888712-200.png">
          <a:extLst>
            <a:ext uri="{FF2B5EF4-FFF2-40B4-BE49-F238E27FC236}">
              <a16:creationId xmlns:a16="http://schemas.microsoft.com/office/drawing/2014/main" id="{00000000-0008-0000-3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33797"/>
          <a:ext cx="428625"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3D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282255</xdr:rowOff>
    </xdr:to>
    <xdr:pic>
      <xdr:nvPicPr>
        <xdr:cNvPr id="2" name="Picture 2" descr="https://d30y9cdsu7xlg0.cloudfront.net/png/888712-200.png">
          <a:extLst>
            <a:ext uri="{FF2B5EF4-FFF2-40B4-BE49-F238E27FC236}">
              <a16:creationId xmlns:a16="http://schemas.microsoft.com/office/drawing/2014/main" id="{00000000-0008-0000-3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3E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3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8</xdr:row>
      <xdr:rowOff>195472</xdr:rowOff>
    </xdr:from>
    <xdr:to>
      <xdr:col>2</xdr:col>
      <xdr:colOff>428625</xdr:colOff>
      <xdr:row>10</xdr:row>
      <xdr:rowOff>304480</xdr:rowOff>
    </xdr:to>
    <xdr:pic>
      <xdr:nvPicPr>
        <xdr:cNvPr id="2" name="Picture 2" descr="https://d30y9cdsu7xlg0.cloudfront.net/png/888712-200.png">
          <a:extLst>
            <a:ext uri="{FF2B5EF4-FFF2-40B4-BE49-F238E27FC236}">
              <a16:creationId xmlns:a16="http://schemas.microsoft.com/office/drawing/2014/main" id="{00000000-0008-0000-4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69805"/>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5.xml><?xml version="1.0" encoding="utf-8"?>
<xdr:wsDr xmlns:xdr="http://schemas.openxmlformats.org/drawingml/2006/spreadsheetDrawing" xmlns:a="http://schemas.openxmlformats.org/drawingml/2006/main">
  <xdr:twoCellAnchor editAs="oneCell">
    <xdr:from>
      <xdr:col>2</xdr:col>
      <xdr:colOff>95250</xdr:colOff>
      <xdr:row>9</xdr:row>
      <xdr:rowOff>82230</xdr:rowOff>
    </xdr:from>
    <xdr:to>
      <xdr:col>2</xdr:col>
      <xdr:colOff>523875</xdr:colOff>
      <xdr:row>11</xdr:row>
      <xdr:rowOff>72705</xdr:rowOff>
    </xdr:to>
    <xdr:pic>
      <xdr:nvPicPr>
        <xdr:cNvPr id="2" name="Picture 2" descr="https://d30y9cdsu7xlg0.cloudfront.net/png/888712-200.png">
          <a:extLst>
            <a:ext uri="{FF2B5EF4-FFF2-40B4-BE49-F238E27FC236}">
              <a16:creationId xmlns:a16="http://schemas.microsoft.com/office/drawing/2014/main" id="{00000000-0008-0000-4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95250" y="22539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6.xml><?xml version="1.0" encoding="utf-8"?>
<xdr:wsDr xmlns:xdr="http://schemas.openxmlformats.org/drawingml/2006/spreadsheetDrawing" xmlns:a="http://schemas.openxmlformats.org/drawingml/2006/main">
  <xdr:twoCellAnchor editAs="oneCell">
    <xdr:from>
      <xdr:col>2</xdr:col>
      <xdr:colOff>66675</xdr:colOff>
      <xdr:row>9</xdr:row>
      <xdr:rowOff>82230</xdr:rowOff>
    </xdr:from>
    <xdr:to>
      <xdr:col>2</xdr:col>
      <xdr:colOff>495300</xdr:colOff>
      <xdr:row>11</xdr:row>
      <xdr:rowOff>72705</xdr:rowOff>
    </xdr:to>
    <xdr:pic>
      <xdr:nvPicPr>
        <xdr:cNvPr id="2" name="Picture 2" descr="https://d30y9cdsu7xlg0.cloudfront.net/png/888712-200.png">
          <a:extLst>
            <a:ext uri="{FF2B5EF4-FFF2-40B4-BE49-F238E27FC236}">
              <a16:creationId xmlns:a16="http://schemas.microsoft.com/office/drawing/2014/main" id="{00000000-0008-0000-4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22348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8</xdr:row>
      <xdr:rowOff>251563</xdr:rowOff>
    </xdr:from>
    <xdr:to>
      <xdr:col>2</xdr:col>
      <xdr:colOff>428625</xdr:colOff>
      <xdr:row>10</xdr:row>
      <xdr:rowOff>306597</xdr:rowOff>
    </xdr:to>
    <xdr:pic>
      <xdr:nvPicPr>
        <xdr:cNvPr id="2" name="Picture 2" descr="https://d30y9cdsu7xlg0.cloudfront.net/png/888712-200.png">
          <a:extLst>
            <a:ext uri="{FF2B5EF4-FFF2-40B4-BE49-F238E27FC236}">
              <a16:creationId xmlns:a16="http://schemas.microsoft.com/office/drawing/2014/main" id="{00000000-0008-0000-4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66630"/>
          <a:ext cx="428625" cy="427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43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206055</xdr:rowOff>
    </xdr:to>
    <xdr:pic>
      <xdr:nvPicPr>
        <xdr:cNvPr id="2" name="Picture 2" descr="https://d30y9cdsu7xlg0.cloudfront.net/png/888712-200.png">
          <a:extLst>
            <a:ext uri="{FF2B5EF4-FFF2-40B4-BE49-F238E27FC236}">
              <a16:creationId xmlns:a16="http://schemas.microsoft.com/office/drawing/2014/main" id="{00000000-0008-0000-4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8</xdr:row>
      <xdr:rowOff>176422</xdr:rowOff>
    </xdr:from>
    <xdr:to>
      <xdr:col>2</xdr:col>
      <xdr:colOff>428625</xdr:colOff>
      <xdr:row>10</xdr:row>
      <xdr:rowOff>285431</xdr:rowOff>
    </xdr:to>
    <xdr:pic>
      <xdr:nvPicPr>
        <xdr:cNvPr id="2" name="Picture 2" descr="https://d30y9cdsu7xlg0.cloudfront.net/png/888712-200.png">
          <a:extLst>
            <a:ext uri="{FF2B5EF4-FFF2-40B4-BE49-F238E27FC236}">
              <a16:creationId xmlns:a16="http://schemas.microsoft.com/office/drawing/2014/main" id="{00000000-0008-0000-45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115289"/>
          <a:ext cx="428625"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45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329884</xdr:colOff>
      <xdr:row>1</xdr:row>
      <xdr:rowOff>65505</xdr:rowOff>
    </xdr:from>
    <xdr:to>
      <xdr:col>4</xdr:col>
      <xdr:colOff>1638300</xdr:colOff>
      <xdr:row>2</xdr:row>
      <xdr:rowOff>123214</xdr:rowOff>
    </xdr:to>
    <xdr:sp macro="" textlink="">
      <xdr:nvSpPr>
        <xdr:cNvPr id="18" name="Rectangle 17">
          <a:extLst>
            <a:ext uri="{FF2B5EF4-FFF2-40B4-BE49-F238E27FC236}">
              <a16:creationId xmlns:a16="http://schemas.microsoft.com/office/drawing/2014/main" id="{00000000-0008-0000-0700-000012000000}"/>
            </a:ext>
          </a:extLst>
        </xdr:cNvPr>
        <xdr:cNvSpPr/>
      </xdr:nvSpPr>
      <xdr:spPr>
        <a:xfrm>
          <a:off x="329884" y="732255"/>
          <a:ext cx="9690416" cy="248209"/>
        </a:xfrm>
        <a:prstGeom prst="rect">
          <a:avLst/>
        </a:prstGeom>
      </xdr:spPr>
      <xdr:txBody>
        <a:bodyPr wrap="square" anchor="ctr" anchorCtr="0">
          <a:spAutoFit/>
        </a:bodyPr>
        <a:lstStyle>
          <a:defPPr>
            <a:defRPr lang="fr-FR"/>
          </a:defPPr>
          <a:lvl1pPr marL="0" algn="l" defTabSz="1042320" rtl="0" eaLnBrk="1" latinLnBrk="0" hangingPunct="1">
            <a:defRPr sz="2100" kern="1200">
              <a:solidFill>
                <a:schemeClr val="tx1"/>
              </a:solidFill>
              <a:latin typeface="+mn-lt"/>
              <a:ea typeface="+mn-ea"/>
              <a:cs typeface="+mn-cs"/>
            </a:defRPr>
          </a:lvl1pPr>
          <a:lvl2pPr marL="521160" algn="l" defTabSz="1042320" rtl="0" eaLnBrk="1" latinLnBrk="0" hangingPunct="1">
            <a:defRPr sz="2100" kern="1200">
              <a:solidFill>
                <a:schemeClr val="tx1"/>
              </a:solidFill>
              <a:latin typeface="+mn-lt"/>
              <a:ea typeface="+mn-ea"/>
              <a:cs typeface="+mn-cs"/>
            </a:defRPr>
          </a:lvl2pPr>
          <a:lvl3pPr marL="1042320" algn="l" defTabSz="1042320" rtl="0" eaLnBrk="1" latinLnBrk="0" hangingPunct="1">
            <a:defRPr sz="2100" kern="1200">
              <a:solidFill>
                <a:schemeClr val="tx1"/>
              </a:solidFill>
              <a:latin typeface="+mn-lt"/>
              <a:ea typeface="+mn-ea"/>
              <a:cs typeface="+mn-cs"/>
            </a:defRPr>
          </a:lvl3pPr>
          <a:lvl4pPr marL="1563480" algn="l" defTabSz="1042320" rtl="0" eaLnBrk="1" latinLnBrk="0" hangingPunct="1">
            <a:defRPr sz="2100" kern="1200">
              <a:solidFill>
                <a:schemeClr val="tx1"/>
              </a:solidFill>
              <a:latin typeface="+mn-lt"/>
              <a:ea typeface="+mn-ea"/>
              <a:cs typeface="+mn-cs"/>
            </a:defRPr>
          </a:lvl4pPr>
          <a:lvl5pPr marL="2084641" algn="l" defTabSz="1042320" rtl="0" eaLnBrk="1" latinLnBrk="0" hangingPunct="1">
            <a:defRPr sz="2100" kern="1200">
              <a:solidFill>
                <a:schemeClr val="tx1"/>
              </a:solidFill>
              <a:latin typeface="+mn-lt"/>
              <a:ea typeface="+mn-ea"/>
              <a:cs typeface="+mn-cs"/>
            </a:defRPr>
          </a:lvl5pPr>
          <a:lvl6pPr marL="2605799" algn="l" defTabSz="1042320" rtl="0" eaLnBrk="1" latinLnBrk="0" hangingPunct="1">
            <a:defRPr sz="2100" kern="1200">
              <a:solidFill>
                <a:schemeClr val="tx1"/>
              </a:solidFill>
              <a:latin typeface="+mn-lt"/>
              <a:ea typeface="+mn-ea"/>
              <a:cs typeface="+mn-cs"/>
            </a:defRPr>
          </a:lvl6pPr>
          <a:lvl7pPr marL="3126960" algn="l" defTabSz="1042320" rtl="0" eaLnBrk="1" latinLnBrk="0" hangingPunct="1">
            <a:defRPr sz="2100" kern="1200">
              <a:solidFill>
                <a:schemeClr val="tx1"/>
              </a:solidFill>
              <a:latin typeface="+mn-lt"/>
              <a:ea typeface="+mn-ea"/>
              <a:cs typeface="+mn-cs"/>
            </a:defRPr>
          </a:lvl7pPr>
          <a:lvl8pPr marL="3648121" algn="l" defTabSz="1042320" rtl="0" eaLnBrk="1" latinLnBrk="0" hangingPunct="1">
            <a:defRPr sz="2100" kern="1200">
              <a:solidFill>
                <a:schemeClr val="tx1"/>
              </a:solidFill>
              <a:latin typeface="+mn-lt"/>
              <a:ea typeface="+mn-ea"/>
              <a:cs typeface="+mn-cs"/>
            </a:defRPr>
          </a:lvl8pPr>
          <a:lvl9pPr marL="4169279" algn="l" defTabSz="1042320" rtl="0" eaLnBrk="1" latinLnBrk="0" hangingPunct="1">
            <a:defRPr sz="2100" kern="1200">
              <a:solidFill>
                <a:schemeClr val="tx1"/>
              </a:solidFill>
              <a:latin typeface="+mn-lt"/>
              <a:ea typeface="+mn-ea"/>
              <a:cs typeface="+mn-cs"/>
            </a:defRPr>
          </a:lvl9pPr>
        </a:lstStyle>
        <a:p>
          <a:pPr algn="just">
            <a:spcAft>
              <a:spcPts val="0"/>
            </a:spcAft>
          </a:pPr>
          <a:r>
            <a:rPr lang="fr-FR" sz="1000" b="1">
              <a:solidFill>
                <a:schemeClr val="accent1"/>
              </a:solidFill>
              <a:latin typeface="Verdana" panose="020B0604030504040204" pitchFamily="34" charset="0"/>
              <a:ea typeface="Times New Roman" panose="02020603050405020304" pitchFamily="18" charset="0"/>
              <a:cs typeface="Arial" panose="020B0604020202020204" pitchFamily="34" charset="0"/>
            </a:rPr>
            <a:t>Un outil pour vous accompagner dans vos</a:t>
          </a:r>
          <a:r>
            <a:rPr lang="fr-FR" sz="1000" b="1" baseline="0">
              <a:solidFill>
                <a:schemeClr val="accent1"/>
              </a:solidFill>
              <a:latin typeface="Verdana" panose="020B0604030504040204" pitchFamily="34" charset="0"/>
              <a:ea typeface="Times New Roman" panose="02020603050405020304" pitchFamily="18" charset="0"/>
              <a:cs typeface="Arial" panose="020B0604020202020204" pitchFamily="34" charset="0"/>
            </a:rPr>
            <a:t> processus de Reconnaissance des Acquis Professionnels.</a:t>
          </a:r>
          <a:endParaRPr lang="fr-FR" sz="1000">
            <a:solidFill>
              <a:schemeClr val="accent1"/>
            </a:solidFill>
            <a:effectLst/>
            <a:latin typeface="Verdana" panose="020B0604030504040204" pitchFamily="34" charset="0"/>
            <a:ea typeface="Times New Roman" panose="02020603050405020304" pitchFamily="18" charset="0"/>
            <a:cs typeface="Arial" panose="020B0604020202020204" pitchFamily="34" charset="0"/>
          </a:endParaRPr>
        </a:p>
      </xdr:txBody>
    </xdr:sp>
    <xdr:clientData/>
  </xdr:twoCellAnchor>
  <xdr:twoCellAnchor>
    <xdr:from>
      <xdr:col>0</xdr:col>
      <xdr:colOff>0</xdr:colOff>
      <xdr:row>2</xdr:row>
      <xdr:rowOff>184057</xdr:rowOff>
    </xdr:from>
    <xdr:to>
      <xdr:col>4</xdr:col>
      <xdr:colOff>2771775</xdr:colOff>
      <xdr:row>7</xdr:row>
      <xdr:rowOff>104775</xdr:rowOff>
    </xdr:to>
    <xdr:grpSp>
      <xdr:nvGrpSpPr>
        <xdr:cNvPr id="33" name="Groupe 32">
          <a:extLst>
            <a:ext uri="{FF2B5EF4-FFF2-40B4-BE49-F238E27FC236}">
              <a16:creationId xmlns:a16="http://schemas.microsoft.com/office/drawing/2014/main" id="{00000000-0008-0000-0700-000021000000}"/>
            </a:ext>
          </a:extLst>
        </xdr:cNvPr>
        <xdr:cNvGrpSpPr/>
      </xdr:nvGrpSpPr>
      <xdr:grpSpPr>
        <a:xfrm>
          <a:off x="0" y="1032648"/>
          <a:ext cx="11014537" cy="829922"/>
          <a:chOff x="487994" y="2212882"/>
          <a:chExt cx="5419462" cy="873218"/>
        </a:xfrm>
      </xdr:grpSpPr>
      <xdr:sp macro="" textlink="">
        <xdr:nvSpPr>
          <xdr:cNvPr id="19" name="Rectangle à coins arrondis 18">
            <a:extLst>
              <a:ext uri="{FF2B5EF4-FFF2-40B4-BE49-F238E27FC236}">
                <a16:creationId xmlns:a16="http://schemas.microsoft.com/office/drawing/2014/main" id="{00000000-0008-0000-0700-000013000000}"/>
              </a:ext>
            </a:extLst>
          </xdr:cNvPr>
          <xdr:cNvSpPr/>
        </xdr:nvSpPr>
        <xdr:spPr>
          <a:xfrm>
            <a:off x="487994" y="2377145"/>
            <a:ext cx="5419462" cy="708955"/>
          </a:xfrm>
          <a:prstGeom prst="roundRect">
            <a:avLst>
              <a:gd name="adj" fmla="val 7524"/>
            </a:avLst>
          </a:prstGeom>
          <a:noFill/>
          <a:ln w="28575">
            <a:solidFill>
              <a:schemeClr val="bg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chorCtr="0"/>
          <a:lstStyle>
            <a:defPPr>
              <a:defRPr lang="fr-FR"/>
            </a:defPPr>
            <a:lvl1pPr marL="0" algn="l" defTabSz="1042320" rtl="0" eaLnBrk="1" latinLnBrk="0" hangingPunct="1">
              <a:defRPr sz="2100" kern="1200">
                <a:solidFill>
                  <a:schemeClr val="lt1"/>
                </a:solidFill>
                <a:latin typeface="+mn-lt"/>
                <a:ea typeface="+mn-ea"/>
                <a:cs typeface="+mn-cs"/>
              </a:defRPr>
            </a:lvl1pPr>
            <a:lvl2pPr marL="521160" algn="l" defTabSz="1042320" rtl="0" eaLnBrk="1" latinLnBrk="0" hangingPunct="1">
              <a:defRPr sz="2100" kern="1200">
                <a:solidFill>
                  <a:schemeClr val="lt1"/>
                </a:solidFill>
                <a:latin typeface="+mn-lt"/>
                <a:ea typeface="+mn-ea"/>
                <a:cs typeface="+mn-cs"/>
              </a:defRPr>
            </a:lvl2pPr>
            <a:lvl3pPr marL="1042320" algn="l" defTabSz="1042320" rtl="0" eaLnBrk="1" latinLnBrk="0" hangingPunct="1">
              <a:defRPr sz="2100" kern="1200">
                <a:solidFill>
                  <a:schemeClr val="lt1"/>
                </a:solidFill>
                <a:latin typeface="+mn-lt"/>
                <a:ea typeface="+mn-ea"/>
                <a:cs typeface="+mn-cs"/>
              </a:defRPr>
            </a:lvl3pPr>
            <a:lvl4pPr marL="1563480" algn="l" defTabSz="1042320" rtl="0" eaLnBrk="1" latinLnBrk="0" hangingPunct="1">
              <a:defRPr sz="2100" kern="1200">
                <a:solidFill>
                  <a:schemeClr val="lt1"/>
                </a:solidFill>
                <a:latin typeface="+mn-lt"/>
                <a:ea typeface="+mn-ea"/>
                <a:cs typeface="+mn-cs"/>
              </a:defRPr>
            </a:lvl4pPr>
            <a:lvl5pPr marL="2084641" algn="l" defTabSz="1042320" rtl="0" eaLnBrk="1" latinLnBrk="0" hangingPunct="1">
              <a:defRPr sz="2100" kern="1200">
                <a:solidFill>
                  <a:schemeClr val="lt1"/>
                </a:solidFill>
                <a:latin typeface="+mn-lt"/>
                <a:ea typeface="+mn-ea"/>
                <a:cs typeface="+mn-cs"/>
              </a:defRPr>
            </a:lvl5pPr>
            <a:lvl6pPr marL="2605799" algn="l" defTabSz="1042320" rtl="0" eaLnBrk="1" latinLnBrk="0" hangingPunct="1">
              <a:defRPr sz="2100" kern="1200">
                <a:solidFill>
                  <a:schemeClr val="lt1"/>
                </a:solidFill>
                <a:latin typeface="+mn-lt"/>
                <a:ea typeface="+mn-ea"/>
                <a:cs typeface="+mn-cs"/>
              </a:defRPr>
            </a:lvl6pPr>
            <a:lvl7pPr marL="3126960" algn="l" defTabSz="1042320" rtl="0" eaLnBrk="1" latinLnBrk="0" hangingPunct="1">
              <a:defRPr sz="2100" kern="1200">
                <a:solidFill>
                  <a:schemeClr val="lt1"/>
                </a:solidFill>
                <a:latin typeface="+mn-lt"/>
                <a:ea typeface="+mn-ea"/>
                <a:cs typeface="+mn-cs"/>
              </a:defRPr>
            </a:lvl7pPr>
            <a:lvl8pPr marL="3648121" algn="l" defTabSz="1042320" rtl="0" eaLnBrk="1" latinLnBrk="0" hangingPunct="1">
              <a:defRPr sz="2100" kern="1200">
                <a:solidFill>
                  <a:schemeClr val="lt1"/>
                </a:solidFill>
                <a:latin typeface="+mn-lt"/>
                <a:ea typeface="+mn-ea"/>
                <a:cs typeface="+mn-cs"/>
              </a:defRPr>
            </a:lvl8pPr>
            <a:lvl9pPr marL="4169279" algn="l" defTabSz="1042320" rtl="0" eaLnBrk="1" latinLnBrk="0" hangingPunct="1">
              <a:defRPr sz="2100" kern="1200">
                <a:solidFill>
                  <a:schemeClr val="lt1"/>
                </a:solidFill>
                <a:latin typeface="+mn-lt"/>
                <a:ea typeface="+mn-ea"/>
                <a:cs typeface="+mn-cs"/>
              </a:defRPr>
            </a:lvl9pPr>
          </a:lstStyle>
          <a:p>
            <a:pPr algn="ctr"/>
            <a:endParaRPr lang="fr-FR" sz="1600"/>
          </a:p>
        </xdr:txBody>
      </xdr:sp>
      <xdr:sp macro="" textlink="">
        <xdr:nvSpPr>
          <xdr:cNvPr id="20" name="Rectangle 19">
            <a:extLst>
              <a:ext uri="{FF2B5EF4-FFF2-40B4-BE49-F238E27FC236}">
                <a16:creationId xmlns:a16="http://schemas.microsoft.com/office/drawing/2014/main" id="{00000000-0008-0000-0700-000014000000}"/>
              </a:ext>
            </a:extLst>
          </xdr:cNvPr>
          <xdr:cNvSpPr/>
        </xdr:nvSpPr>
        <xdr:spPr>
          <a:xfrm>
            <a:off x="725465" y="2212882"/>
            <a:ext cx="2062650" cy="272062"/>
          </a:xfrm>
          <a:prstGeom prst="rect">
            <a:avLst/>
          </a:prstGeom>
          <a:solidFill>
            <a:schemeClr val="bg2"/>
          </a:solidFill>
        </xdr:spPr>
        <xdr:txBody>
          <a:bodyPr wrap="square" anchor="ctr" anchorCtr="0">
            <a:spAutoFit/>
          </a:bodyPr>
          <a:lstStyle>
            <a:defPPr>
              <a:defRPr lang="fr-FR"/>
            </a:defPPr>
            <a:lvl1pPr marL="0" algn="l" defTabSz="1042320" rtl="0" eaLnBrk="1" latinLnBrk="0" hangingPunct="1">
              <a:defRPr sz="2100" kern="1200">
                <a:solidFill>
                  <a:schemeClr val="tx1"/>
                </a:solidFill>
                <a:latin typeface="+mn-lt"/>
                <a:ea typeface="+mn-ea"/>
                <a:cs typeface="+mn-cs"/>
              </a:defRPr>
            </a:lvl1pPr>
            <a:lvl2pPr marL="521160" algn="l" defTabSz="1042320" rtl="0" eaLnBrk="1" latinLnBrk="0" hangingPunct="1">
              <a:defRPr sz="2100" kern="1200">
                <a:solidFill>
                  <a:schemeClr val="tx1"/>
                </a:solidFill>
                <a:latin typeface="+mn-lt"/>
                <a:ea typeface="+mn-ea"/>
                <a:cs typeface="+mn-cs"/>
              </a:defRPr>
            </a:lvl2pPr>
            <a:lvl3pPr marL="1042320" algn="l" defTabSz="1042320" rtl="0" eaLnBrk="1" latinLnBrk="0" hangingPunct="1">
              <a:defRPr sz="2100" kern="1200">
                <a:solidFill>
                  <a:schemeClr val="tx1"/>
                </a:solidFill>
                <a:latin typeface="+mn-lt"/>
                <a:ea typeface="+mn-ea"/>
                <a:cs typeface="+mn-cs"/>
              </a:defRPr>
            </a:lvl3pPr>
            <a:lvl4pPr marL="1563480" algn="l" defTabSz="1042320" rtl="0" eaLnBrk="1" latinLnBrk="0" hangingPunct="1">
              <a:defRPr sz="2100" kern="1200">
                <a:solidFill>
                  <a:schemeClr val="tx1"/>
                </a:solidFill>
                <a:latin typeface="+mn-lt"/>
                <a:ea typeface="+mn-ea"/>
                <a:cs typeface="+mn-cs"/>
              </a:defRPr>
            </a:lvl4pPr>
            <a:lvl5pPr marL="2084641" algn="l" defTabSz="1042320" rtl="0" eaLnBrk="1" latinLnBrk="0" hangingPunct="1">
              <a:defRPr sz="2100" kern="1200">
                <a:solidFill>
                  <a:schemeClr val="tx1"/>
                </a:solidFill>
                <a:latin typeface="+mn-lt"/>
                <a:ea typeface="+mn-ea"/>
                <a:cs typeface="+mn-cs"/>
              </a:defRPr>
            </a:lvl5pPr>
            <a:lvl6pPr marL="2605799" algn="l" defTabSz="1042320" rtl="0" eaLnBrk="1" latinLnBrk="0" hangingPunct="1">
              <a:defRPr sz="2100" kern="1200">
                <a:solidFill>
                  <a:schemeClr val="tx1"/>
                </a:solidFill>
                <a:latin typeface="+mn-lt"/>
                <a:ea typeface="+mn-ea"/>
                <a:cs typeface="+mn-cs"/>
              </a:defRPr>
            </a:lvl6pPr>
            <a:lvl7pPr marL="3126960" algn="l" defTabSz="1042320" rtl="0" eaLnBrk="1" latinLnBrk="0" hangingPunct="1">
              <a:defRPr sz="2100" kern="1200">
                <a:solidFill>
                  <a:schemeClr val="tx1"/>
                </a:solidFill>
                <a:latin typeface="+mn-lt"/>
                <a:ea typeface="+mn-ea"/>
                <a:cs typeface="+mn-cs"/>
              </a:defRPr>
            </a:lvl7pPr>
            <a:lvl8pPr marL="3648121" algn="l" defTabSz="1042320" rtl="0" eaLnBrk="1" latinLnBrk="0" hangingPunct="1">
              <a:defRPr sz="2100" kern="1200">
                <a:solidFill>
                  <a:schemeClr val="tx1"/>
                </a:solidFill>
                <a:latin typeface="+mn-lt"/>
                <a:ea typeface="+mn-ea"/>
                <a:cs typeface="+mn-cs"/>
              </a:defRPr>
            </a:lvl8pPr>
            <a:lvl9pPr marL="4169279" algn="l" defTabSz="1042320" rtl="0" eaLnBrk="1" latinLnBrk="0" hangingPunct="1">
              <a:defRPr sz="2100" kern="1200">
                <a:solidFill>
                  <a:schemeClr val="tx1"/>
                </a:solidFill>
                <a:latin typeface="+mn-lt"/>
                <a:ea typeface="+mn-ea"/>
                <a:cs typeface="+mn-cs"/>
              </a:defRPr>
            </a:lvl9pPr>
          </a:lstStyle>
          <a:p>
            <a:r>
              <a:rPr lang="fr-FR" sz="1050" b="1">
                <a:solidFill>
                  <a:schemeClr val="tx2">
                    <a:lumMod val="60000"/>
                    <a:lumOff val="40000"/>
                  </a:schemeClr>
                </a:solidFill>
                <a:latin typeface="Verdana" panose="020B0604030504040204" pitchFamily="34" charset="0"/>
                <a:ea typeface="Times New Roman" panose="02020603050405020304" pitchFamily="18" charset="0"/>
                <a:cs typeface="Arial" panose="020B0604020202020204" pitchFamily="34" charset="0"/>
              </a:rPr>
              <a:t>COMMENT ÇA MARCHE ?</a:t>
            </a:r>
            <a:endParaRPr lang="fr-FR" sz="1050">
              <a:solidFill>
                <a:schemeClr val="tx2">
                  <a:lumMod val="60000"/>
                  <a:lumOff val="40000"/>
                </a:schemeClr>
              </a:solidFill>
            </a:endParaRPr>
          </a:p>
        </xdr:txBody>
      </xdr:sp>
      <xdr:sp macro="" textlink="">
        <xdr:nvSpPr>
          <xdr:cNvPr id="21" name="Rectangle 20">
            <a:extLst>
              <a:ext uri="{FF2B5EF4-FFF2-40B4-BE49-F238E27FC236}">
                <a16:creationId xmlns:a16="http://schemas.microsoft.com/office/drawing/2014/main" id="{00000000-0008-0000-0700-000015000000}"/>
              </a:ext>
            </a:extLst>
          </xdr:cNvPr>
          <xdr:cNvSpPr/>
        </xdr:nvSpPr>
        <xdr:spPr>
          <a:xfrm>
            <a:off x="550051" y="2421496"/>
            <a:ext cx="5224222" cy="653449"/>
          </a:xfrm>
          <a:prstGeom prst="rect">
            <a:avLst/>
          </a:prstGeom>
          <a:solidFill>
            <a:schemeClr val="bg2"/>
          </a:solidFill>
        </xdr:spPr>
        <xdr:txBody>
          <a:bodyPr wrap="square" anchor="ctr" anchorCtr="0">
            <a:spAutoFit/>
          </a:bodyPr>
          <a:lstStyle>
            <a:defPPr>
              <a:defRPr lang="fr-FR"/>
            </a:defPPr>
            <a:lvl1pPr marL="0" algn="l" defTabSz="1042320" rtl="0" eaLnBrk="1" latinLnBrk="0" hangingPunct="1">
              <a:defRPr sz="2100" kern="1200">
                <a:solidFill>
                  <a:schemeClr val="tx1"/>
                </a:solidFill>
                <a:latin typeface="+mn-lt"/>
                <a:ea typeface="+mn-ea"/>
                <a:cs typeface="+mn-cs"/>
              </a:defRPr>
            </a:lvl1pPr>
            <a:lvl2pPr marL="521160" algn="l" defTabSz="1042320" rtl="0" eaLnBrk="1" latinLnBrk="0" hangingPunct="1">
              <a:defRPr sz="2100" kern="1200">
                <a:solidFill>
                  <a:schemeClr val="tx1"/>
                </a:solidFill>
                <a:latin typeface="+mn-lt"/>
                <a:ea typeface="+mn-ea"/>
                <a:cs typeface="+mn-cs"/>
              </a:defRPr>
            </a:lvl2pPr>
            <a:lvl3pPr marL="1042320" algn="l" defTabSz="1042320" rtl="0" eaLnBrk="1" latinLnBrk="0" hangingPunct="1">
              <a:defRPr sz="2100" kern="1200">
                <a:solidFill>
                  <a:schemeClr val="tx1"/>
                </a:solidFill>
                <a:latin typeface="+mn-lt"/>
                <a:ea typeface="+mn-ea"/>
                <a:cs typeface="+mn-cs"/>
              </a:defRPr>
            </a:lvl3pPr>
            <a:lvl4pPr marL="1563480" algn="l" defTabSz="1042320" rtl="0" eaLnBrk="1" latinLnBrk="0" hangingPunct="1">
              <a:defRPr sz="2100" kern="1200">
                <a:solidFill>
                  <a:schemeClr val="tx1"/>
                </a:solidFill>
                <a:latin typeface="+mn-lt"/>
                <a:ea typeface="+mn-ea"/>
                <a:cs typeface="+mn-cs"/>
              </a:defRPr>
            </a:lvl4pPr>
            <a:lvl5pPr marL="2084641" algn="l" defTabSz="1042320" rtl="0" eaLnBrk="1" latinLnBrk="0" hangingPunct="1">
              <a:defRPr sz="2100" kern="1200">
                <a:solidFill>
                  <a:schemeClr val="tx1"/>
                </a:solidFill>
                <a:latin typeface="+mn-lt"/>
                <a:ea typeface="+mn-ea"/>
                <a:cs typeface="+mn-cs"/>
              </a:defRPr>
            </a:lvl5pPr>
            <a:lvl6pPr marL="2605799" algn="l" defTabSz="1042320" rtl="0" eaLnBrk="1" latinLnBrk="0" hangingPunct="1">
              <a:defRPr sz="2100" kern="1200">
                <a:solidFill>
                  <a:schemeClr val="tx1"/>
                </a:solidFill>
                <a:latin typeface="+mn-lt"/>
                <a:ea typeface="+mn-ea"/>
                <a:cs typeface="+mn-cs"/>
              </a:defRPr>
            </a:lvl6pPr>
            <a:lvl7pPr marL="3126960" algn="l" defTabSz="1042320" rtl="0" eaLnBrk="1" latinLnBrk="0" hangingPunct="1">
              <a:defRPr sz="2100" kern="1200">
                <a:solidFill>
                  <a:schemeClr val="tx1"/>
                </a:solidFill>
                <a:latin typeface="+mn-lt"/>
                <a:ea typeface="+mn-ea"/>
                <a:cs typeface="+mn-cs"/>
              </a:defRPr>
            </a:lvl7pPr>
            <a:lvl8pPr marL="3648121" algn="l" defTabSz="1042320" rtl="0" eaLnBrk="1" latinLnBrk="0" hangingPunct="1">
              <a:defRPr sz="2100" kern="1200">
                <a:solidFill>
                  <a:schemeClr val="tx1"/>
                </a:solidFill>
                <a:latin typeface="+mn-lt"/>
                <a:ea typeface="+mn-ea"/>
                <a:cs typeface="+mn-cs"/>
              </a:defRPr>
            </a:lvl8pPr>
            <a:lvl9pPr marL="4169279" algn="l" defTabSz="1042320" rtl="0" eaLnBrk="1" latinLnBrk="0" hangingPunct="1">
              <a:defRPr sz="2100" kern="1200">
                <a:solidFill>
                  <a:schemeClr val="tx1"/>
                </a:solidFill>
                <a:latin typeface="+mn-lt"/>
                <a:ea typeface="+mn-ea"/>
                <a:cs typeface="+mn-cs"/>
              </a:defRPr>
            </a:lvl9pPr>
          </a:lstStyle>
          <a:p>
            <a:r>
              <a:rPr lang="fr-FR" sz="1200" b="1">
                <a:solidFill>
                  <a:schemeClr val="accent1"/>
                </a:solidFill>
                <a:latin typeface="Verdana" panose="020B0604030504040204" pitchFamily="34" charset="0"/>
                <a:ea typeface="Times New Roman" panose="02020603050405020304" pitchFamily="18" charset="0"/>
                <a:cs typeface="Arial" panose="020B0604020202020204" pitchFamily="34" charset="0"/>
              </a:rPr>
              <a:t>1</a:t>
            </a:r>
            <a:r>
              <a:rPr lang="fr-FR" sz="1000" b="1">
                <a:solidFill>
                  <a:schemeClr val="tx2"/>
                </a:solidFill>
                <a:latin typeface="Verdana" panose="020B0604030504040204" pitchFamily="34" charset="0"/>
                <a:ea typeface="Times New Roman" panose="02020603050405020304" pitchFamily="18" charset="0"/>
                <a:cs typeface="Arial" panose="020B0604020202020204" pitchFamily="34" charset="0"/>
              </a:rPr>
              <a:t> Je choisis la fonction recherchée dans le Sommaire ci-dessous en utilisant le</a:t>
            </a:r>
            <a:r>
              <a:rPr lang="fr-FR" sz="1000" b="1" baseline="0">
                <a:solidFill>
                  <a:schemeClr val="tx2"/>
                </a:solidFill>
                <a:latin typeface="Verdana" panose="020B0604030504040204" pitchFamily="34" charset="0"/>
                <a:ea typeface="Times New Roman" panose="02020603050405020304" pitchFamily="18" charset="0"/>
                <a:cs typeface="Arial" panose="020B0604020202020204" pitchFamily="34" charset="0"/>
              </a:rPr>
              <a:t> filtre</a:t>
            </a:r>
            <a:r>
              <a:rPr lang="fr-FR" sz="1000" b="1">
                <a:solidFill>
                  <a:schemeClr val="tx2"/>
                </a:solidFill>
                <a:latin typeface="Verdana" panose="020B0604030504040204" pitchFamily="34" charset="0"/>
                <a:ea typeface="Times New Roman" panose="02020603050405020304" pitchFamily="18" charset="0"/>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2395"/>
                </a:solidFill>
                <a:effectLst/>
                <a:uLnTx/>
                <a:uFillTx/>
                <a:latin typeface="Verdana" panose="020B0604030504040204" pitchFamily="34" charset="0"/>
                <a:ea typeface="Times New Roman" panose="02020603050405020304" pitchFamily="18" charset="0"/>
                <a:cs typeface="Arial" panose="020B0604020202020204" pitchFamily="34" charset="0"/>
              </a:rPr>
              <a:t>2</a:t>
            </a:r>
            <a:r>
              <a:rPr kumimoji="0" lang="fr-FR" sz="1000" b="1" i="0" u="none" strike="noStrike" kern="0" cap="none" spc="0" normalizeH="0" baseline="0" noProof="0">
                <a:ln>
                  <a:noFill/>
                </a:ln>
                <a:solidFill>
                  <a:srgbClr val="706F6F"/>
                </a:solidFill>
                <a:effectLst/>
                <a:uLnTx/>
                <a:uFillTx/>
                <a:latin typeface="Verdana" panose="020B0604030504040204" pitchFamily="34" charset="0"/>
                <a:ea typeface="Times New Roman" panose="02020603050405020304" pitchFamily="18" charset="0"/>
                <a:cs typeface="Arial" panose="020B0604020202020204" pitchFamily="34" charset="0"/>
              </a:rPr>
              <a:t> Je clique sur « Découvrir la grille d'évaluation des compétences acquises  ».</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noProof="0">
                <a:ln>
                  <a:noFill/>
                </a:ln>
                <a:solidFill>
                  <a:srgbClr val="002395"/>
                </a:solidFill>
                <a:effectLst/>
                <a:uLnTx/>
                <a:uFillTx/>
                <a:latin typeface="Verdana" panose="020B0604030504040204" pitchFamily="34" charset="0"/>
                <a:ea typeface="Times New Roman" panose="02020603050405020304" pitchFamily="18" charset="0"/>
                <a:cs typeface="Arial" panose="020B0604020202020204" pitchFamily="34" charset="0"/>
              </a:rPr>
              <a:t>3</a:t>
            </a:r>
            <a:r>
              <a:rPr kumimoji="0" lang="fr-FR" sz="1000" b="1" i="0" u="none" strike="noStrike" kern="0" cap="none" spc="0" normalizeH="0" baseline="0" noProof="0">
                <a:ln>
                  <a:noFill/>
                </a:ln>
                <a:solidFill>
                  <a:srgbClr val="706F6F"/>
                </a:solidFill>
                <a:effectLst/>
                <a:uLnTx/>
                <a:uFillTx/>
                <a:latin typeface="Verdana" panose="020B0604030504040204" pitchFamily="34" charset="0"/>
                <a:ea typeface="Times New Roman" panose="02020603050405020304" pitchFamily="18" charset="0"/>
                <a:cs typeface="Arial" panose="020B0604020202020204" pitchFamily="34" charset="0"/>
              </a:rPr>
              <a:t> J'imprime la grille en prévision de l'entretien avec le collaborateur.</a:t>
            </a:r>
          </a:p>
        </xdr:txBody>
      </xdr:sp>
    </xdr:grpSp>
    <xdr:clientData/>
  </xdr:twoCellAnchor>
  <xdr:twoCellAnchor editAs="oneCell">
    <xdr:from>
      <xdr:col>0</xdr:col>
      <xdr:colOff>0</xdr:colOff>
      <xdr:row>0</xdr:row>
      <xdr:rowOff>615630</xdr:rowOff>
    </xdr:from>
    <xdr:to>
      <xdr:col>0</xdr:col>
      <xdr:colOff>400049</xdr:colOff>
      <xdr:row>2</xdr:row>
      <xdr:rowOff>158429</xdr:rowOff>
    </xdr:to>
    <xdr:pic>
      <xdr:nvPicPr>
        <xdr:cNvPr id="35" name="Picture 2" descr="https://d30y9cdsu7xlg0.cloudfront.net/png/888712-200.png">
          <a:extLst>
            <a:ext uri="{FF2B5EF4-FFF2-40B4-BE49-F238E27FC236}">
              <a16:creationId xmlns:a16="http://schemas.microsoft.com/office/drawing/2014/main" id="{00000000-0008-0000-0700-000023000000}"/>
            </a:ext>
          </a:extLst>
        </xdr:cNvPr>
        <xdr:cNvPicPr>
          <a:picLocks noGrp="1" noChangeAspect="1" noChangeArrowheads="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7651" y="615630"/>
          <a:ext cx="400049" cy="400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9525</xdr:colOff>
      <xdr:row>0</xdr:row>
      <xdr:rowOff>142875</xdr:rowOff>
    </xdr:from>
    <xdr:ext cx="1193983" cy="381514"/>
    <xdr:pic>
      <xdr:nvPicPr>
        <xdr:cNvPr id="10" name="Picture 2">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525" y="142875"/>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2</xdr:col>
      <xdr:colOff>161925</xdr:colOff>
      <xdr:row>9</xdr:row>
      <xdr:rowOff>34605</xdr:rowOff>
    </xdr:from>
    <xdr:to>
      <xdr:col>2</xdr:col>
      <xdr:colOff>590550</xdr:colOff>
      <xdr:row>11</xdr:row>
      <xdr:rowOff>25080</xdr:rowOff>
    </xdr:to>
    <xdr:pic>
      <xdr:nvPicPr>
        <xdr:cNvPr id="2" name="Picture 2" descr="https://d30y9cdsu7xlg0.cloudfront.net/png/888712-200.png">
          <a:extLst>
            <a:ext uri="{FF2B5EF4-FFF2-40B4-BE49-F238E27FC236}">
              <a16:creationId xmlns:a16="http://schemas.microsoft.com/office/drawing/2014/main" id="{00000000-0008-0000-4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61925" y="22920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1.xml><?xml version="1.0" encoding="utf-8"?>
<xdr:wsDr xmlns:xdr="http://schemas.openxmlformats.org/drawingml/2006/spreadsheetDrawing" xmlns:a="http://schemas.openxmlformats.org/drawingml/2006/main">
  <xdr:twoCellAnchor editAs="oneCell">
    <xdr:from>
      <xdr:col>2</xdr:col>
      <xdr:colOff>133350</xdr:colOff>
      <xdr:row>8</xdr:row>
      <xdr:rowOff>225105</xdr:rowOff>
    </xdr:from>
    <xdr:to>
      <xdr:col>2</xdr:col>
      <xdr:colOff>561975</xdr:colOff>
      <xdr:row>10</xdr:row>
      <xdr:rowOff>272730</xdr:rowOff>
    </xdr:to>
    <xdr:pic>
      <xdr:nvPicPr>
        <xdr:cNvPr id="2" name="Picture 2" descr="https://d30y9cdsu7xlg0.cloudfront.net/png/888712-200.png">
          <a:extLst>
            <a:ext uri="{FF2B5EF4-FFF2-40B4-BE49-F238E27FC236}">
              <a16:creationId xmlns:a16="http://schemas.microsoft.com/office/drawing/2014/main" id="{00000000-0008-0000-4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3350" y="21586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2.xml><?xml version="1.0" encoding="utf-8"?>
<xdr:wsDr xmlns:xdr="http://schemas.openxmlformats.org/drawingml/2006/spreadsheetDrawing" xmlns:a="http://schemas.openxmlformats.org/drawingml/2006/main">
  <xdr:twoCellAnchor editAs="oneCell">
    <xdr:from>
      <xdr:col>2</xdr:col>
      <xdr:colOff>123825</xdr:colOff>
      <xdr:row>9</xdr:row>
      <xdr:rowOff>34605</xdr:rowOff>
    </xdr:from>
    <xdr:to>
      <xdr:col>2</xdr:col>
      <xdr:colOff>552450</xdr:colOff>
      <xdr:row>11</xdr:row>
      <xdr:rowOff>25080</xdr:rowOff>
    </xdr:to>
    <xdr:pic>
      <xdr:nvPicPr>
        <xdr:cNvPr id="2" name="Picture 2" descr="https://d30y9cdsu7xlg0.cloudfront.net/png/888712-200.png">
          <a:extLst>
            <a:ext uri="{FF2B5EF4-FFF2-40B4-BE49-F238E27FC236}">
              <a16:creationId xmlns:a16="http://schemas.microsoft.com/office/drawing/2014/main" id="{00000000-0008-0000-4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196818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48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8</xdr:row>
      <xdr:rowOff>267438</xdr:rowOff>
    </xdr:from>
    <xdr:to>
      <xdr:col>2</xdr:col>
      <xdr:colOff>428625</xdr:colOff>
      <xdr:row>10</xdr:row>
      <xdr:rowOff>292838</xdr:rowOff>
    </xdr:to>
    <xdr:pic>
      <xdr:nvPicPr>
        <xdr:cNvPr id="2" name="Picture 2" descr="https://d30y9cdsu7xlg0.cloudfront.net/png/888712-200.png">
          <a:extLst>
            <a:ext uri="{FF2B5EF4-FFF2-40B4-BE49-F238E27FC236}">
              <a16:creationId xmlns:a16="http://schemas.microsoft.com/office/drawing/2014/main" id="{00000000-0008-0000-4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384105"/>
          <a:ext cx="428625" cy="4233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3"/>
        <a:stretch>
          <a:fillRect/>
        </a:stretch>
      </xdr:blipFill>
      <xdr:spPr>
        <a:xfrm>
          <a:off x="9286875" y="33737"/>
          <a:ext cx="1085850" cy="377064"/>
        </a:xfrm>
        <a:prstGeom prst="rect">
          <a:avLst/>
        </a:prstGeom>
      </xdr:spPr>
    </xdr:pic>
    <xdr:clientData/>
  </xdr:twoCellAnchor>
  <xdr:oneCellAnchor>
    <xdr:from>
      <xdr:col>0</xdr:col>
      <xdr:colOff>0</xdr:colOff>
      <xdr:row>0</xdr:row>
      <xdr:rowOff>0</xdr:rowOff>
    </xdr:from>
    <xdr:ext cx="1193983" cy="381514"/>
    <xdr:pic>
      <xdr:nvPicPr>
        <xdr:cNvPr id="6" name="Picture 2">
          <a:extLst>
            <a:ext uri="{FF2B5EF4-FFF2-40B4-BE49-F238E27FC236}">
              <a16:creationId xmlns:a16="http://schemas.microsoft.com/office/drawing/2014/main" id="{00000000-0008-0000-4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4.xml><?xml version="1.0" encoding="utf-8"?>
<xdr:wsDr xmlns:xdr="http://schemas.openxmlformats.org/drawingml/2006/spreadsheetDrawing" xmlns:a="http://schemas.openxmlformats.org/drawingml/2006/main">
  <xdr:twoCellAnchor editAs="oneCell">
    <xdr:from>
      <xdr:col>7</xdr:col>
      <xdr:colOff>133350</xdr:colOff>
      <xdr:row>0</xdr:row>
      <xdr:rowOff>15114</xdr:rowOff>
    </xdr:from>
    <xdr:to>
      <xdr:col>8</xdr:col>
      <xdr:colOff>457200</xdr:colOff>
      <xdr:row>1</xdr:row>
      <xdr:rowOff>125478</xdr:rowOff>
    </xdr:to>
    <xdr:pic>
      <xdr:nvPicPr>
        <xdr:cNvPr id="6" name="Image 5">
          <a:hlinkClick xmlns:r="http://schemas.openxmlformats.org/officeDocument/2006/relationships" r:id="rId1"/>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2"/>
        <a:stretch>
          <a:fillRect/>
        </a:stretch>
      </xdr:blipFill>
      <xdr:spPr>
        <a:xfrm>
          <a:off x="9163050" y="15114"/>
          <a:ext cx="1085850" cy="377064"/>
        </a:xfrm>
        <a:prstGeom prst="rect">
          <a:avLst/>
        </a:prstGeom>
      </xdr:spPr>
    </xdr:pic>
    <xdr:clientData/>
  </xdr:twoCellAnchor>
  <xdr:twoCellAnchor editAs="oneCell">
    <xdr:from>
      <xdr:col>0</xdr:col>
      <xdr:colOff>0</xdr:colOff>
      <xdr:row>8</xdr:row>
      <xdr:rowOff>199705</xdr:rowOff>
    </xdr:from>
    <xdr:to>
      <xdr:col>2</xdr:col>
      <xdr:colOff>428625</xdr:colOff>
      <xdr:row>10</xdr:row>
      <xdr:rowOff>284372</xdr:rowOff>
    </xdr:to>
    <xdr:pic>
      <xdr:nvPicPr>
        <xdr:cNvPr id="2" name="Picture 2" descr="https://d30y9cdsu7xlg0.cloudfront.net/png/888712-200.png">
          <a:extLst>
            <a:ext uri="{FF2B5EF4-FFF2-40B4-BE49-F238E27FC236}">
              <a16:creationId xmlns:a16="http://schemas.microsoft.com/office/drawing/2014/main" id="{00000000-0008-0000-4A00-000002000000}"/>
            </a:ext>
          </a:extLst>
        </xdr:cNvPr>
        <xdr:cNvPicPr>
          <a:picLocks noGrp="1" noChangeAspect="1" noChangeArrowheads="1"/>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274038"/>
          <a:ext cx="428625" cy="42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4A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4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4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4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4C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215580</xdr:rowOff>
    </xdr:to>
    <xdr:pic>
      <xdr:nvPicPr>
        <xdr:cNvPr id="2" name="Picture 2" descr="https://d30y9cdsu7xlg0.cloudfront.net/png/888712-200.png">
          <a:extLst>
            <a:ext uri="{FF2B5EF4-FFF2-40B4-BE49-F238E27FC236}">
              <a16:creationId xmlns:a16="http://schemas.microsoft.com/office/drawing/2014/main" id="{00000000-0008-0000-4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3" name="Picture 2">
          <a:extLst>
            <a:ext uri="{FF2B5EF4-FFF2-40B4-BE49-F238E27FC236}">
              <a16:creationId xmlns:a16="http://schemas.microsoft.com/office/drawing/2014/main" id="{00000000-0008-0000-4D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148905</xdr:rowOff>
    </xdr:to>
    <xdr:pic>
      <xdr:nvPicPr>
        <xdr:cNvPr id="2" name="Picture 2" descr="https://d30y9cdsu7xlg0.cloudfront.net/png/888712-200.png">
          <a:extLst>
            <a:ext uri="{FF2B5EF4-FFF2-40B4-BE49-F238E27FC236}">
              <a16:creationId xmlns:a16="http://schemas.microsoft.com/office/drawing/2014/main" id="{00000000-0008-0000-4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4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253680</xdr:rowOff>
    </xdr:to>
    <xdr:pic>
      <xdr:nvPicPr>
        <xdr:cNvPr id="2" name="Picture 2" descr="https://d30y9cdsu7xlg0.cloudfront.net/png/888712-200.png">
          <a:extLst>
            <a:ext uri="{FF2B5EF4-FFF2-40B4-BE49-F238E27FC236}">
              <a16:creationId xmlns:a16="http://schemas.microsoft.com/office/drawing/2014/main" id="{00000000-0008-0000-4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4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11" name="Picture 2">
          <a:extLst>
            <a:ext uri="{FF2B5EF4-FFF2-40B4-BE49-F238E27FC236}">
              <a16:creationId xmlns:a16="http://schemas.microsoft.com/office/drawing/2014/main" id="{00000000-0008-0000-4F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216638</xdr:rowOff>
    </xdr:to>
    <xdr:pic>
      <xdr:nvPicPr>
        <xdr:cNvPr id="2" name="Picture 2" descr="https://d30y9cdsu7xlg0.cloudfront.net/png/888712-200.png">
          <a:extLst>
            <a:ext uri="{FF2B5EF4-FFF2-40B4-BE49-F238E27FC236}">
              <a16:creationId xmlns:a16="http://schemas.microsoft.com/office/drawing/2014/main" id="{00000000-0008-0000-0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42333</xdr:rowOff>
    </xdr:from>
    <xdr:ext cx="1193983" cy="381514"/>
    <xdr:pic>
      <xdr:nvPicPr>
        <xdr:cNvPr id="4" name="Picture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42333"/>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5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1.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253680</xdr:rowOff>
    </xdr:to>
    <xdr:pic>
      <xdr:nvPicPr>
        <xdr:cNvPr id="2" name="Picture 2" descr="https://d30y9cdsu7xlg0.cloudfront.net/png/888712-200.png">
          <a:extLst>
            <a:ext uri="{FF2B5EF4-FFF2-40B4-BE49-F238E27FC236}">
              <a16:creationId xmlns:a16="http://schemas.microsoft.com/office/drawing/2014/main" id="{00000000-0008-0000-5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1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5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2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5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5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234630</xdr:rowOff>
    </xdr:to>
    <xdr:pic>
      <xdr:nvPicPr>
        <xdr:cNvPr id="2" name="Picture 2" descr="https://d30y9cdsu7xlg0.cloudfront.net/png/888712-200.png">
          <a:extLst>
            <a:ext uri="{FF2B5EF4-FFF2-40B4-BE49-F238E27FC236}">
              <a16:creationId xmlns:a16="http://schemas.microsoft.com/office/drawing/2014/main" id="{00000000-0008-0000-54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4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4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2</xdr:col>
      <xdr:colOff>123825</xdr:colOff>
      <xdr:row>9</xdr:row>
      <xdr:rowOff>15555</xdr:rowOff>
    </xdr:from>
    <xdr:to>
      <xdr:col>2</xdr:col>
      <xdr:colOff>552450</xdr:colOff>
      <xdr:row>11</xdr:row>
      <xdr:rowOff>6030</xdr:rowOff>
    </xdr:to>
    <xdr:pic>
      <xdr:nvPicPr>
        <xdr:cNvPr id="6" name="Picture 2" descr="https://d30y9cdsu7xlg0.cloudfront.net/png/888712-200.png">
          <a:extLst>
            <a:ext uri="{FF2B5EF4-FFF2-40B4-BE49-F238E27FC236}">
              <a16:creationId xmlns:a16="http://schemas.microsoft.com/office/drawing/2014/main" id="{00000000-0008-0000-5500-000006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825" y="21872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7" name="Image 6">
          <a:hlinkClick xmlns:r="http://schemas.openxmlformats.org/officeDocument/2006/relationships" r:id="rId2"/>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3"/>
        <a:stretch>
          <a:fillRect/>
        </a:stretch>
      </xdr:blipFill>
      <xdr:spPr>
        <a:xfrm>
          <a:off x="9239250" y="33737"/>
          <a:ext cx="1085850" cy="377064"/>
        </a:xfrm>
        <a:prstGeom prst="rect">
          <a:avLst/>
        </a:prstGeom>
      </xdr:spPr>
    </xdr:pic>
    <xdr:clientData/>
  </xdr:twoCellAnchor>
  <xdr:oneCellAnchor>
    <xdr:from>
      <xdr:col>0</xdr:col>
      <xdr:colOff>0</xdr:colOff>
      <xdr:row>0</xdr:row>
      <xdr:rowOff>0</xdr:rowOff>
    </xdr:from>
    <xdr:ext cx="1193983" cy="381514"/>
    <xdr:pic>
      <xdr:nvPicPr>
        <xdr:cNvPr id="10" name="Picture 2">
          <a:extLst>
            <a:ext uri="{FF2B5EF4-FFF2-40B4-BE49-F238E27FC236}">
              <a16:creationId xmlns:a16="http://schemas.microsoft.com/office/drawing/2014/main" id="{00000000-0008-0000-55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225105</xdr:rowOff>
    </xdr:to>
    <xdr:pic>
      <xdr:nvPicPr>
        <xdr:cNvPr id="2" name="Picture 2" descr="https://d30y9cdsu7xlg0.cloudfront.net/png/888712-200.png">
          <a:extLst>
            <a:ext uri="{FF2B5EF4-FFF2-40B4-BE49-F238E27FC236}">
              <a16:creationId xmlns:a16="http://schemas.microsoft.com/office/drawing/2014/main" id="{00000000-0008-0000-56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6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56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196530</xdr:rowOff>
    </xdr:to>
    <xdr:pic>
      <xdr:nvPicPr>
        <xdr:cNvPr id="2" name="Picture 2" descr="https://d30y9cdsu7xlg0.cloudfront.net/png/888712-200.png">
          <a:extLst>
            <a:ext uri="{FF2B5EF4-FFF2-40B4-BE49-F238E27FC236}">
              <a16:creationId xmlns:a16="http://schemas.microsoft.com/office/drawing/2014/main" id="{00000000-0008-0000-57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7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57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58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8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8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5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1580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9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59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301305</xdr:rowOff>
    </xdr:to>
    <xdr:pic>
      <xdr:nvPicPr>
        <xdr:cNvPr id="2" name="Picture 2" descr="https://d30y9cdsu7xlg0.cloudfront.net/png/888712-200.png">
          <a:extLst>
            <a:ext uri="{FF2B5EF4-FFF2-40B4-BE49-F238E27FC236}">
              <a16:creationId xmlns:a16="http://schemas.microsoft.com/office/drawing/2014/main" id="{00000000-0008-0000-09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20348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9315450" y="33737"/>
          <a:ext cx="1085850" cy="377064"/>
        </a:xfrm>
        <a:prstGeom prst="rect">
          <a:avLst/>
        </a:prstGeom>
      </xdr:spPr>
    </xdr:pic>
    <xdr:clientData/>
  </xdr:twoCellAnchor>
  <xdr:oneCellAnchor>
    <xdr:from>
      <xdr:col>0</xdr:col>
      <xdr:colOff>0</xdr:colOff>
      <xdr:row>0</xdr:row>
      <xdr:rowOff>0</xdr:rowOff>
    </xdr:from>
    <xdr:ext cx="1193983" cy="381514"/>
    <xdr:pic>
      <xdr:nvPicPr>
        <xdr:cNvPr id="4" name="Picture 2">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8</xdr:row>
      <xdr:rowOff>120330</xdr:rowOff>
    </xdr:from>
    <xdr:to>
      <xdr:col>2</xdr:col>
      <xdr:colOff>428625</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5A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2025330"/>
          <a:ext cx="428625"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A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5A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1.xml><?xml version="1.0" encoding="utf-8"?>
<xdr:wsDr xmlns:xdr="http://schemas.openxmlformats.org/drawingml/2006/spreadsheetDrawing" xmlns:a="http://schemas.openxmlformats.org/drawingml/2006/main">
  <xdr:twoCellAnchor editAs="oneCell">
    <xdr:from>
      <xdr:col>2</xdr:col>
      <xdr:colOff>24342</xdr:colOff>
      <xdr:row>8</xdr:row>
      <xdr:rowOff>86464</xdr:rowOff>
    </xdr:from>
    <xdr:to>
      <xdr:col>2</xdr:col>
      <xdr:colOff>452967</xdr:colOff>
      <xdr:row>10</xdr:row>
      <xdr:rowOff>219814</xdr:rowOff>
    </xdr:to>
    <xdr:pic>
      <xdr:nvPicPr>
        <xdr:cNvPr id="2" name="Picture 2" descr="https://d30y9cdsu7xlg0.cloudfront.net/png/888712-200.png">
          <a:extLst>
            <a:ext uri="{FF2B5EF4-FFF2-40B4-BE49-F238E27FC236}">
              <a16:creationId xmlns:a16="http://schemas.microsoft.com/office/drawing/2014/main" id="{00000000-0008-0000-5B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4342" y="1991464"/>
          <a:ext cx="428625" cy="421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8" name="Picture 2">
          <a:extLst>
            <a:ext uri="{FF2B5EF4-FFF2-40B4-BE49-F238E27FC236}">
              <a16:creationId xmlns:a16="http://schemas.microsoft.com/office/drawing/2014/main" id="{00000000-0008-0000-5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263205</xdr:rowOff>
    </xdr:to>
    <xdr:pic>
      <xdr:nvPicPr>
        <xdr:cNvPr id="2" name="Picture 2" descr="https://d30y9cdsu7xlg0.cloudfront.net/png/888712-200.png">
          <a:extLst>
            <a:ext uri="{FF2B5EF4-FFF2-40B4-BE49-F238E27FC236}">
              <a16:creationId xmlns:a16="http://schemas.microsoft.com/office/drawing/2014/main" id="{00000000-0008-0000-5C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C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5" name="Picture 2">
          <a:extLst>
            <a:ext uri="{FF2B5EF4-FFF2-40B4-BE49-F238E27FC236}">
              <a16:creationId xmlns:a16="http://schemas.microsoft.com/office/drawing/2014/main" id="{00000000-0008-0000-5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3.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5D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D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167955</xdr:rowOff>
    </xdr:to>
    <xdr:pic>
      <xdr:nvPicPr>
        <xdr:cNvPr id="2" name="Picture 2" descr="https://d30y9cdsu7xlg0.cloudfront.net/png/888712-200.png">
          <a:extLst>
            <a:ext uri="{FF2B5EF4-FFF2-40B4-BE49-F238E27FC236}">
              <a16:creationId xmlns:a16="http://schemas.microsoft.com/office/drawing/2014/main" id="{00000000-0008-0000-5E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E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7" name="Picture 2">
          <a:extLst>
            <a:ext uri="{FF2B5EF4-FFF2-40B4-BE49-F238E27FC236}">
              <a16:creationId xmlns:a16="http://schemas.microsoft.com/office/drawing/2014/main" id="{00000000-0008-0000-5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196530</xdr:rowOff>
    </xdr:to>
    <xdr:pic>
      <xdr:nvPicPr>
        <xdr:cNvPr id="2" name="Picture 2" descr="https://d30y9cdsu7xlg0.cloudfront.net/png/888712-200.png">
          <a:extLst>
            <a:ext uri="{FF2B5EF4-FFF2-40B4-BE49-F238E27FC236}">
              <a16:creationId xmlns:a16="http://schemas.microsoft.com/office/drawing/2014/main" id="{00000000-0008-0000-5F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5F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5F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8</xdr:row>
      <xdr:rowOff>120330</xdr:rowOff>
    </xdr:from>
    <xdr:to>
      <xdr:col>2</xdr:col>
      <xdr:colOff>428625</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60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0" y="1999930"/>
          <a:ext cx="428625" cy="4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6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7.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215580</xdr:rowOff>
    </xdr:to>
    <xdr:pic>
      <xdr:nvPicPr>
        <xdr:cNvPr id="2" name="Picture 2" descr="https://d30y9cdsu7xlg0.cloudfront.net/png/888712-200.png">
          <a:extLst>
            <a:ext uri="{FF2B5EF4-FFF2-40B4-BE49-F238E27FC236}">
              <a16:creationId xmlns:a16="http://schemas.microsoft.com/office/drawing/2014/main" id="{00000000-0008-0000-61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5" name="Picture 2">
          <a:extLst>
            <a:ext uri="{FF2B5EF4-FFF2-40B4-BE49-F238E27FC236}">
              <a16:creationId xmlns:a16="http://schemas.microsoft.com/office/drawing/2014/main" id="{00000000-0008-0000-6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8.xml><?xml version="1.0" encoding="utf-8"?>
<xdr:wsDr xmlns:xdr="http://schemas.openxmlformats.org/drawingml/2006/spreadsheetDrawing" xmlns:a="http://schemas.openxmlformats.org/drawingml/2006/main">
  <xdr:twoCellAnchor editAs="oneCell">
    <xdr:from>
      <xdr:col>2</xdr:col>
      <xdr:colOff>57150</xdr:colOff>
      <xdr:row>8</xdr:row>
      <xdr:rowOff>253680</xdr:rowOff>
    </xdr:from>
    <xdr:to>
      <xdr:col>2</xdr:col>
      <xdr:colOff>485775</xdr:colOff>
      <xdr:row>10</xdr:row>
      <xdr:rowOff>310830</xdr:rowOff>
    </xdr:to>
    <xdr:pic>
      <xdr:nvPicPr>
        <xdr:cNvPr id="2" name="Picture 2" descr="https://d30y9cdsu7xlg0.cloudfront.net/png/888712-200.png">
          <a:extLst>
            <a:ext uri="{FF2B5EF4-FFF2-40B4-BE49-F238E27FC236}">
              <a16:creationId xmlns:a16="http://schemas.microsoft.com/office/drawing/2014/main" id="{00000000-0008-0000-62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57150" y="1844355"/>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2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50800</xdr:rowOff>
    </xdr:from>
    <xdr:ext cx="1193983" cy="381514"/>
    <xdr:pic>
      <xdr:nvPicPr>
        <xdr:cNvPr id="8" name="Picture 2">
          <a:extLst>
            <a:ext uri="{FF2B5EF4-FFF2-40B4-BE49-F238E27FC236}">
              <a16:creationId xmlns:a16="http://schemas.microsoft.com/office/drawing/2014/main" id="{00000000-0008-0000-62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5080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9.xml><?xml version="1.0" encoding="utf-8"?>
<xdr:wsDr xmlns:xdr="http://schemas.openxmlformats.org/drawingml/2006/spreadsheetDrawing" xmlns:a="http://schemas.openxmlformats.org/drawingml/2006/main">
  <xdr:twoCellAnchor editAs="oneCell">
    <xdr:from>
      <xdr:col>2</xdr:col>
      <xdr:colOff>142875</xdr:colOff>
      <xdr:row>8</xdr:row>
      <xdr:rowOff>120330</xdr:rowOff>
    </xdr:from>
    <xdr:to>
      <xdr:col>2</xdr:col>
      <xdr:colOff>571500</xdr:colOff>
      <xdr:row>10</xdr:row>
      <xdr:rowOff>244155</xdr:rowOff>
    </xdr:to>
    <xdr:pic>
      <xdr:nvPicPr>
        <xdr:cNvPr id="2" name="Picture 2" descr="https://d30y9cdsu7xlg0.cloudfront.net/png/888712-200.png">
          <a:extLst>
            <a:ext uri="{FF2B5EF4-FFF2-40B4-BE49-F238E27FC236}">
              <a16:creationId xmlns:a16="http://schemas.microsoft.com/office/drawing/2014/main" id="{00000000-0008-0000-6300-000002000000}"/>
            </a:ext>
          </a:extLst>
        </xdr:cNvPr>
        <xdr:cNvPicPr>
          <a:picLocks noGrp="1" noChangeAspect="1" noChangeArrowheads="1"/>
        </xdr:cNvPicPr>
      </xdr:nvPicPr>
      <xdr:blipFill>
        <a:blip xmlns:r="http://schemas.openxmlformats.org/officeDocument/2006/relationships" r:embed="rId1"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2875" y="156813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257175</xdr:colOff>
      <xdr:row>0</xdr:row>
      <xdr:rowOff>33737</xdr:rowOff>
    </xdr:from>
    <xdr:to>
      <xdr:col>8</xdr:col>
      <xdr:colOff>581025</xdr:colOff>
      <xdr:row>1</xdr:row>
      <xdr:rowOff>144101</xdr:rowOff>
    </xdr:to>
    <xdr:pic>
      <xdr:nvPicPr>
        <xdr:cNvPr id="3" name="Image 2">
          <a:hlinkClick xmlns:r="http://schemas.openxmlformats.org/officeDocument/2006/relationships" r:id="rId2"/>
          <a:extLst>
            <a:ext uri="{FF2B5EF4-FFF2-40B4-BE49-F238E27FC236}">
              <a16:creationId xmlns:a16="http://schemas.microsoft.com/office/drawing/2014/main" id="{00000000-0008-0000-6300-000003000000}"/>
            </a:ext>
          </a:extLst>
        </xdr:cNvPr>
        <xdr:cNvPicPr>
          <a:picLocks noChangeAspect="1"/>
        </xdr:cNvPicPr>
      </xdr:nvPicPr>
      <xdr:blipFill>
        <a:blip xmlns:r="http://schemas.openxmlformats.org/officeDocument/2006/relationships" r:embed="rId3"/>
        <a:stretch>
          <a:fillRect/>
        </a:stretch>
      </xdr:blipFill>
      <xdr:spPr>
        <a:xfrm>
          <a:off x="9039225" y="33737"/>
          <a:ext cx="1085850" cy="377064"/>
        </a:xfrm>
        <a:prstGeom prst="rect">
          <a:avLst/>
        </a:prstGeom>
      </xdr:spPr>
    </xdr:pic>
    <xdr:clientData/>
  </xdr:twoCellAnchor>
  <xdr:oneCellAnchor>
    <xdr:from>
      <xdr:col>0</xdr:col>
      <xdr:colOff>0</xdr:colOff>
      <xdr:row>0</xdr:row>
      <xdr:rowOff>0</xdr:rowOff>
    </xdr:from>
    <xdr:ext cx="1193983" cy="381514"/>
    <xdr:pic>
      <xdr:nvPicPr>
        <xdr:cNvPr id="9" name="Picture 2">
          <a:extLst>
            <a:ext uri="{FF2B5EF4-FFF2-40B4-BE49-F238E27FC236}">
              <a16:creationId xmlns:a16="http://schemas.microsoft.com/office/drawing/2014/main" id="{00000000-0008-0000-6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0" y="0"/>
          <a:ext cx="1193983" cy="381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netrh.extra.laposte.fr/UTILIS~1/pnuh105/AppData/Local/Temp/notesF57E49/Matrice%20Projet%20Harm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netrh.extra.laposte.fr/Users/fdelamare/Google%20Drive/Banque%20Postale/2%20-%20Outils%20communication/Promotion/Grilles%20promotion/source/COMPETENCES2020_%20COMP%20SI%20+modif%20manuelle%2002-02-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déroulantes"/>
      <sheetName val="Fichier intial TCD"/>
      <sheetName val="Suivi"/>
      <sheetName val="Suivi fonction REF RH (1)"/>
      <sheetName val="fonction support REF RH (2)"/>
      <sheetName val="Suivi fonction REF RH (3)"/>
      <sheetName val="Travail"/>
      <sheetName val="F° neutralisées Ref rh 09-10 "/>
      <sheetName val="F° neutralisées Ref Rh 22-10"/>
    </sheetNames>
    <sheetDataSet>
      <sheetData sheetId="0" refreshError="1">
        <row r="1">
          <cell r="A1" t="str">
            <v>COMMUN</v>
          </cell>
          <cell r="B1" t="str">
            <v>I.1</v>
          </cell>
          <cell r="C1" t="str">
            <v>Active</v>
          </cell>
        </row>
        <row r="2">
          <cell r="A2" t="str">
            <v>LBP</v>
          </cell>
          <cell r="B2" t="str">
            <v>I.2</v>
          </cell>
          <cell r="C2" t="str">
            <v>Changement intitulé</v>
          </cell>
        </row>
        <row r="3">
          <cell r="A3" t="str">
            <v>RLP</v>
          </cell>
          <cell r="B3" t="str">
            <v>I.3</v>
          </cell>
          <cell r="C3" t="str">
            <v>Neutralisée</v>
          </cell>
        </row>
        <row r="4">
          <cell r="A4" t="str">
            <v>SF</v>
          </cell>
          <cell r="B4" t="str">
            <v>II.1</v>
          </cell>
          <cell r="C4" t="str">
            <v>Archivée</v>
          </cell>
        </row>
        <row r="5">
          <cell r="B5" t="str">
            <v>II.2</v>
          </cell>
        </row>
        <row r="6">
          <cell r="B6" t="str">
            <v>II.3</v>
          </cell>
        </row>
        <row r="7">
          <cell r="B7" t="str">
            <v>III.1</v>
          </cell>
        </row>
        <row r="8">
          <cell r="B8" t="str">
            <v>III.2</v>
          </cell>
        </row>
        <row r="9">
          <cell r="B9" t="str">
            <v>III.3</v>
          </cell>
        </row>
        <row r="10">
          <cell r="B10" t="str">
            <v>Groupe A</v>
          </cell>
        </row>
        <row r="11">
          <cell r="B11" t="str">
            <v>Groupe B</v>
          </cell>
        </row>
        <row r="12">
          <cell r="B12" t="str">
            <v>Groupe 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de-garde"/>
      <sheetName val="Mode_d'emploi"/>
      <sheetName val="Référentiel_de_Compétences"/>
      <sheetName val="Répertoire_des_fonctions"/>
      <sheetName val="Matrice"/>
      <sheetName val="Synthèse des compétences 1"/>
      <sheetName val="Synthèse des compétences 2"/>
      <sheetName val="Consignes_actualisation"/>
    </sheetNames>
    <sheetDataSet>
      <sheetData sheetId="0" refreshError="1"/>
      <sheetData sheetId="1" refreshError="1"/>
      <sheetData sheetId="2" refreshError="1">
        <row r="7">
          <cell r="B7" t="str">
            <v>A1</v>
          </cell>
          <cell r="C7" t="str">
            <v>Animation de l'espace commercial</v>
          </cell>
        </row>
        <row r="8">
          <cell r="B8" t="str">
            <v>A2</v>
          </cell>
          <cell r="C8" t="str">
            <v>Entrée en relation</v>
          </cell>
        </row>
        <row r="9">
          <cell r="B9" t="str">
            <v>A3</v>
          </cell>
          <cell r="C9" t="str">
            <v>Recherche de solution</v>
          </cell>
        </row>
        <row r="10">
          <cell r="B10" t="str">
            <v>A4</v>
          </cell>
          <cell r="C10" t="str">
            <v>Prise en charge des clientèles fragiles</v>
          </cell>
        </row>
        <row r="11">
          <cell r="B11" t="str">
            <v>A5</v>
          </cell>
          <cell r="C11" t="str">
            <v>Traitement personnalisé des demandes</v>
          </cell>
        </row>
        <row r="12">
          <cell r="B12" t="str">
            <v>A6</v>
          </cell>
          <cell r="C12" t="str">
            <v>Polyvalence multi métiers</v>
          </cell>
        </row>
        <row r="13">
          <cell r="B13" t="str">
            <v>A7</v>
          </cell>
          <cell r="C13" t="str">
            <v xml:space="preserve">Orientation adaptée </v>
          </cell>
        </row>
        <row r="14">
          <cell r="B14" t="str">
            <v>A8</v>
          </cell>
          <cell r="C14" t="str">
            <v>Développement de l'autonomie du client</v>
          </cell>
        </row>
        <row r="15">
          <cell r="B15" t="str">
            <v>A9</v>
          </cell>
          <cell r="C15" t="str">
            <v>Amélioration de la satisfaction du client</v>
          </cell>
        </row>
        <row r="16">
          <cell r="B16" t="str">
            <v>B1</v>
          </cell>
          <cell r="C16" t="str">
            <v>Détection du potentiel commercial</v>
          </cell>
        </row>
        <row r="17">
          <cell r="B17" t="str">
            <v>B2</v>
          </cell>
          <cell r="C17" t="str">
            <v xml:space="preserve">Conseil client </v>
          </cell>
        </row>
        <row r="18">
          <cell r="B18" t="str">
            <v>B3</v>
          </cell>
          <cell r="C18" t="str">
            <v>Négociation</v>
          </cell>
        </row>
        <row r="19">
          <cell r="B19" t="str">
            <v>B4</v>
          </cell>
          <cell r="C19" t="str">
            <v>Ventes en face à face</v>
          </cell>
        </row>
        <row r="20">
          <cell r="B20" t="str">
            <v>B5</v>
          </cell>
          <cell r="C20" t="str">
            <v>Ventes à distance</v>
          </cell>
        </row>
        <row r="21">
          <cell r="B21" t="str">
            <v>B6</v>
          </cell>
          <cell r="C21" t="str">
            <v>Ventes avec les experts</v>
          </cell>
        </row>
        <row r="22">
          <cell r="B22" t="str">
            <v>B7</v>
          </cell>
          <cell r="C22" t="str">
            <v>Fidélisation</v>
          </cell>
        </row>
        <row r="23">
          <cell r="B23" t="str">
            <v>B8</v>
          </cell>
          <cell r="C23" t="str">
            <v>Prospection</v>
          </cell>
        </row>
        <row r="24">
          <cell r="B24" t="str">
            <v>B9</v>
          </cell>
          <cell r="C24" t="str">
            <v>Traitement de la connaissance client</v>
          </cell>
        </row>
        <row r="25">
          <cell r="B25" t="str">
            <v>C1</v>
          </cell>
          <cell r="C25" t="str">
            <v>Cadre législatif et réglementaire</v>
          </cell>
        </row>
        <row r="26">
          <cell r="B26" t="str">
            <v>C2</v>
          </cell>
          <cell r="C26" t="str">
            <v>Éthique et déontologie</v>
          </cell>
        </row>
        <row r="27">
          <cell r="B27" t="str">
            <v>C3</v>
          </cell>
          <cell r="C27" t="str">
            <v>Pilotage des risques</v>
          </cell>
        </row>
        <row r="28">
          <cell r="B28" t="str">
            <v>C4</v>
          </cell>
          <cell r="C28" t="str">
            <v>Risques de crédit</v>
          </cell>
        </row>
        <row r="29">
          <cell r="B29" t="str">
            <v>C5</v>
          </cell>
          <cell r="C29" t="str">
            <v>Fraude et Lutte contre blanchiment et financement du terrorisme</v>
          </cell>
        </row>
        <row r="30">
          <cell r="B30" t="str">
            <v>C6</v>
          </cell>
          <cell r="C30" t="str">
            <v>Conformité et contrôle interne</v>
          </cell>
        </row>
        <row r="31">
          <cell r="B31" t="str">
            <v>C7</v>
          </cell>
          <cell r="C31" t="str">
            <v>Audit interne</v>
          </cell>
        </row>
        <row r="32">
          <cell r="B32" t="str">
            <v>C8</v>
          </cell>
          <cell r="C32" t="str">
            <v>Qualité des données</v>
          </cell>
        </row>
        <row r="33">
          <cell r="B33" t="str">
            <v>C9</v>
          </cell>
          <cell r="C33" t="str">
            <v>Sécurité, sûreté des biens et des personnes</v>
          </cell>
        </row>
        <row r="34">
          <cell r="B34" t="str">
            <v>C10</v>
          </cell>
          <cell r="C34" t="str">
            <v>Prévention, santé et bien-être au travail</v>
          </cell>
        </row>
        <row r="35">
          <cell r="B35" t="str">
            <v>C11</v>
          </cell>
          <cell r="C35" t="str">
            <v>Risques opérationnels non bancaires</v>
          </cell>
        </row>
        <row r="36">
          <cell r="B36" t="str">
            <v>D1</v>
          </cell>
          <cell r="C36" t="str">
            <v>Culture de gestion</v>
          </cell>
        </row>
        <row r="37">
          <cell r="B37" t="str">
            <v>D2</v>
          </cell>
          <cell r="C37" t="str">
            <v>Expression orale et écrite</v>
          </cell>
        </row>
        <row r="38">
          <cell r="B38" t="str">
            <v>D3</v>
          </cell>
          <cell r="C38" t="str">
            <v>Environnement et processus internes</v>
          </cell>
        </row>
        <row r="39">
          <cell r="B39" t="str">
            <v>D4</v>
          </cell>
          <cell r="C39" t="str">
            <v>Processus métier</v>
          </cell>
        </row>
        <row r="40">
          <cell r="B40" t="str">
            <v>D5</v>
          </cell>
          <cell r="C40" t="str">
            <v>Organisation et planification</v>
          </cell>
        </row>
        <row r="41">
          <cell r="B41" t="str">
            <v>D6</v>
          </cell>
          <cell r="C41" t="str">
            <v>Pilotage et reporting</v>
          </cell>
        </row>
        <row r="42">
          <cell r="B42" t="str">
            <v>D7</v>
          </cell>
          <cell r="C42" t="str">
            <v>Synthèse</v>
          </cell>
        </row>
        <row r="43">
          <cell r="B43" t="str">
            <v>D8</v>
          </cell>
          <cell r="C43" t="str">
            <v>Management de projet</v>
          </cell>
        </row>
        <row r="44">
          <cell r="B44" t="str">
            <v>D9</v>
          </cell>
          <cell r="C44" t="str">
            <v xml:space="preserve">Précision et rigueur </v>
          </cell>
        </row>
        <row r="45">
          <cell r="B45" t="str">
            <v>D10</v>
          </cell>
          <cell r="C45" t="str">
            <v>Transfert de compétences</v>
          </cell>
        </row>
        <row r="46">
          <cell r="B46" t="str">
            <v>D11</v>
          </cell>
          <cell r="C46" t="str">
            <v>Gestion événementielle et animation transverse</v>
          </cell>
        </row>
        <row r="47">
          <cell r="B47" t="str">
            <v>D12</v>
          </cell>
          <cell r="C47" t="str">
            <v>Analyse financière</v>
          </cell>
        </row>
        <row r="48">
          <cell r="B48" t="str">
            <v>D13</v>
          </cell>
          <cell r="C48" t="str">
            <v>Langues étrangères</v>
          </cell>
        </row>
        <row r="49">
          <cell r="B49" t="str">
            <v>D14</v>
          </cell>
          <cell r="C49" t="str">
            <v>Relation partenaires et fournisseurs</v>
          </cell>
        </row>
        <row r="50">
          <cell r="B50" t="str">
            <v>D15</v>
          </cell>
          <cell r="C50" t="str">
            <v>Analyse du besoin Client / Partenaire / Collaborateur</v>
          </cell>
        </row>
        <row r="51">
          <cell r="B51" t="str">
            <v>D16</v>
          </cell>
          <cell r="C51" t="str">
            <v>Appui et Conseil</v>
          </cell>
        </row>
        <row r="52">
          <cell r="B52" t="str">
            <v>D17</v>
          </cell>
          <cell r="C52" t="str">
            <v>Suivi contractuel</v>
          </cell>
        </row>
        <row r="53">
          <cell r="B53" t="str">
            <v>D18</v>
          </cell>
          <cell r="C53" t="str">
            <v>Veille / innovation / tendances</v>
          </cell>
        </row>
        <row r="54">
          <cell r="B54" t="str">
            <v>D19</v>
          </cell>
          <cell r="C54" t="str">
            <v>Analyse et traitement de l'information</v>
          </cell>
        </row>
        <row r="55">
          <cell r="B55" t="str">
            <v>D20</v>
          </cell>
          <cell r="C55" t="str">
            <v>Communication</v>
          </cell>
        </row>
        <row r="56">
          <cell r="B56" t="str">
            <v>D21</v>
          </cell>
          <cell r="C56" t="str">
            <v xml:space="preserve">Performance et rentabilité </v>
          </cell>
        </row>
        <row r="57">
          <cell r="B57" t="str">
            <v>D22</v>
          </cell>
          <cell r="C57" t="str">
            <v>Business Design</v>
          </cell>
        </row>
        <row r="58">
          <cell r="B58" t="str">
            <v>D23</v>
          </cell>
          <cell r="C58" t="str">
            <v>Méthodes et outils de créativité</v>
          </cell>
        </row>
        <row r="59">
          <cell r="B59" t="str">
            <v>D24</v>
          </cell>
          <cell r="C59" t="str">
            <v>Analyse / Management des risques</v>
          </cell>
        </row>
        <row r="60">
          <cell r="B60" t="str">
            <v>D25</v>
          </cell>
          <cell r="C60" t="str">
            <v>Conduite du changement</v>
          </cell>
        </row>
        <row r="61">
          <cell r="B61" t="str">
            <v>E1</v>
          </cell>
          <cell r="C61" t="str">
            <v>Marché Particulier</v>
          </cell>
        </row>
        <row r="62">
          <cell r="B62" t="str">
            <v>E2</v>
          </cell>
          <cell r="C62" t="str">
            <v>Marché Patrimonial</v>
          </cell>
        </row>
        <row r="63">
          <cell r="B63" t="str">
            <v>E3</v>
          </cell>
          <cell r="C63" t="str">
            <v>Marché Professionnels</v>
          </cell>
        </row>
        <row r="64">
          <cell r="B64" t="str">
            <v>E4</v>
          </cell>
          <cell r="C64" t="str">
            <v>Crédit immobilier</v>
          </cell>
        </row>
        <row r="65">
          <cell r="B65" t="str">
            <v>E5</v>
          </cell>
          <cell r="C65" t="str">
            <v>Succession</v>
          </cell>
        </row>
        <row r="66">
          <cell r="B66" t="str">
            <v>E6</v>
          </cell>
          <cell r="C66" t="str">
            <v>Divorce et séparation</v>
          </cell>
        </row>
        <row r="67">
          <cell r="B67" t="str">
            <v>E7</v>
          </cell>
          <cell r="C67" t="str">
            <v>Majeurs protégés</v>
          </cell>
        </row>
        <row r="68">
          <cell r="B68" t="str">
            <v>E8</v>
          </cell>
          <cell r="C68" t="str">
            <v>Réclamations (SAV)</v>
          </cell>
        </row>
        <row r="69">
          <cell r="B69" t="str">
            <v>E9</v>
          </cell>
          <cell r="C69" t="str">
            <v>Contentieux</v>
          </cell>
        </row>
        <row r="70">
          <cell r="B70" t="str">
            <v>E10</v>
          </cell>
          <cell r="C70" t="str">
            <v>Surendettement</v>
          </cell>
        </row>
        <row r="71">
          <cell r="B71" t="str">
            <v>E11</v>
          </cell>
          <cell r="C71" t="str">
            <v>Recouvrement</v>
          </cell>
        </row>
        <row r="72">
          <cell r="B72" t="str">
            <v>E12</v>
          </cell>
          <cell r="C72" t="str">
            <v>Argent au quotidien</v>
          </cell>
        </row>
        <row r="73">
          <cell r="B73" t="str">
            <v>E13</v>
          </cell>
          <cell r="C73" t="str">
            <v>Assurance individuelle de biens et de personnes</v>
          </cell>
        </row>
        <row r="74">
          <cell r="B74" t="str">
            <v>E14</v>
          </cell>
          <cell r="C74" t="str">
            <v>Assurance vie</v>
          </cell>
        </row>
        <row r="75">
          <cell r="B75" t="str">
            <v>E15</v>
          </cell>
          <cell r="C75" t="str">
            <v>Crédit à la consommation</v>
          </cell>
        </row>
        <row r="76">
          <cell r="B76" t="str">
            <v>E16</v>
          </cell>
          <cell r="C76" t="str">
            <v>Epargne</v>
          </cell>
        </row>
        <row r="77">
          <cell r="B77" t="str">
            <v>E17</v>
          </cell>
          <cell r="C77" t="str">
            <v>Retraite</v>
          </cell>
        </row>
        <row r="78">
          <cell r="B78" t="str">
            <v>E18</v>
          </cell>
          <cell r="C78" t="str">
            <v>Fiscalité</v>
          </cell>
        </row>
        <row r="79">
          <cell r="B79" t="str">
            <v>E19</v>
          </cell>
          <cell r="C79" t="str">
            <v>Produits non bancaires</v>
          </cell>
        </row>
        <row r="80">
          <cell r="B80" t="str">
            <v>E20</v>
          </cell>
          <cell r="C80" t="str">
            <v>Services Courrier Colis</v>
          </cell>
        </row>
        <row r="81">
          <cell r="B81" t="str">
            <v>E21</v>
          </cell>
          <cell r="C81" t="str">
            <v>Services publics (administratifs)</v>
          </cell>
        </row>
        <row r="82">
          <cell r="B82" t="str">
            <v>E22</v>
          </cell>
          <cell r="C82" t="str">
            <v>Valeurs mobilières</v>
          </cell>
        </row>
        <row r="83">
          <cell r="B83" t="str">
            <v>E23</v>
          </cell>
          <cell r="C83" t="str">
            <v>Opérations juridiques et activités fiscales</v>
          </cell>
        </row>
        <row r="84">
          <cell r="B84" t="str">
            <v>F1</v>
          </cell>
          <cell r="C84" t="str">
            <v>Marché professionnels (artico, professions libérales, franchises)</v>
          </cell>
        </row>
        <row r="85">
          <cell r="B85" t="str">
            <v>F2</v>
          </cell>
          <cell r="C85" t="str">
            <v>Marché associations et mutuelles</v>
          </cell>
        </row>
        <row r="86">
          <cell r="B86" t="str">
            <v>F3</v>
          </cell>
          <cell r="C86" t="str">
            <v>Marché entreprises</v>
          </cell>
        </row>
        <row r="87">
          <cell r="B87" t="str">
            <v>F4</v>
          </cell>
          <cell r="C87" t="str">
            <v>Marché collectivités locales</v>
          </cell>
        </row>
        <row r="88">
          <cell r="B88" t="str">
            <v>F5</v>
          </cell>
          <cell r="C88" t="str">
            <v>Marché santé, économie mixte</v>
          </cell>
        </row>
        <row r="89">
          <cell r="B89" t="str">
            <v>F6</v>
          </cell>
          <cell r="C89" t="str">
            <v>Marché habitat social et EPL</v>
          </cell>
        </row>
        <row r="90">
          <cell r="B90" t="str">
            <v>F7</v>
          </cell>
          <cell r="C90" t="str">
            <v>Présence institutionnelle (lobbying)</v>
          </cell>
        </row>
        <row r="91">
          <cell r="B91" t="str">
            <v>F8</v>
          </cell>
          <cell r="C91" t="str">
            <v>Crédits spécialisés</v>
          </cell>
        </row>
        <row r="92">
          <cell r="B92" t="str">
            <v>F9</v>
          </cell>
          <cell r="C92" t="str">
            <v>Crédits standardisés</v>
          </cell>
        </row>
        <row r="93">
          <cell r="B93" t="str">
            <v>F10</v>
          </cell>
          <cell r="C93" t="str">
            <v>Crédits sur mesure</v>
          </cell>
        </row>
        <row r="94">
          <cell r="B94" t="str">
            <v>F11</v>
          </cell>
          <cell r="C94" t="str">
            <v>Flux, monétique</v>
          </cell>
        </row>
        <row r="95">
          <cell r="B95" t="str">
            <v>F12</v>
          </cell>
          <cell r="C95" t="str">
            <v>Assurance</v>
          </cell>
        </row>
        <row r="96">
          <cell r="B96" t="str">
            <v>F13</v>
          </cell>
          <cell r="C96" t="str">
            <v>Placements</v>
          </cell>
        </row>
        <row r="97">
          <cell r="B97" t="str">
            <v>F14</v>
          </cell>
          <cell r="C97" t="str">
            <v>Analyse financière PMO</v>
          </cell>
        </row>
        <row r="98">
          <cell r="B98" t="str">
            <v>F15</v>
          </cell>
          <cell r="C98" t="str">
            <v>Recouvrement commercial PMO</v>
          </cell>
        </row>
        <row r="99">
          <cell r="B99" t="str">
            <v>G1</v>
          </cell>
          <cell r="C99" t="str">
            <v>Sourcing partenaires / fournisseurs</v>
          </cell>
        </row>
        <row r="100">
          <cell r="B100" t="str">
            <v>G2</v>
          </cell>
          <cell r="C100" t="str">
            <v xml:space="preserve">Stratégies d'achats / d'approvisionnements </v>
          </cell>
        </row>
        <row r="101">
          <cell r="B101" t="str">
            <v>G3</v>
          </cell>
          <cell r="C101" t="str">
            <v xml:space="preserve">Suivi des approvisionnements </v>
          </cell>
        </row>
        <row r="102">
          <cell r="B102" t="str">
            <v>H1</v>
          </cell>
          <cell r="C102" t="str">
            <v>Contrôle de gestion</v>
          </cell>
        </row>
        <row r="103">
          <cell r="B103" t="str">
            <v>H2</v>
          </cell>
          <cell r="C103" t="str">
            <v>Gestion de trésorerie</v>
          </cell>
        </row>
        <row r="104">
          <cell r="B104" t="str">
            <v>H3</v>
          </cell>
          <cell r="C104" t="str">
            <v>Comptabilité générale</v>
          </cell>
        </row>
        <row r="105">
          <cell r="B105" t="str">
            <v>H4</v>
          </cell>
          <cell r="C105" t="str">
            <v xml:space="preserve">Comptabilité analytique </v>
          </cell>
        </row>
        <row r="106">
          <cell r="B106" t="str">
            <v>H5</v>
          </cell>
          <cell r="C106" t="str">
            <v>Production comptable</v>
          </cell>
        </row>
        <row r="107">
          <cell r="B107" t="str">
            <v>H6</v>
          </cell>
          <cell r="C107" t="str">
            <v>Fiscalité</v>
          </cell>
        </row>
        <row r="108">
          <cell r="B108" t="str">
            <v>I1</v>
          </cell>
          <cell r="C108" t="str">
            <v>Techniques et stratégie immobilières</v>
          </cell>
        </row>
        <row r="109">
          <cell r="B109" t="str">
            <v>I2</v>
          </cell>
          <cell r="C109" t="str">
            <v>Architecture et urbanisme</v>
          </cell>
        </row>
        <row r="110">
          <cell r="B110" t="str">
            <v>I3</v>
          </cell>
          <cell r="C110" t="str">
            <v xml:space="preserve">Développement Durable </v>
          </cell>
        </row>
        <row r="111">
          <cell r="B111" t="str">
            <v>I4</v>
          </cell>
          <cell r="C111" t="str">
            <v xml:space="preserve">Gestion de portefeuille locatif </v>
          </cell>
        </row>
        <row r="112">
          <cell r="B112" t="str">
            <v>I5</v>
          </cell>
          <cell r="C112" t="str">
            <v>Conception / aménagement d'espaces de travail</v>
          </cell>
        </row>
        <row r="113">
          <cell r="B113" t="str">
            <v>I6</v>
          </cell>
          <cell r="C113" t="str">
            <v xml:space="preserve">Maîtrise d'ouvrage </v>
          </cell>
        </row>
        <row r="114">
          <cell r="B114" t="str">
            <v>J1</v>
          </cell>
          <cell r="C114" t="str">
            <v xml:space="preserve">Technique de bâtiment </v>
          </cell>
        </row>
        <row r="115">
          <cell r="B115" t="str">
            <v>J2</v>
          </cell>
          <cell r="C115" t="str">
            <v>Techniques de secrétariat</v>
          </cell>
        </row>
        <row r="116">
          <cell r="B116" t="str">
            <v>J3</v>
          </cell>
          <cell r="C116" t="str">
            <v xml:space="preserve">Gestion administrative et logistique </v>
          </cell>
        </row>
        <row r="117">
          <cell r="B117" t="str">
            <v>J4</v>
          </cell>
          <cell r="C117" t="str">
            <v>Gestion de l'information</v>
          </cell>
        </row>
        <row r="118">
          <cell r="B118" t="str">
            <v>J5</v>
          </cell>
          <cell r="C118" t="str">
            <v>Suivi budgétaire</v>
          </cell>
        </row>
        <row r="119">
          <cell r="B119" t="str">
            <v>K1</v>
          </cell>
          <cell r="C119" t="str">
            <v>Techniques d'Audit</v>
          </cell>
        </row>
        <row r="120">
          <cell r="B120" t="str">
            <v>K2</v>
          </cell>
          <cell r="C120" t="str">
            <v>Connaissance du CRIPP (Cadre de Référence International des Pratiques Professionnelles)</v>
          </cell>
        </row>
        <row r="121">
          <cell r="B121" t="str">
            <v>K3</v>
          </cell>
          <cell r="C121" t="str">
            <v xml:space="preserve">Elaboration du plan d'audit </v>
          </cell>
        </row>
        <row r="122">
          <cell r="B122" t="str">
            <v>K4</v>
          </cell>
          <cell r="C122" t="str">
            <v>Référentiels de  contrôle interne</v>
          </cell>
        </row>
        <row r="123">
          <cell r="B123" t="str">
            <v>K5</v>
          </cell>
          <cell r="C123" t="str">
            <v>Pilotage de missions d'Audit</v>
          </cell>
        </row>
        <row r="124">
          <cell r="B124" t="str">
            <v>K6</v>
          </cell>
          <cell r="C124" t="str">
            <v>Cartographie des risques</v>
          </cell>
        </row>
        <row r="125">
          <cell r="B125" t="str">
            <v>L1</v>
          </cell>
          <cell r="C125" t="str">
            <v xml:space="preserve">Gestion des talents / Accompagnement individuel </v>
          </cell>
        </row>
        <row r="126">
          <cell r="B126" t="str">
            <v>L2</v>
          </cell>
          <cell r="C126" t="str">
            <v>Recrutement</v>
          </cell>
        </row>
        <row r="127">
          <cell r="B127" t="str">
            <v>L3</v>
          </cell>
          <cell r="C127" t="str">
            <v>Evaluation et reconnaissance</v>
          </cell>
        </row>
        <row r="128">
          <cell r="B128" t="str">
            <v>L4</v>
          </cell>
          <cell r="C128" t="str">
            <v>Règles &amp; outils de paie</v>
          </cell>
        </row>
        <row r="129">
          <cell r="B129" t="str">
            <v>L5</v>
          </cell>
          <cell r="C129" t="str">
            <v>Règles &amp; outils de gestion administrative / GTA</v>
          </cell>
        </row>
        <row r="130">
          <cell r="B130" t="str">
            <v>L6</v>
          </cell>
          <cell r="C130" t="str">
            <v xml:space="preserve">Conception de solutions d'apprentissage </v>
          </cell>
        </row>
        <row r="131">
          <cell r="B131" t="str">
            <v>L7</v>
          </cell>
          <cell r="C131" t="str">
            <v>Contrôle de gestion sociale</v>
          </cell>
        </row>
        <row r="132">
          <cell r="B132" t="str">
            <v>L8</v>
          </cell>
          <cell r="C132" t="str">
            <v>GPEC</v>
          </cell>
        </row>
        <row r="133">
          <cell r="B133" t="str">
            <v>L9</v>
          </cell>
          <cell r="C133" t="str">
            <v xml:space="preserve">Stratégie de relations sociales </v>
          </cell>
        </row>
        <row r="134">
          <cell r="B134" t="str">
            <v>M1</v>
          </cell>
          <cell r="C134" t="str">
            <v>Expérience et parcours clients multicanaux</v>
          </cell>
        </row>
        <row r="135">
          <cell r="B135" t="str">
            <v>M2</v>
          </cell>
          <cell r="C135" t="str">
            <v>Segmentation client</v>
          </cell>
        </row>
        <row r="136">
          <cell r="B136" t="str">
            <v>M3</v>
          </cell>
          <cell r="C136" t="str">
            <v>Gestion de la relation client (CRM)</v>
          </cell>
        </row>
        <row r="137">
          <cell r="B137" t="str">
            <v>M4</v>
          </cell>
          <cell r="C137" t="str">
            <v>Marketing digital</v>
          </cell>
        </row>
        <row r="138">
          <cell r="B138" t="str">
            <v>M5</v>
          </cell>
          <cell r="C138" t="str">
            <v>Plans et stratégie marketing (dont digital)</v>
          </cell>
        </row>
        <row r="139">
          <cell r="B139" t="str">
            <v>M6</v>
          </cell>
          <cell r="C139" t="str">
            <v>Conception et mise en marché d'offres</v>
          </cell>
        </row>
        <row r="140">
          <cell r="B140" t="str">
            <v>M7</v>
          </cell>
          <cell r="C140" t="str">
            <v>Marketing mix (dont digital)</v>
          </cell>
        </row>
        <row r="141">
          <cell r="B141" t="str">
            <v>N1</v>
          </cell>
          <cell r="C141" t="str">
            <v>Conception et suivi de la solution</v>
          </cell>
        </row>
        <row r="142">
          <cell r="B142" t="str">
            <v>N2</v>
          </cell>
          <cell r="C142" t="str">
            <v>Stratégie et Gouvernance SI</v>
          </cell>
        </row>
        <row r="143">
          <cell r="B143" t="str">
            <v>N3</v>
          </cell>
          <cell r="C143" t="str">
            <v>Evaluation des processus du SI et proposition d'amélioration</v>
          </cell>
        </row>
        <row r="144">
          <cell r="B144" t="str">
            <v>N4</v>
          </cell>
          <cell r="C144" t="str">
            <v>Référentiels de bonnes pratiques SI</v>
          </cell>
        </row>
        <row r="145">
          <cell r="B145" t="str">
            <v>N5</v>
          </cell>
          <cell r="C145" t="str">
            <v xml:space="preserve">Cartographie, principes et composants de l'architecture fonctionnelle et applicative </v>
          </cell>
        </row>
        <row r="146">
          <cell r="B146" t="str">
            <v>N6</v>
          </cell>
          <cell r="C146" t="str">
            <v>Technologies et solutions de l'architecture fonctionnelle et applicative</v>
          </cell>
        </row>
        <row r="147">
          <cell r="B147" t="str">
            <v>N7</v>
          </cell>
          <cell r="C147" t="str">
            <v>Cartographie, principes et composants de l'architecture technique et de production</v>
          </cell>
        </row>
        <row r="148">
          <cell r="B148" t="str">
            <v>N8</v>
          </cell>
          <cell r="C148" t="str">
            <v>Technologies et solutions de l'architecture technique et de production</v>
          </cell>
        </row>
        <row r="149">
          <cell r="B149" t="str">
            <v>N9</v>
          </cell>
          <cell r="C149" t="str">
            <v>Coût de possession d'une solution informatique</v>
          </cell>
        </row>
        <row r="150">
          <cell r="B150" t="str">
            <v>N10</v>
          </cell>
          <cell r="C150" t="str">
            <v>Référentiels techniques et leur cadre d'utilisation</v>
          </cell>
        </row>
        <row r="151">
          <cell r="B151" t="str">
            <v>N11</v>
          </cell>
          <cell r="C151" t="str">
            <v>Environnement technologique, Equipements réseaux, Systèmes d'exploitation, Automates et Solutions de mobilité</v>
          </cell>
        </row>
        <row r="152">
          <cell r="B152" t="str">
            <v>N12</v>
          </cell>
          <cell r="C152" t="str">
            <v>Méthodes et outils standards de conception et de modélisation</v>
          </cell>
        </row>
        <row r="153">
          <cell r="B153" t="str">
            <v>N13</v>
          </cell>
          <cell r="C153" t="str">
            <v>Méthodes, outils et langages de développement</v>
          </cell>
        </row>
        <row r="154">
          <cell r="B154" t="str">
            <v>N14</v>
          </cell>
          <cell r="C154" t="str">
            <v>Standards d'accessibilité</v>
          </cell>
        </row>
        <row r="155">
          <cell r="B155" t="str">
            <v>N15</v>
          </cell>
          <cell r="C155" t="str">
            <v>Méthodes et outils d'intégration de logiciels</v>
          </cell>
        </row>
        <row r="156">
          <cell r="B156" t="str">
            <v>N16</v>
          </cell>
          <cell r="C156" t="str">
            <v>Méthodes et outils de test et de recette de logiciels</v>
          </cell>
        </row>
        <row r="157">
          <cell r="B157" t="str">
            <v>N17</v>
          </cell>
          <cell r="C157" t="str">
            <v>Méthodes et outils de gestion de configuration</v>
          </cell>
        </row>
        <row r="158">
          <cell r="B158" t="str">
            <v>N18</v>
          </cell>
          <cell r="C158" t="str">
            <v>Méthodes et outils de simulation de charge</v>
          </cell>
        </row>
        <row r="159">
          <cell r="B159" t="str">
            <v>N19</v>
          </cell>
          <cell r="C159" t="str">
            <v>Valorisation et exploitation de l’information</v>
          </cell>
        </row>
        <row r="160">
          <cell r="B160" t="str">
            <v>N20</v>
          </cell>
          <cell r="C160" t="str">
            <v>Digital et robotique</v>
          </cell>
        </row>
        <row r="161">
          <cell r="B161" t="str">
            <v>N21</v>
          </cell>
          <cell r="C161" t="str">
            <v>Gestion de la livraison des services</v>
          </cell>
        </row>
        <row r="162">
          <cell r="B162" t="str">
            <v>N22</v>
          </cell>
          <cell r="C162" t="str">
            <v>Méthodes et principes de mise en production</v>
          </cell>
        </row>
        <row r="163">
          <cell r="B163" t="str">
            <v>N23</v>
          </cell>
          <cell r="C163" t="str">
            <v>Outils d'aide à l'exploitation</v>
          </cell>
        </row>
        <row r="164">
          <cell r="B164" t="str">
            <v>N24</v>
          </cell>
          <cell r="C164" t="str">
            <v>Outils de gestion de bases de données</v>
          </cell>
        </row>
        <row r="165">
          <cell r="B165" t="str">
            <v>N25</v>
          </cell>
          <cell r="C165" t="str">
            <v>Méthodes et outils de gestion de parc</v>
          </cell>
        </row>
        <row r="166">
          <cell r="B166" t="str">
            <v>N26</v>
          </cell>
          <cell r="C166" t="str">
            <v>Identification et traitement des problèmes et des changements</v>
          </cell>
        </row>
        <row r="167">
          <cell r="B167" t="str">
            <v>N27</v>
          </cell>
          <cell r="C167" t="str">
            <v>Gestion de la crise due à un incident et/ou à un problème</v>
          </cell>
        </row>
        <row r="168">
          <cell r="B168" t="str">
            <v>N28</v>
          </cell>
          <cell r="C168" t="str">
            <v>Gestion des changements techniques et fonctionnels</v>
          </cell>
        </row>
        <row r="169">
          <cell r="B169" t="str">
            <v>N29</v>
          </cell>
          <cell r="C169" t="str">
            <v>Outils de gestion des incidents, des problèmes ou des changements et des supports</v>
          </cell>
        </row>
        <row r="170">
          <cell r="B170" t="str">
            <v>N30</v>
          </cell>
          <cell r="C170" t="str">
            <v>Procédures et outils du système qualité</v>
          </cell>
        </row>
        <row r="171">
          <cell r="B171" t="str">
            <v>N31</v>
          </cell>
          <cell r="C171" t="str">
            <v>Pilotage des activités</v>
          </cell>
        </row>
        <row r="172">
          <cell r="B172" t="str">
            <v>N32</v>
          </cell>
          <cell r="C172" t="str">
            <v>Plan de transformation technique d'accompagnement du changement</v>
          </cell>
        </row>
        <row r="173">
          <cell r="B173" t="str">
            <v>N33</v>
          </cell>
          <cell r="C173" t="str">
            <v>Accompagnement de l'utilisateur sur l'utilisation des matériels et des applications</v>
          </cell>
        </row>
        <row r="174">
          <cell r="B174" t="str">
            <v>N34</v>
          </cell>
          <cell r="C174" t="str">
            <v>Normes et standards en matière de sécurité</v>
          </cell>
        </row>
        <row r="175">
          <cell r="B175" t="str">
            <v>N35</v>
          </cell>
          <cell r="C175" t="str">
            <v>Promotion des principes de sécurité</v>
          </cell>
        </row>
        <row r="176">
          <cell r="B176" t="str">
            <v>N36</v>
          </cell>
          <cell r="C176" t="str">
            <v>Contraintes légales et aspects juridiques liés à la sécurité</v>
          </cell>
        </row>
        <row r="177">
          <cell r="B177" t="str">
            <v>N37</v>
          </cell>
          <cell r="C177" t="str">
            <v>Outils liés à la sécurité</v>
          </cell>
        </row>
        <row r="178">
          <cell r="B178" t="str">
            <v>N38</v>
          </cell>
          <cell r="C178" t="str">
            <v>Environnement technologique lié à la sécurité des SI (Sécurité Système, Applicative, Réseaux)</v>
          </cell>
        </row>
        <row r="179">
          <cell r="B179" t="str">
            <v>N39</v>
          </cell>
          <cell r="C179" t="str">
            <v>Qualification du risque Métier associé à une solution</v>
          </cell>
        </row>
        <row r="180">
          <cell r="B180" t="str">
            <v>N40</v>
          </cell>
          <cell r="C180" t="str">
            <v xml:space="preserve">Capitalisation et transmission des savoirs, gestion de la connaissance </v>
          </cell>
        </row>
        <row r="181">
          <cell r="B181" t="str">
            <v>O1</v>
          </cell>
          <cell r="C181" t="str">
            <v>Stratégie et plan de communication</v>
          </cell>
        </row>
        <row r="182">
          <cell r="B182" t="str">
            <v>O2</v>
          </cell>
          <cell r="C182" t="str">
            <v>Techniques de communication</v>
          </cell>
        </row>
        <row r="183">
          <cell r="B183" t="str">
            <v>O3</v>
          </cell>
          <cell r="C183" t="str">
            <v>Image de marque</v>
          </cell>
        </row>
        <row r="184">
          <cell r="B184" t="str">
            <v>O4</v>
          </cell>
          <cell r="C184" t="str">
            <v>Communication interne</v>
          </cell>
        </row>
        <row r="185">
          <cell r="B185" t="str">
            <v>O5</v>
          </cell>
          <cell r="C185" t="str">
            <v>Communication commerciale</v>
          </cell>
        </row>
        <row r="186">
          <cell r="B186" t="str">
            <v>O6</v>
          </cell>
          <cell r="C186" t="str">
            <v>Communication de crise</v>
          </cell>
        </row>
        <row r="187">
          <cell r="B187" t="str">
            <v>O7</v>
          </cell>
          <cell r="C187" t="str">
            <v>Communication et relations institutionnelles</v>
          </cell>
        </row>
        <row r="188">
          <cell r="B188" t="str">
            <v>O8</v>
          </cell>
          <cell r="C188" t="str">
            <v>Relations Presse</v>
          </cell>
        </row>
        <row r="189">
          <cell r="B189" t="str">
            <v>P1</v>
          </cell>
          <cell r="C189" t="str">
            <v>Culture économique et d'entreprise</v>
          </cell>
        </row>
        <row r="190">
          <cell r="B190" t="str">
            <v>P2</v>
          </cell>
          <cell r="C190" t="str">
            <v>Analyse et diagnostic projet</v>
          </cell>
        </row>
        <row r="191">
          <cell r="B191" t="str">
            <v>P3</v>
          </cell>
          <cell r="C191" t="str">
            <v>Cadrage de projet</v>
          </cell>
        </row>
        <row r="192">
          <cell r="B192" t="str">
            <v>P4</v>
          </cell>
          <cell r="C192" t="str">
            <v>Pilotage de projet</v>
          </cell>
        </row>
        <row r="193">
          <cell r="B193" t="str">
            <v>P5</v>
          </cell>
          <cell r="C193" t="str">
            <v>Méthodes et outils d'organisation et d'optimisation</v>
          </cell>
        </row>
        <row r="194">
          <cell r="B194" t="str">
            <v>X1</v>
          </cell>
          <cell r="C194" t="str">
            <v>Culture digitale</v>
          </cell>
        </row>
        <row r="195">
          <cell r="B195" t="str">
            <v>X2</v>
          </cell>
          <cell r="C195" t="str">
            <v>Bureautique et poste de travail</v>
          </cell>
        </row>
        <row r="196">
          <cell r="B196" t="str">
            <v>X3</v>
          </cell>
          <cell r="C196" t="str">
            <v>SI et processus dématérialisés</v>
          </cell>
        </row>
        <row r="197">
          <cell r="B197" t="str">
            <v>X4</v>
          </cell>
          <cell r="C197" t="str">
            <v>Communication à distance</v>
          </cell>
        </row>
        <row r="198">
          <cell r="B198" t="str">
            <v>X5</v>
          </cell>
          <cell r="C198" t="str">
            <v>Services en ligne et offre digitale</v>
          </cell>
        </row>
        <row r="199">
          <cell r="B199" t="str">
            <v>X6</v>
          </cell>
          <cell r="C199" t="str">
            <v>Supports digitaux et objets connectés</v>
          </cell>
        </row>
        <row r="200">
          <cell r="B200" t="str">
            <v>X7</v>
          </cell>
          <cell r="C200" t="str">
            <v>Réseaux sociaux et e-réputation</v>
          </cell>
        </row>
        <row r="201">
          <cell r="B201" t="str">
            <v>X8</v>
          </cell>
          <cell r="C201" t="str">
            <v>Outils Collaboratifs internes</v>
          </cell>
        </row>
        <row r="202">
          <cell r="B202" t="str">
            <v>X9</v>
          </cell>
          <cell r="C202" t="str">
            <v>Réalisation de supports digitaux</v>
          </cell>
        </row>
        <row r="203">
          <cell r="B203" t="str">
            <v>X10</v>
          </cell>
          <cell r="C203" t="str">
            <v>Analyse de données et informatique décisionnelle</v>
          </cell>
        </row>
        <row r="204">
          <cell r="B204" t="str">
            <v>Y1</v>
          </cell>
          <cell r="C204" t="str">
            <v xml:space="preserve">Orientation client </v>
          </cell>
        </row>
        <row r="205">
          <cell r="B205" t="str">
            <v>Y2</v>
          </cell>
          <cell r="C205" t="str">
            <v>Orientation résultats</v>
          </cell>
        </row>
        <row r="206">
          <cell r="B206" t="str">
            <v>Y3</v>
          </cell>
          <cell r="C206" t="str">
            <v xml:space="preserve">Coopération et ouverture </v>
          </cell>
        </row>
        <row r="207">
          <cell r="B207" t="str">
            <v>Y4</v>
          </cell>
          <cell r="C207" t="str">
            <v>Orientation stratégique</v>
          </cell>
        </row>
        <row r="208">
          <cell r="B208" t="str">
            <v>Y5</v>
          </cell>
          <cell r="C208" t="str">
            <v>Culture du changement et de l'innovation</v>
          </cell>
        </row>
        <row r="209">
          <cell r="B209" t="str">
            <v>Y6</v>
          </cell>
          <cell r="C209" t="str">
            <v>Agilité</v>
          </cell>
        </row>
        <row r="210">
          <cell r="B210" t="str">
            <v>Y7</v>
          </cell>
          <cell r="C210" t="str">
            <v>Analyse et discernement</v>
          </cell>
        </row>
        <row r="211">
          <cell r="B211" t="str">
            <v>Y8</v>
          </cell>
          <cell r="C211" t="str">
            <v>Engagement</v>
          </cell>
        </row>
        <row r="212">
          <cell r="B212" t="str">
            <v>Y9</v>
          </cell>
          <cell r="C212" t="str">
            <v>Conviction et Influence</v>
          </cell>
        </row>
        <row r="213">
          <cell r="B213" t="str">
            <v>Y10</v>
          </cell>
          <cell r="C213" t="str">
            <v>Autonomie</v>
          </cell>
        </row>
        <row r="214">
          <cell r="B214" t="str">
            <v>Y11</v>
          </cell>
          <cell r="C214" t="str">
            <v>Maîtrise de soi</v>
          </cell>
        </row>
        <row r="215">
          <cell r="B215" t="str">
            <v>Z1</v>
          </cell>
          <cell r="C215" t="str">
            <v>Conduite d'équipe</v>
          </cell>
        </row>
        <row r="216">
          <cell r="B216" t="str">
            <v>Z2</v>
          </cell>
          <cell r="C216" t="str">
            <v>Développement des femmes et des hommes</v>
          </cell>
        </row>
        <row r="217">
          <cell r="B217" t="str">
            <v>Z3</v>
          </cell>
          <cell r="C217" t="str">
            <v>Hauteur de vue et prise de recul</v>
          </cell>
        </row>
        <row r="218">
          <cell r="B218" t="str">
            <v>Z4</v>
          </cell>
          <cell r="C218" t="str">
            <v>Management à distance</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LBP">
      <a:dk1>
        <a:srgbClr val="706F6F"/>
      </a:dk1>
      <a:lt1>
        <a:sysClr val="window" lastClr="FFFFFF"/>
      </a:lt1>
      <a:dk2>
        <a:srgbClr val="706F6F"/>
      </a:dk2>
      <a:lt2>
        <a:srgbClr val="FFFFFF"/>
      </a:lt2>
      <a:accent1>
        <a:srgbClr val="002395"/>
      </a:accent1>
      <a:accent2>
        <a:srgbClr val="FDC82F"/>
      </a:accent2>
      <a:accent3>
        <a:srgbClr val="707173"/>
      </a:accent3>
      <a:accent4>
        <a:srgbClr val="BCBCBC"/>
      </a:accent4>
      <a:accent5>
        <a:srgbClr val="E74D22"/>
      </a:accent5>
      <a:accent6>
        <a:srgbClr val="00305F"/>
      </a:accent6>
      <a:hlink>
        <a:srgbClr val="002395"/>
      </a:hlink>
      <a:folHlink>
        <a:srgbClr val="BCBCBC"/>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H18"/>
  <sheetViews>
    <sheetView showGridLines="0" zoomScaleNormal="100" workbookViewId="0">
      <selection activeCell="C1" sqref="C1"/>
    </sheetView>
  </sheetViews>
  <sheetFormatPr baseColWidth="10" defaultRowHeight="15"/>
  <cols>
    <col min="1" max="1" width="27.1640625" customWidth="1"/>
  </cols>
  <sheetData>
    <row r="1" spans="1:8" s="2" customFormat="1" ht="52.5" customHeight="1">
      <c r="A1" s="5"/>
      <c r="B1" s="31" t="s">
        <v>974</v>
      </c>
      <c r="C1" s="4"/>
      <c r="D1" s="6"/>
      <c r="F1" s="56" t="s">
        <v>980</v>
      </c>
    </row>
    <row r="2" spans="1:8" s="2" customFormat="1" ht="20" thickBot="1">
      <c r="A2" s="55" t="s">
        <v>2016</v>
      </c>
      <c r="B2" s="28"/>
      <c r="C2" s="28"/>
      <c r="D2" s="28"/>
      <c r="E2" s="28"/>
      <c r="F2" s="28"/>
      <c r="G2" s="28"/>
      <c r="H2" s="28"/>
    </row>
    <row r="3" spans="1:8" s="53" customFormat="1" ht="15.75" customHeight="1" thickTop="1">
      <c r="A3" s="52"/>
      <c r="B3" s="52"/>
      <c r="D3" s="54"/>
    </row>
    <row r="4" spans="1:8" ht="20" thickBot="1">
      <c r="A4" s="55" t="s">
        <v>981</v>
      </c>
      <c r="B4" s="28"/>
      <c r="C4" s="28"/>
      <c r="D4" s="28"/>
      <c r="E4" s="28"/>
      <c r="F4" s="28"/>
      <c r="G4" s="28"/>
      <c r="H4" s="28"/>
    </row>
    <row r="5" spans="1:8" ht="16" thickTop="1">
      <c r="A5" s="57" t="s">
        <v>975</v>
      </c>
    </row>
    <row r="6" spans="1:8">
      <c r="A6" s="57" t="s">
        <v>983</v>
      </c>
    </row>
    <row r="7" spans="1:8">
      <c r="A7" s="57" t="s">
        <v>978</v>
      </c>
    </row>
    <row r="8" spans="1:8" s="83" customFormat="1">
      <c r="A8" s="57" t="s">
        <v>2013</v>
      </c>
    </row>
    <row r="9" spans="1:8" s="83" customFormat="1">
      <c r="A9" s="57" t="s">
        <v>976</v>
      </c>
    </row>
    <row r="10" spans="1:8" s="83" customFormat="1">
      <c r="A10" s="57" t="s">
        <v>984</v>
      </c>
    </row>
    <row r="11" spans="1:8" s="83" customFormat="1">
      <c r="A11" s="57" t="s">
        <v>2015</v>
      </c>
    </row>
    <row r="12" spans="1:8" s="83" customFormat="1">
      <c r="A12" s="57" t="s">
        <v>985</v>
      </c>
    </row>
    <row r="13" spans="1:8" s="83" customFormat="1">
      <c r="A13" s="57" t="s">
        <v>977</v>
      </c>
    </row>
    <row r="14" spans="1:8" s="83" customFormat="1">
      <c r="A14" s="57" t="s">
        <v>979</v>
      </c>
    </row>
    <row r="15" spans="1:8">
      <c r="A15" s="57" t="s">
        <v>986</v>
      </c>
    </row>
    <row r="16" spans="1:8" s="83" customFormat="1">
      <c r="A16" s="57"/>
    </row>
    <row r="17" spans="1:8" ht="20" thickBot="1">
      <c r="A17" s="55" t="s">
        <v>982</v>
      </c>
      <c r="B17" s="28"/>
      <c r="C17" s="28"/>
      <c r="D17" s="28"/>
      <c r="E17" s="28"/>
      <c r="F17" s="28"/>
      <c r="G17" s="28"/>
      <c r="H17" s="28"/>
    </row>
    <row r="18" spans="1:8" ht="16" thickTop="1">
      <c r="A18" s="57" t="s">
        <v>2014</v>
      </c>
    </row>
  </sheetData>
  <pageMargins left="0.7" right="0.7" top="0.75" bottom="0.75" header="0.3" footer="0.3"/>
  <pageSetup paperSize="9" scale="82" orientation="portrait" r:id="rId1"/>
  <headerFooter>
    <oddFooter>&amp;C&amp;1#&amp;"Calibri"&amp;10&amp;K0078D7C1 - Interne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7">
    <tabColor theme="8" tint="0.59999389629810485"/>
    <pageSetUpPr fitToPage="1"/>
  </sheetPr>
  <dimension ref="A1:I22"/>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35514 - ASSISTANT SST</v>
      </c>
      <c r="E4" s="271"/>
      <c r="F4" s="271"/>
      <c r="G4" s="272" t="e">
        <f ca="1">HYPERLINK("#Matrice!"&amp;ADDRESS(3,4+MATCH(D4,Matrice!$E$3:$AOP$3,0)),"Go")</f>
        <v>#N/A</v>
      </c>
    </row>
    <row r="5" spans="1:9" s="278" customFormat="1" ht="21" customHeight="1">
      <c r="A5" s="273"/>
      <c r="B5" s="274"/>
      <c r="C5" s="275" t="s">
        <v>403</v>
      </c>
      <c r="D5" s="276" t="str">
        <f ca="1">VLOOKUP($G$5,Répertoire_des_fonctions!$A$7:$E$780,2,0)</f>
        <v>MEDICAL</v>
      </c>
      <c r="E5" s="277"/>
      <c r="F5" s="276" t="s">
        <v>1986</v>
      </c>
      <c r="G5" s="276" t="str">
        <f ca="1">RIGHT(CELL("filename",A1),LEN(CELL("filename",A1))-SEARCH("]",CELL("filename",A1)))</f>
        <v>35514</v>
      </c>
    </row>
    <row r="6" spans="1:9" s="278" customFormat="1" ht="21" customHeight="1">
      <c r="A6" s="273"/>
      <c r="B6" s="274"/>
      <c r="C6" s="275" t="s">
        <v>404</v>
      </c>
      <c r="D6" s="276" t="str">
        <f ca="1">VLOOKUP($G$5,Répertoire_des_fonctions!$A$7:$E$780,3,0)</f>
        <v>ASSISTANT SERVICE SANTE</v>
      </c>
      <c r="E6" s="277"/>
      <c r="F6" s="276" t="s">
        <v>1987</v>
      </c>
      <c r="G6" s="276" t="str">
        <f ca="1">VLOOKUP($G$5,Répertoire_des_fonctions!$A$7:$E$780,5,0)</f>
        <v>II.1</v>
      </c>
    </row>
    <row r="7" spans="1:9" s="248" customFormat="1" ht="12.75" customHeight="1">
      <c r="A7" s="268"/>
      <c r="B7" s="279"/>
      <c r="C7" s="284"/>
      <c r="D7" s="285"/>
      <c r="E7" s="282"/>
    </row>
    <row r="8" spans="1:9" s="248" customFormat="1" ht="24.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426" t="s">
        <v>959</v>
      </c>
      <c r="B12" s="427" t="s">
        <v>1982</v>
      </c>
      <c r="C12" s="426" t="s">
        <v>432</v>
      </c>
      <c r="D12" s="241" t="s">
        <v>431</v>
      </c>
      <c r="E12" s="241" t="s">
        <v>1997</v>
      </c>
      <c r="F12" s="300" t="s">
        <v>2056</v>
      </c>
      <c r="G12" s="242" t="s">
        <v>1984</v>
      </c>
    </row>
    <row r="13" spans="1:9" s="248" customFormat="1" ht="67.5" customHeight="1">
      <c r="A13" s="922"/>
      <c r="B13" s="923" t="str">
        <f>IFERROR(VLOOKUP($A13,Référentiel_de_Compétences!$B$7:$E$700,2,0),"")</f>
        <v/>
      </c>
      <c r="C13" s="919" t="s">
        <v>2129</v>
      </c>
      <c r="D13" s="919" t="s">
        <v>2134</v>
      </c>
      <c r="E13" s="919" t="s">
        <v>1479</v>
      </c>
      <c r="F13" s="901" t="s">
        <v>1996</v>
      </c>
      <c r="G13" s="902"/>
    </row>
    <row r="14" spans="1:9" ht="66.75" customHeight="1">
      <c r="A14" s="924"/>
      <c r="B14" s="925"/>
      <c r="C14" s="920" t="s">
        <v>181</v>
      </c>
      <c r="D14" s="920" t="s">
        <v>2135</v>
      </c>
      <c r="E14" s="920" t="s">
        <v>1485</v>
      </c>
      <c r="F14" s="906" t="s">
        <v>1996</v>
      </c>
      <c r="G14" s="907"/>
    </row>
    <row r="15" spans="1:9" s="210" customFormat="1" ht="104.25" customHeight="1">
      <c r="A15" s="924"/>
      <c r="B15" s="925"/>
      <c r="C15" s="920" t="s">
        <v>183</v>
      </c>
      <c r="D15" s="920" t="s">
        <v>2242</v>
      </c>
      <c r="E15" s="920" t="s">
        <v>1497</v>
      </c>
      <c r="F15" s="906" t="s">
        <v>1996</v>
      </c>
      <c r="G15" s="907"/>
      <c r="H15" s="207"/>
      <c r="I15" s="207"/>
    </row>
    <row r="16" spans="1:9" s="210" customFormat="1" ht="99" customHeight="1">
      <c r="A16" s="924"/>
      <c r="B16" s="925"/>
      <c r="C16" s="920" t="s">
        <v>184</v>
      </c>
      <c r="D16" s="920" t="s">
        <v>2136</v>
      </c>
      <c r="E16" s="920" t="s">
        <v>1503</v>
      </c>
      <c r="F16" s="906" t="s">
        <v>1996</v>
      </c>
      <c r="G16" s="907"/>
      <c r="H16" s="207"/>
      <c r="I16" s="207"/>
    </row>
    <row r="17" spans="1:9" s="210" customFormat="1" ht="109.5" customHeight="1">
      <c r="A17" s="924"/>
      <c r="B17" s="925"/>
      <c r="C17" s="920" t="s">
        <v>2177</v>
      </c>
      <c r="D17" s="920" t="s">
        <v>2219</v>
      </c>
      <c r="E17" s="920" t="s">
        <v>1509</v>
      </c>
      <c r="F17" s="906" t="s">
        <v>1996</v>
      </c>
      <c r="G17" s="907"/>
      <c r="H17" s="207"/>
      <c r="I17" s="207"/>
    </row>
    <row r="18" spans="1:9" s="210" customFormat="1" ht="83.25" customHeight="1">
      <c r="A18" s="926"/>
      <c r="B18" s="927"/>
      <c r="C18" s="921" t="s">
        <v>186</v>
      </c>
      <c r="D18" s="921" t="s">
        <v>2235</v>
      </c>
      <c r="E18" s="921" t="s">
        <v>1515</v>
      </c>
      <c r="F18" s="912" t="s">
        <v>1996</v>
      </c>
      <c r="G18" s="913"/>
      <c r="H18" s="207"/>
      <c r="I18" s="207"/>
    </row>
    <row r="19" spans="1:9" s="210" customFormat="1" ht="19.5" customHeight="1">
      <c r="A19" s="301"/>
      <c r="B19" s="928"/>
      <c r="C19" s="929"/>
      <c r="D19" s="929"/>
      <c r="E19" s="929"/>
      <c r="F19" s="930"/>
      <c r="G19" s="931"/>
      <c r="H19" s="207"/>
      <c r="I19" s="207"/>
    </row>
    <row r="20" spans="1:9">
      <c r="C20" s="260" t="s">
        <v>1992</v>
      </c>
      <c r="D20" s="668"/>
      <c r="E20" s="484"/>
      <c r="F20" s="260" t="s">
        <v>1992</v>
      </c>
      <c r="G20" s="301"/>
    </row>
    <row r="21" spans="1:9">
      <c r="C21" s="260" t="s">
        <v>1993</v>
      </c>
      <c r="D21" s="285"/>
      <c r="E21" s="379"/>
      <c r="F21" s="260" t="s">
        <v>1995</v>
      </c>
    </row>
    <row r="22" spans="1:9">
      <c r="C22" s="669" t="s">
        <v>1994</v>
      </c>
      <c r="D22" s="285"/>
      <c r="E22" s="379"/>
      <c r="F22" s="262" t="s">
        <v>1994</v>
      </c>
    </row>
  </sheetData>
  <sheetProtection algorithmName="SHA-512" hashValue="Vv5ae/cFi5y/up461JLDvca+HpVtozsHiYuBQCrFQM/CWzWetAuTXOTcVIAUYk5+CVM1fCz/i91vHK62fJu1Vw==" saltValue="XZRgHMrcCtHn8bfHoojAiQ==" spinCount="100000" sheet="1" objects="1" scenarios="1"/>
  <autoFilter ref="A12:G13" xr:uid="{00000000-0009-0000-0000-000009000000}"/>
  <mergeCells count="1">
    <mergeCell ref="C11:G11"/>
  </mergeCells>
  <conditionalFormatting sqref="C4 C7">
    <cfRule type="containsText" dxfId="6541" priority="60" operator="containsText" text="Choisie">
      <formula>NOT(ISERROR(SEARCH("Choisie",C4)))</formula>
    </cfRule>
    <cfRule type="containsText" dxfId="6540" priority="61" operator="containsText" text="clé">
      <formula>NOT(ISERROR(SEARCH("clé",C4)))</formula>
    </cfRule>
    <cfRule type="containsText" dxfId="6539" priority="62" operator="containsText" text="UTILE">
      <formula>NOT(ISERROR(SEARCH("UTILE",C4)))</formula>
    </cfRule>
  </conditionalFormatting>
  <conditionalFormatting sqref="B23:C54 B13:B22">
    <cfRule type="expression" dxfId="6538" priority="42">
      <formula>$B13="Z. Compétences Managériales"</formula>
    </cfRule>
    <cfRule type="expression" dxfId="6537" priority="43">
      <formula>$B13="Y. Compétences comportementales"</formula>
    </cfRule>
    <cfRule type="expression" dxfId="6536" priority="44">
      <formula>$B13="X. Digital"</formula>
    </cfRule>
    <cfRule type="expression" dxfId="6535" priority="45">
      <formula>$B13="P.  Projet"</formula>
    </cfRule>
    <cfRule type="expression" dxfId="6534" priority="46">
      <formula>$B13="O.  Communication"</formula>
    </cfRule>
    <cfRule type="expression" dxfId="6533" priority="47">
      <formula>$B13="N .  Système d'informations"</formula>
    </cfRule>
    <cfRule type="expression" dxfId="6532" priority="48">
      <formula>$B13="M.  Marketing"</formula>
    </cfRule>
    <cfRule type="expression" dxfId="6531" priority="49">
      <formula>$B13="L.  Ressources Humaines"</formula>
    </cfRule>
    <cfRule type="expression" dxfId="6530" priority="50">
      <formula>$B13="K.  Audit / Risques"</formula>
    </cfRule>
    <cfRule type="expression" dxfId="6529" priority="51">
      <formula>$B13="J.  Administration / Services Généraux"</formula>
    </cfRule>
    <cfRule type="expression" dxfId="6528" priority="52">
      <formula>$B13="I.  Immobilier"</formula>
    </cfRule>
    <cfRule type="expression" dxfId="6527" priority="53">
      <formula>$B13="H.  Finance / Contrôle de Gestion / Comptabilité"</formula>
    </cfRule>
    <cfRule type="expression" dxfId="6526" priority="54">
      <formula>$B13="G.  Achats"</formula>
    </cfRule>
    <cfRule type="expression" dxfId="6525" priority="55">
      <formula>$B13="F.  Entreprises"</formula>
    </cfRule>
    <cfRule type="expression" dxfId="6524" priority="56">
      <formula>$B13="E. Excellence opérationnelle  Banque de détail"</formula>
    </cfRule>
    <cfRule type="expression" dxfId="6523" priority="57">
      <formula>$B13="D. Excellence opérationnelle Expertise transverse"</formula>
    </cfRule>
    <cfRule type="expression" dxfId="6522" priority="58">
      <formula>$B13="C. Gestion des risques"</formula>
    </cfRule>
    <cfRule type="expression" dxfId="6521" priority="59">
      <formula>$B13="B. Vente, Conseil"</formula>
    </cfRule>
    <cfRule type="expression" dxfId="6520" priority="63">
      <formula>$B13="A. Accueil, orientation"</formula>
    </cfRule>
  </conditionalFormatting>
  <conditionalFormatting sqref="C8 C10">
    <cfRule type="containsText" dxfId="6519" priority="39" operator="containsText" text="Choisie">
      <formula>NOT(ISERROR(SEARCH("Choisie",C8)))</formula>
    </cfRule>
    <cfRule type="containsText" dxfId="6518" priority="40" operator="containsText" text="clé">
      <formula>NOT(ISERROR(SEARCH("clé",C8)))</formula>
    </cfRule>
    <cfRule type="containsText" dxfId="6517" priority="41" operator="containsText" text="UTILE">
      <formula>NOT(ISERROR(SEARCH("UTILE",C8)))</formula>
    </cfRule>
  </conditionalFormatting>
  <conditionalFormatting sqref="C20:C22">
    <cfRule type="expression" dxfId="6516" priority="20">
      <formula>$B20="Z. Compétences Managériales"</formula>
    </cfRule>
    <cfRule type="expression" dxfId="6515" priority="21">
      <formula>$B20="Y. Compétences comportementales"</formula>
    </cfRule>
    <cfRule type="expression" dxfId="6514" priority="22">
      <formula>$B20="X. Digital"</formula>
    </cfRule>
    <cfRule type="expression" dxfId="6513" priority="23">
      <formula>$B20="P.  Projet"</formula>
    </cfRule>
    <cfRule type="expression" dxfId="6512" priority="24">
      <formula>$B20="O.  Communication"</formula>
    </cfRule>
    <cfRule type="expression" dxfId="6511" priority="25">
      <formula>$B20="N .  Système d'informations"</formula>
    </cfRule>
    <cfRule type="expression" dxfId="6510" priority="26">
      <formula>$B20="M.  Marketing"</formula>
    </cfRule>
    <cfRule type="expression" dxfId="6509" priority="27">
      <formula>$B20="L.  Ressources Humaines"</formula>
    </cfRule>
    <cfRule type="expression" dxfId="6508" priority="28">
      <formula>$B20="K.  Audit / Risques"</formula>
    </cfRule>
    <cfRule type="expression" dxfId="6507" priority="29">
      <formula>$B20="J.  Administration / Services Généraux"</formula>
    </cfRule>
    <cfRule type="expression" dxfId="6506" priority="30">
      <formula>$B20="I.  Immobilier"</formula>
    </cfRule>
    <cfRule type="expression" dxfId="6505" priority="31">
      <formula>$B20="H.  Finance / Contrôle de Gestion / Comptabilité"</formula>
    </cfRule>
    <cfRule type="expression" dxfId="6504" priority="32">
      <formula>$B20="G.  Achats"</formula>
    </cfRule>
    <cfRule type="expression" dxfId="6503" priority="33">
      <formula>$B20="F.  Entreprises"</formula>
    </cfRule>
    <cfRule type="expression" dxfId="6502" priority="34">
      <formula>$B20="E. Excellence opérationnelle  Banque de détail"</formula>
    </cfRule>
    <cfRule type="expression" dxfId="6501" priority="35">
      <formula>$B20="D. Excellence opérationnelle Expertise transverse"</formula>
    </cfRule>
    <cfRule type="expression" dxfId="6500" priority="36">
      <formula>$B20="C. Gestion des risques"</formula>
    </cfRule>
    <cfRule type="expression" dxfId="6499" priority="37">
      <formula>$B20="B. Vente, Conseil"</formula>
    </cfRule>
    <cfRule type="expression" dxfId="6498" priority="38">
      <formula>$B20="A. Accueil, orientation"</formula>
    </cfRule>
  </conditionalFormatting>
  <conditionalFormatting sqref="F20:F22">
    <cfRule type="expression" dxfId="6497" priority="1">
      <formula>$B20="Z. Compétences Managériales"</formula>
    </cfRule>
    <cfRule type="expression" dxfId="6496" priority="2">
      <formula>$B20="Y. Compétences comportementales"</formula>
    </cfRule>
    <cfRule type="expression" dxfId="6495" priority="3">
      <formula>$B20="X. Digital"</formula>
    </cfRule>
    <cfRule type="expression" dxfId="6494" priority="4">
      <formula>$B20="P.  Projet"</formula>
    </cfRule>
    <cfRule type="expression" dxfId="6493" priority="5">
      <formula>$B20="O.  Communication"</formula>
    </cfRule>
    <cfRule type="expression" dxfId="6492" priority="6">
      <formula>$B20="N .  Système d'informations"</formula>
    </cfRule>
    <cfRule type="expression" dxfId="6491" priority="7">
      <formula>$B20="M.  Marketing"</formula>
    </cfRule>
    <cfRule type="expression" dxfId="6490" priority="8">
      <formula>$B20="L.  Ressources Humaines"</formula>
    </cfRule>
    <cfRule type="expression" dxfId="6489" priority="9">
      <formula>$B20="K.  Audit / Risques"</formula>
    </cfRule>
    <cfRule type="expression" dxfId="6488" priority="10">
      <formula>$B20="J.  Administration / Services Généraux"</formula>
    </cfRule>
    <cfRule type="expression" dxfId="6487" priority="11">
      <formula>$B20="I.  Immobilier"</formula>
    </cfRule>
    <cfRule type="expression" dxfId="6486" priority="12">
      <formula>$B20="H.  Finance / Contrôle de Gestion / Comptabilité"</formula>
    </cfRule>
    <cfRule type="expression" dxfId="6485" priority="13">
      <formula>$B20="G.  Achats"</formula>
    </cfRule>
    <cfRule type="expression" dxfId="6484" priority="14">
      <formula>$B20="F.  Entreprises"</formula>
    </cfRule>
    <cfRule type="expression" dxfId="6483" priority="15">
      <formula>$B20="E. Excellence opérationnelle  Banque de détail"</formula>
    </cfRule>
    <cfRule type="expression" dxfId="6482" priority="16">
      <formula>$B20="D. Excellence opérationnelle Expertise transverse"</formula>
    </cfRule>
    <cfRule type="expression" dxfId="6481" priority="17">
      <formula>$B20="C. Gestion des risques"</formula>
    </cfRule>
    <cfRule type="expression" dxfId="6480" priority="18">
      <formula>$B20="B. Vente, Conseil"</formula>
    </cfRule>
    <cfRule type="expression" dxfId="6479" priority="19">
      <formula>$B20="A.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Feuil71">
    <tabColor theme="5" tint="0.59999389629810485"/>
    <pageSetUpPr fitToPage="1"/>
  </sheetPr>
  <dimension ref="A1:I30"/>
  <sheetViews>
    <sheetView showGridLines="0" topLeftCell="C1" zoomScale="90" zoomScaleNormal="90" workbookViewId="0">
      <selection activeCell="D12" sqref="D12"/>
    </sheetView>
  </sheetViews>
  <sheetFormatPr baseColWidth="10" defaultColWidth="11.5" defaultRowHeight="14" outlineLevelCol="1"/>
  <cols>
    <col min="1" max="1" width="11.5" style="207" hidden="1" customWidth="1" outlineLevel="1"/>
    <col min="2" max="2" width="21.5" style="208" hidden="1" customWidth="1" outlineLevel="1"/>
    <col min="3" max="3" width="23.832031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17.25" customHeight="1">
      <c r="A4" s="268"/>
      <c r="B4" s="231"/>
      <c r="C4" s="414" t="s">
        <v>1985</v>
      </c>
      <c r="D4" s="270" t="str">
        <f ca="1">VLOOKUP($G$5,Répertoire_des_fonctions!$A$7:$E$780,4,0)</f>
        <v>35420 - TECHNICIEN SI II.3</v>
      </c>
      <c r="E4" s="271"/>
      <c r="F4" s="271"/>
      <c r="G4" s="272" t="str">
        <f ca="1">HYPERLINK("#Matrice!"&amp;ADDRESS(3,4+MATCH(D4,Matrice!$E$3:$AOP$3,0)),"Go")</f>
        <v>Go</v>
      </c>
    </row>
    <row r="5" spans="1:7" s="278" customFormat="1" ht="17.25" customHeight="1">
      <c r="A5" s="273"/>
      <c r="B5" s="274"/>
      <c r="C5" s="275" t="s">
        <v>403</v>
      </c>
      <c r="D5" s="276" t="str">
        <f ca="1">VLOOKUP($G$5,Répertoire_des_fonctions!$A$7:$E$780,2,0)</f>
        <v>SYSTEME D INFORMATION</v>
      </c>
      <c r="E5" s="277"/>
      <c r="F5" s="276" t="s">
        <v>1986</v>
      </c>
      <c r="G5" s="276" t="str">
        <f ca="1">RIGHT(CELL("filename",A1),LEN(CELL("filename",A1))-SEARCH("]",CELL("filename",A1)))</f>
        <v>35420</v>
      </c>
    </row>
    <row r="6" spans="1:7" s="278" customFormat="1" ht="17.25" customHeight="1">
      <c r="A6" s="273"/>
      <c r="B6" s="274"/>
      <c r="C6" s="275" t="s">
        <v>404</v>
      </c>
      <c r="D6" s="276" t="str">
        <f ca="1">VLOOKUP($G$5,Répertoire_des_fonctions!$A$7:$E$780,3,0)</f>
        <v>CHARGE DE SUPPORT INFORMATIQUE</v>
      </c>
      <c r="E6" s="277"/>
      <c r="F6" s="276" t="s">
        <v>1987</v>
      </c>
      <c r="G6" s="276" t="str">
        <f ca="1">VLOOKUP($G$5,Répertoire_des_fonctions!$A$7:$E$780,5,0)</f>
        <v>II.3</v>
      </c>
    </row>
    <row r="7" spans="1:7" s="248" customFormat="1" ht="17.25" customHeight="1">
      <c r="A7" s="268"/>
      <c r="B7" s="279"/>
      <c r="C7" s="662"/>
      <c r="D7" s="285"/>
      <c r="E7" s="282"/>
    </row>
    <row r="8" spans="1:7" s="248" customFormat="1" ht="17.25" customHeight="1">
      <c r="A8" s="268"/>
      <c r="B8" s="279"/>
      <c r="C8" s="414"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4.75" customHeight="1">
      <c r="A12" s="426" t="s">
        <v>959</v>
      </c>
      <c r="B12" s="427" t="s">
        <v>1982</v>
      </c>
      <c r="C12" s="241" t="s">
        <v>432</v>
      </c>
      <c r="D12" s="241" t="s">
        <v>431</v>
      </c>
      <c r="E12" s="241" t="s">
        <v>1997</v>
      </c>
      <c r="F12" s="300" t="s">
        <v>2056</v>
      </c>
      <c r="G12" s="242" t="s">
        <v>1984</v>
      </c>
    </row>
    <row r="13" spans="1:7" s="248" customFormat="1" ht="68">
      <c r="A13" s="490" t="s">
        <v>904</v>
      </c>
      <c r="B13" s="490" t="str">
        <f>IFERROR(VLOOKUP($A13,Référentiel_de_Compétences!$B$7:$E$700,2,0),"")</f>
        <v>Y. Compétences comportementales</v>
      </c>
      <c r="C13" s="670" t="s">
        <v>161</v>
      </c>
      <c r="D13" s="670" t="s">
        <v>2283</v>
      </c>
      <c r="E13" s="786" t="s">
        <v>2096</v>
      </c>
      <c r="F13" s="430" t="s">
        <v>1996</v>
      </c>
      <c r="G13" s="469"/>
    </row>
    <row r="14" spans="1:7" s="248" customFormat="1" ht="34">
      <c r="A14" s="491" t="s">
        <v>905</v>
      </c>
      <c r="B14" s="491" t="str">
        <f>IFERROR(VLOOKUP($A14,Référentiel_de_Compétences!$B$7:$E$700,2,0),"")</f>
        <v>Y. Compétences comportementales</v>
      </c>
      <c r="C14" s="671" t="s">
        <v>2243</v>
      </c>
      <c r="D14" s="671" t="s">
        <v>639</v>
      </c>
      <c r="E14" s="787" t="s">
        <v>1194</v>
      </c>
      <c r="F14" s="432" t="s">
        <v>1996</v>
      </c>
      <c r="G14" s="470"/>
    </row>
    <row r="15" spans="1:7" s="248" customFormat="1" ht="102">
      <c r="A15" s="491" t="s">
        <v>906</v>
      </c>
      <c r="B15" s="491" t="str">
        <f>IFERROR(VLOOKUP($A15,Référentiel_de_Compétences!$B$7:$E$700,2,0),"")</f>
        <v>Y. Compétences comportementales</v>
      </c>
      <c r="C15" s="671" t="s">
        <v>2130</v>
      </c>
      <c r="D15" s="671" t="s">
        <v>2137</v>
      </c>
      <c r="E15" s="787" t="s">
        <v>1493</v>
      </c>
      <c r="F15" s="432" t="s">
        <v>1996</v>
      </c>
      <c r="G15" s="470"/>
    </row>
    <row r="16" spans="1:7" s="248" customFormat="1" ht="85">
      <c r="A16" s="491" t="s">
        <v>907</v>
      </c>
      <c r="B16" s="491" t="str">
        <f>IFERROR(VLOOKUP($A16,Référentiel_de_Compétences!$B$7:$E$700,2,0),"")</f>
        <v>Y. Compétences comportementales</v>
      </c>
      <c r="C16" s="671" t="s">
        <v>184</v>
      </c>
      <c r="D16" s="671" t="s">
        <v>2136</v>
      </c>
      <c r="E16" s="787" t="s">
        <v>1505</v>
      </c>
      <c r="F16" s="432" t="s">
        <v>1996</v>
      </c>
      <c r="G16" s="470"/>
    </row>
    <row r="17" spans="1:9" s="248" customFormat="1" ht="34">
      <c r="A17" s="491" t="s">
        <v>908</v>
      </c>
      <c r="B17" s="491" t="str">
        <f>IFERROR(VLOOKUP($A17,Référentiel_de_Compétences!$B$7:$E$700,2,0),"")</f>
        <v>Y. Compétences comportementales</v>
      </c>
      <c r="C17" s="671" t="s">
        <v>162</v>
      </c>
      <c r="D17" s="671" t="s">
        <v>2284</v>
      </c>
      <c r="E17" s="787" t="s">
        <v>2194</v>
      </c>
      <c r="F17" s="432" t="s">
        <v>1996</v>
      </c>
      <c r="G17" s="470"/>
    </row>
    <row r="18" spans="1:9" s="248" customFormat="1" ht="68">
      <c r="A18" s="491" t="s">
        <v>909</v>
      </c>
      <c r="B18" s="491" t="str">
        <f>IFERROR(VLOOKUP($A18,Référentiel_de_Compétences!$B$7:$E$700,2,0),"")</f>
        <v>Y. Compétences comportementales</v>
      </c>
      <c r="C18" s="671" t="s">
        <v>2129</v>
      </c>
      <c r="D18" s="671" t="s">
        <v>2134</v>
      </c>
      <c r="E18" s="787" t="s">
        <v>1481</v>
      </c>
      <c r="F18" s="432" t="s">
        <v>1996</v>
      </c>
      <c r="G18" s="470"/>
    </row>
    <row r="19" spans="1:9" s="248" customFormat="1" ht="68">
      <c r="A19" s="491" t="s">
        <v>910</v>
      </c>
      <c r="B19" s="491" t="str">
        <f>IFERROR(VLOOKUP($A19,Référentiel_de_Compétences!$B$7:$E$700,2,0),"")</f>
        <v>Y. Compétences comportementales</v>
      </c>
      <c r="C19" s="671" t="s">
        <v>181</v>
      </c>
      <c r="D19" s="671" t="s">
        <v>2135</v>
      </c>
      <c r="E19" s="787" t="s">
        <v>1487</v>
      </c>
      <c r="F19" s="432" t="s">
        <v>1996</v>
      </c>
      <c r="G19" s="470"/>
    </row>
    <row r="20" spans="1:9" s="248" customFormat="1" ht="102">
      <c r="A20" s="491" t="s">
        <v>736</v>
      </c>
      <c r="B20" s="491" t="str">
        <f>IFERROR(VLOOKUP($A20,Référentiel_de_Compétences!$B$7:$E$700,2,0),"")</f>
        <v>D. Excellence opérationnelle Expertise transverse</v>
      </c>
      <c r="C20" s="671" t="s">
        <v>151</v>
      </c>
      <c r="D20" s="671" t="s">
        <v>2285</v>
      </c>
      <c r="E20" s="787" t="s">
        <v>2165</v>
      </c>
      <c r="F20" s="432" t="s">
        <v>1996</v>
      </c>
      <c r="G20" s="470"/>
    </row>
    <row r="21" spans="1:9" s="248" customFormat="1" ht="187">
      <c r="A21" s="491" t="s">
        <v>737</v>
      </c>
      <c r="B21" s="491" t="str">
        <f>IFERROR(VLOOKUP($A21,Référentiel_de_Compétences!$B$7:$E$700,2,0),"")</f>
        <v>D. Excellence opérationnelle Expertise transverse</v>
      </c>
      <c r="C21" s="671" t="s">
        <v>136</v>
      </c>
      <c r="D21" s="671" t="s">
        <v>2286</v>
      </c>
      <c r="E21" s="787" t="s">
        <v>2210</v>
      </c>
      <c r="F21" s="432" t="s">
        <v>1996</v>
      </c>
      <c r="G21" s="470"/>
    </row>
    <row r="22" spans="1:9" s="248" customFormat="1" ht="51">
      <c r="A22" s="492" t="s">
        <v>869</v>
      </c>
      <c r="B22" s="492" t="str">
        <f>IFERROR(VLOOKUP($A22,Référentiel_de_Compétences!$B$7:$E$700,2,0),"")</f>
        <v>N .  Système d'informations</v>
      </c>
      <c r="C22" s="672" t="s">
        <v>38</v>
      </c>
      <c r="D22" s="672" t="s">
        <v>505</v>
      </c>
      <c r="E22" s="788" t="s">
        <v>1176</v>
      </c>
      <c r="F22" s="434" t="s">
        <v>1996</v>
      </c>
      <c r="G22" s="471"/>
    </row>
    <row r="23" spans="1:9" ht="27.75" customHeight="1">
      <c r="C23" s="260" t="s">
        <v>1992</v>
      </c>
      <c r="D23" s="285"/>
      <c r="F23" s="260" t="s">
        <v>1992</v>
      </c>
    </row>
    <row r="24" spans="1:9" s="210" customFormat="1">
      <c r="A24" s="207"/>
      <c r="B24" s="208"/>
      <c r="C24" s="260" t="s">
        <v>1993</v>
      </c>
      <c r="D24" s="285"/>
      <c r="F24" s="260" t="s">
        <v>1995</v>
      </c>
      <c r="G24" s="207"/>
      <c r="H24" s="207"/>
      <c r="I24" s="207"/>
    </row>
    <row r="25" spans="1:9" s="210" customFormat="1">
      <c r="A25" s="207"/>
      <c r="B25" s="208"/>
      <c r="C25" s="669" t="s">
        <v>1994</v>
      </c>
      <c r="D25" s="285"/>
      <c r="F25" s="262" t="s">
        <v>1994</v>
      </c>
      <c r="G25" s="207"/>
      <c r="H25" s="207"/>
      <c r="I25" s="207"/>
    </row>
    <row r="26" spans="1:9" s="210" customFormat="1">
      <c r="A26" s="207"/>
      <c r="B26" s="208"/>
      <c r="C26" s="279"/>
      <c r="D26" s="285"/>
      <c r="F26" s="207"/>
      <c r="G26" s="207"/>
      <c r="H26" s="207"/>
      <c r="I26" s="207"/>
    </row>
    <row r="27" spans="1:9" s="210" customFormat="1">
      <c r="A27" s="207"/>
      <c r="B27" s="208"/>
      <c r="C27" s="279"/>
      <c r="D27" s="285"/>
      <c r="F27" s="207"/>
      <c r="G27" s="207"/>
      <c r="H27" s="207"/>
      <c r="I27" s="207"/>
    </row>
    <row r="28" spans="1:9" s="210" customFormat="1">
      <c r="A28" s="207"/>
      <c r="B28" s="208"/>
      <c r="C28" s="279"/>
      <c r="D28" s="285"/>
      <c r="F28" s="207"/>
      <c r="G28" s="207"/>
      <c r="H28" s="207"/>
      <c r="I28" s="207"/>
    </row>
    <row r="29" spans="1:9" s="210" customFormat="1">
      <c r="A29" s="207"/>
      <c r="B29" s="208"/>
      <c r="C29" s="279"/>
      <c r="D29" s="285"/>
      <c r="F29" s="207"/>
      <c r="G29" s="207"/>
      <c r="H29" s="207"/>
      <c r="I29" s="207"/>
    </row>
    <row r="30" spans="1:9" s="210" customFormat="1">
      <c r="A30" s="207"/>
      <c r="B30" s="208"/>
      <c r="C30" s="279"/>
      <c r="D30" s="285"/>
      <c r="F30" s="207"/>
      <c r="G30" s="207"/>
      <c r="H30" s="207"/>
      <c r="I30" s="207"/>
    </row>
  </sheetData>
  <sheetProtection algorithmName="SHA-512" hashValue="Oy4l1wz52zspkS56cMeaYHzbrokf4IewyWpJ6Pspwtirlu99RLg/OpwKqbSV/VVPiCXBfo8uXmU5IIwSpo+/iw==" saltValue="A2grt5u/9bewep8HlO6qfA==" spinCount="100000" sheet="1" objects="1" scenarios="1"/>
  <autoFilter ref="A12:G22" xr:uid="{00000000-0009-0000-0000-000063000000}"/>
  <mergeCells count="1">
    <mergeCell ref="C11:G11"/>
  </mergeCells>
  <conditionalFormatting sqref="C4 C7">
    <cfRule type="containsText" dxfId="2171" priority="50" operator="containsText" text="Choisie">
      <formula>NOT(ISERROR(SEARCH("Choisie",C4)))</formula>
    </cfRule>
    <cfRule type="containsText" dxfId="2170" priority="51" operator="containsText" text="clé">
      <formula>NOT(ISERROR(SEARCH("clé",C4)))</formula>
    </cfRule>
    <cfRule type="containsText" dxfId="2169" priority="52" operator="containsText" text="UTILE">
      <formula>NOT(ISERROR(SEARCH("UTILE",C4)))</formula>
    </cfRule>
  </conditionalFormatting>
  <conditionalFormatting sqref="B13:B22 B23:C70">
    <cfRule type="expression" dxfId="2168" priority="32">
      <formula>$B13="Z. Compétences Managériales"</formula>
    </cfRule>
    <cfRule type="expression" dxfId="2167" priority="33">
      <formula>$B13="Y. Compétences comportementales"</formula>
    </cfRule>
    <cfRule type="expression" dxfId="2166" priority="34">
      <formula>$B13="X. Digital"</formula>
    </cfRule>
    <cfRule type="expression" dxfId="2165" priority="35">
      <formula>$B13="P.  Projet"</formula>
    </cfRule>
    <cfRule type="expression" dxfId="2164" priority="36">
      <formula>$B13="O.  Communication"</formula>
    </cfRule>
    <cfRule type="expression" dxfId="2163" priority="37">
      <formula>$B13="N .  Système d'informations"</formula>
    </cfRule>
    <cfRule type="expression" dxfId="2162" priority="38">
      <formula>$B13="M.  Marketing"</formula>
    </cfRule>
    <cfRule type="expression" dxfId="2161" priority="39">
      <formula>$B13="L.  Ressources Humaines"</formula>
    </cfRule>
    <cfRule type="expression" dxfId="2160" priority="40">
      <formula>$B13="K.  Audit / Risques"</formula>
    </cfRule>
    <cfRule type="expression" dxfId="2159" priority="41">
      <formula>$B13="J.  Administration / Services Généraux"</formula>
    </cfRule>
    <cfRule type="expression" dxfId="2158" priority="42">
      <formula>$B13="I.  Immobilier"</formula>
    </cfRule>
    <cfRule type="expression" dxfId="2157" priority="43">
      <formula>$B13="H.  Finance / Contrôle de Gestion / Comptabilité"</formula>
    </cfRule>
    <cfRule type="expression" dxfId="2156" priority="44">
      <formula>$B13="G.  Achats"</formula>
    </cfRule>
    <cfRule type="expression" dxfId="2155" priority="45">
      <formula>$B13="F.  Entreprises"</formula>
    </cfRule>
    <cfRule type="expression" dxfId="2154" priority="46">
      <formula>$B13="E. Excellence opérationnelle  Banque de détail"</formula>
    </cfRule>
    <cfRule type="expression" dxfId="2153" priority="47">
      <formula>$B13="D. Excellence opérationnelle Expertise transverse"</formula>
    </cfRule>
    <cfRule type="expression" dxfId="2152" priority="48">
      <formula>$B13="C. Gestion des risques"</formula>
    </cfRule>
    <cfRule type="expression" dxfId="2151" priority="49">
      <formula>$B13="B. Vente, Conseil"</formula>
    </cfRule>
    <cfRule type="expression" dxfId="2150" priority="53">
      <formula>$B13="A. Accueil, orientation"</formula>
    </cfRule>
  </conditionalFormatting>
  <conditionalFormatting sqref="C8 C10">
    <cfRule type="containsText" dxfId="2149" priority="29" operator="containsText" text="Choisie">
      <formula>NOT(ISERROR(SEARCH("Choisie",C8)))</formula>
    </cfRule>
    <cfRule type="containsText" dxfId="2148" priority="30" operator="containsText" text="clé">
      <formula>NOT(ISERROR(SEARCH("clé",C8)))</formula>
    </cfRule>
    <cfRule type="containsText" dxfId="2147" priority="31" operator="containsText" text="UTILE">
      <formula>NOT(ISERROR(SEARCH("UTILE",C8)))</formula>
    </cfRule>
  </conditionalFormatting>
  <conditionalFormatting sqref="F23:F25">
    <cfRule type="expression" dxfId="2146" priority="10">
      <formula>$B23="Z. Compétences Managériales"</formula>
    </cfRule>
    <cfRule type="expression" dxfId="2145" priority="11">
      <formula>$B23="Y. Compétences comportementales"</formula>
    </cfRule>
    <cfRule type="expression" dxfId="2144" priority="12">
      <formula>$B23="X. Digital"</formula>
    </cfRule>
    <cfRule type="expression" dxfId="2143" priority="13">
      <formula>$B23="P.  Projet"</formula>
    </cfRule>
    <cfRule type="expression" dxfId="2142" priority="14">
      <formula>$B23="O.  Communication"</formula>
    </cfRule>
    <cfRule type="expression" dxfId="2141" priority="15">
      <formula>$B23="N .  Système d'informations"</formula>
    </cfRule>
    <cfRule type="expression" dxfId="2140" priority="16">
      <formula>$B23="M.  Marketing"</formula>
    </cfRule>
    <cfRule type="expression" dxfId="2139" priority="17">
      <formula>$B23="L.  Ressources Humaines"</formula>
    </cfRule>
    <cfRule type="expression" dxfId="2138" priority="18">
      <formula>$B23="K.  Audit / Risques"</formula>
    </cfRule>
    <cfRule type="expression" dxfId="2137" priority="19">
      <formula>$B23="J.  Administration / Services Généraux"</formula>
    </cfRule>
    <cfRule type="expression" dxfId="2136" priority="20">
      <formula>$B23="I.  Immobilier"</formula>
    </cfRule>
    <cfRule type="expression" dxfId="2135" priority="21">
      <formula>$B23="H.  Finance / Contrôle de Gestion / Comptabilité"</formula>
    </cfRule>
    <cfRule type="expression" dxfId="2134" priority="22">
      <formula>$B23="G.  Achats"</formula>
    </cfRule>
    <cfRule type="expression" dxfId="2133" priority="23">
      <formula>$B23="F.  Entreprises"</formula>
    </cfRule>
    <cfRule type="expression" dxfId="2132" priority="24">
      <formula>$B23="E. Excellence opérationnelle  Banque de détail"</formula>
    </cfRule>
    <cfRule type="expression" dxfId="2131" priority="25">
      <formula>$B23="D. Excellence opérationnelle Expertise transverse"</formula>
    </cfRule>
    <cfRule type="expression" dxfId="2130" priority="26">
      <formula>$B23="C. Gestion des risques"</formula>
    </cfRule>
    <cfRule type="expression" dxfId="2129" priority="27">
      <formula>$B23="B. Vente, Conseil"</formula>
    </cfRule>
    <cfRule type="expression" dxfId="2128" priority="28">
      <formula>$B23="A. Accueil, orientation"</formula>
    </cfRule>
  </conditionalFormatting>
  <printOptions horizontalCentered="1"/>
  <pageMargins left="0.23622047244094491" right="0.23622047244094491" top="0.74803149606299213" bottom="0.74803149606299213" header="0" footer="0"/>
  <pageSetup paperSize="9" scale="67" orientation="portrait" r:id="rId1"/>
  <drawing r:id="rId2"/>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Feuil72">
    <tabColor theme="5" tint="0.59999389629810485"/>
    <pageSetUpPr fitToPage="1"/>
  </sheetPr>
  <dimension ref="A1:I31"/>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8.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35327 - TECHNICIEN SPECIALISTE EN COMPTABILITE 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COMPTABILITE</v>
      </c>
      <c r="E5" s="277"/>
      <c r="F5" s="276" t="s">
        <v>1986</v>
      </c>
      <c r="G5" s="276" t="str">
        <f ca="1">RIGHT(CELL("filename",A1),LEN(CELL("filename",A1))-SEARCH("]",CELL("filename",A1)))</f>
        <v>35327</v>
      </c>
    </row>
    <row r="6" spans="1:7" s="278" customFormat="1" ht="21" customHeight="1">
      <c r="A6" s="273"/>
      <c r="B6" s="274"/>
      <c r="C6" s="275" t="s">
        <v>404</v>
      </c>
      <c r="D6" s="276" t="str">
        <f ca="1">VLOOKUP($G$5,Répertoire_des_fonctions!$A$7:$E$780,3,0)</f>
        <v>ASSISTANT COMPTABLE</v>
      </c>
      <c r="E6" s="277"/>
      <c r="F6" s="276" t="s">
        <v>1987</v>
      </c>
      <c r="G6" s="276" t="str">
        <f ca="1">VLOOKUP($G$5,Répertoire_des_fonctions!$A$7:$E$780,5,0)</f>
        <v>II.3</v>
      </c>
    </row>
    <row r="7" spans="1:7" s="248" customFormat="1" ht="10.5" customHeight="1">
      <c r="A7" s="268"/>
      <c r="B7" s="279"/>
      <c r="C7" s="662"/>
      <c r="D7" s="285"/>
      <c r="E7" s="282"/>
    </row>
    <row r="8" spans="1:7" s="248" customFormat="1" ht="18"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9" customHeight="1">
      <c r="A12" s="239" t="s">
        <v>959</v>
      </c>
      <c r="B12" s="240" t="s">
        <v>1982</v>
      </c>
      <c r="C12" s="241" t="s">
        <v>432</v>
      </c>
      <c r="D12" s="241" t="s">
        <v>431</v>
      </c>
      <c r="E12" s="241" t="s">
        <v>1997</v>
      </c>
      <c r="F12" s="300" t="s">
        <v>2056</v>
      </c>
      <c r="G12" s="242" t="s">
        <v>1984</v>
      </c>
    </row>
    <row r="13" spans="1:7" s="217" customFormat="1" ht="51">
      <c r="A13" s="553" t="s">
        <v>710</v>
      </c>
      <c r="B13" s="554" t="str">
        <f>IFERROR(VLOOKUP($A13,Référentiel_de_Compétences!$B$7:$E$700,2,0),"")</f>
        <v>C. Gestion des risques</v>
      </c>
      <c r="C13" s="670" t="s">
        <v>2177</v>
      </c>
      <c r="D13" s="670" t="s">
        <v>2219</v>
      </c>
      <c r="E13" s="670" t="s">
        <v>1511</v>
      </c>
      <c r="F13" s="430" t="s">
        <v>1996</v>
      </c>
      <c r="G13" s="555"/>
    </row>
    <row r="14" spans="1:7" s="217" customFormat="1" ht="68">
      <c r="A14" s="553" t="s">
        <v>724</v>
      </c>
      <c r="B14" s="554" t="str">
        <f>IFERROR(VLOOKUP($A14,Référentiel_de_Compétences!$B$7:$E$700,2,0),"")</f>
        <v>D. Excellence opérationnelle Expertise transverse</v>
      </c>
      <c r="C14" s="671" t="s">
        <v>186</v>
      </c>
      <c r="D14" s="671" t="s">
        <v>2235</v>
      </c>
      <c r="E14" s="671" t="s">
        <v>1517</v>
      </c>
      <c r="F14" s="432" t="s">
        <v>1996</v>
      </c>
      <c r="G14" s="556"/>
    </row>
    <row r="15" spans="1:7" s="217" customFormat="1" ht="68">
      <c r="A15" s="553" t="s">
        <v>741</v>
      </c>
      <c r="B15" s="554" t="str">
        <f>IFERROR(VLOOKUP($A15,Référentiel_de_Compétences!$B$7:$E$700,2,0),"")</f>
        <v>D. Excellence opérationnelle Expertise transverse</v>
      </c>
      <c r="C15" s="671" t="s">
        <v>2140</v>
      </c>
      <c r="D15" s="671" t="s">
        <v>2141</v>
      </c>
      <c r="E15" s="671" t="s">
        <v>1082</v>
      </c>
      <c r="F15" s="432" t="s">
        <v>1996</v>
      </c>
      <c r="G15" s="556"/>
    </row>
    <row r="16" spans="1:7" s="217" customFormat="1" ht="68">
      <c r="A16" s="553" t="s">
        <v>794</v>
      </c>
      <c r="B16" s="554" t="str">
        <f>IFERROR(VLOOKUP($A16,Référentiel_de_Compétences!$B$7:$E$700,2,0),"")</f>
        <v>H.  Finance / Contrôle de Gestion / Comptabilité</v>
      </c>
      <c r="C16" s="671" t="s">
        <v>94</v>
      </c>
      <c r="D16" s="671" t="s">
        <v>2263</v>
      </c>
      <c r="E16" s="671" t="s">
        <v>1357</v>
      </c>
      <c r="F16" s="432" t="s">
        <v>1996</v>
      </c>
      <c r="G16" s="556"/>
    </row>
    <row r="17" spans="1:9" s="217" customFormat="1" ht="68">
      <c r="A17" s="553" t="s">
        <v>795</v>
      </c>
      <c r="B17" s="554" t="str">
        <f>IFERROR(VLOOKUP($A17,Référentiel_de_Compétences!$B$7:$E$700,2,0),"")</f>
        <v>H.  Finance / Contrôle de Gestion / Comptabilité</v>
      </c>
      <c r="C17" s="671" t="s">
        <v>93</v>
      </c>
      <c r="D17" s="671" t="s">
        <v>2264</v>
      </c>
      <c r="E17" s="671" t="s">
        <v>1351</v>
      </c>
      <c r="F17" s="432" t="s">
        <v>1996</v>
      </c>
      <c r="G17" s="556"/>
    </row>
    <row r="18" spans="1:9" s="217" customFormat="1" ht="102">
      <c r="A18" s="553" t="s">
        <v>796</v>
      </c>
      <c r="B18" s="554" t="str">
        <f>IFERROR(VLOOKUP($A18,Référentiel_de_Compétences!$B$7:$E$700,2,0),"")</f>
        <v>H.  Finance / Contrôle de Gestion / Comptabilité</v>
      </c>
      <c r="C18" s="671" t="s">
        <v>2130</v>
      </c>
      <c r="D18" s="671" t="s">
        <v>2137</v>
      </c>
      <c r="E18" s="671" t="s">
        <v>1493</v>
      </c>
      <c r="F18" s="432" t="s">
        <v>1996</v>
      </c>
      <c r="G18" s="556"/>
    </row>
    <row r="19" spans="1:9" s="217" customFormat="1" ht="85">
      <c r="A19" s="553" t="s">
        <v>894</v>
      </c>
      <c r="B19" s="554" t="str">
        <f>IFERROR(VLOOKUP($A19,Référentiel_de_Compétences!$B$7:$E$700,2,0),"")</f>
        <v>X. Digital</v>
      </c>
      <c r="C19" s="671" t="s">
        <v>184</v>
      </c>
      <c r="D19" s="671" t="s">
        <v>2136</v>
      </c>
      <c r="E19" s="671" t="s">
        <v>1505</v>
      </c>
      <c r="F19" s="432" t="s">
        <v>1996</v>
      </c>
      <c r="G19" s="556"/>
    </row>
    <row r="20" spans="1:9" s="217" customFormat="1" ht="119">
      <c r="A20" s="553" t="s">
        <v>904</v>
      </c>
      <c r="B20" s="554" t="str">
        <f>IFERROR(VLOOKUP($A20,Référentiel_de_Compétences!$B$7:$E$700,2,0),"")</f>
        <v>Y. Compétences comportementales</v>
      </c>
      <c r="C20" s="671" t="s">
        <v>31</v>
      </c>
      <c r="D20" s="671" t="s">
        <v>2132</v>
      </c>
      <c r="E20" s="671" t="s">
        <v>1138</v>
      </c>
      <c r="F20" s="432" t="s">
        <v>1996</v>
      </c>
      <c r="G20" s="556"/>
    </row>
    <row r="21" spans="1:9" s="217" customFormat="1" ht="68">
      <c r="A21" s="553" t="s">
        <v>905</v>
      </c>
      <c r="B21" s="554" t="str">
        <f>IFERROR(VLOOKUP($A21,Référentiel_de_Compétences!$B$7:$E$700,2,0),"")</f>
        <v>Y. Compétences comportementales</v>
      </c>
      <c r="C21" s="671" t="s">
        <v>2129</v>
      </c>
      <c r="D21" s="671" t="s">
        <v>2134</v>
      </c>
      <c r="E21" s="671" t="s">
        <v>1481</v>
      </c>
      <c r="F21" s="432" t="s">
        <v>1996</v>
      </c>
      <c r="G21" s="556"/>
    </row>
    <row r="22" spans="1:9" s="217" customFormat="1" ht="68">
      <c r="A22" s="553" t="s">
        <v>906</v>
      </c>
      <c r="B22" s="554" t="str">
        <f>IFERROR(VLOOKUP($A22,Référentiel_de_Compétences!$B$7:$E$700,2,0),"")</f>
        <v>Y. Compétences comportementales</v>
      </c>
      <c r="C22" s="671" t="s">
        <v>181</v>
      </c>
      <c r="D22" s="671" t="s">
        <v>2135</v>
      </c>
      <c r="E22" s="671" t="s">
        <v>1487</v>
      </c>
      <c r="F22" s="432" t="s">
        <v>1996</v>
      </c>
      <c r="G22" s="556"/>
    </row>
    <row r="23" spans="1:9" s="217" customFormat="1" ht="51">
      <c r="A23" s="553" t="s">
        <v>909</v>
      </c>
      <c r="B23" s="554" t="str">
        <f>IFERROR(VLOOKUP($A23,Référentiel_de_Compétences!$B$7:$E$700,2,0),"")</f>
        <v>Y. Compétences comportementales</v>
      </c>
      <c r="C23" s="672" t="s">
        <v>2128</v>
      </c>
      <c r="D23" s="672" t="s">
        <v>2133</v>
      </c>
      <c r="E23" s="672" t="s">
        <v>1442</v>
      </c>
      <c r="F23" s="434" t="s">
        <v>1996</v>
      </c>
      <c r="G23" s="557"/>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sheetData>
  <sheetProtection algorithmName="SHA-512" hashValue="0M3qRliPV1AjwXR3cj5MaExITTHdTjkL5ePwGo6Q04OBqCi0Ssw6IITNT2vrCDdV8Tkma1/oFc8CdrslgI84fg==" saltValue="i0adu8g/e66UqOT0Fs7aQQ==" spinCount="100000" sheet="1" objects="1" scenarios="1"/>
  <autoFilter ref="A12:G23" xr:uid="{00000000-0009-0000-0000-000064000000}"/>
  <mergeCells count="1">
    <mergeCell ref="C11:G11"/>
  </mergeCells>
  <conditionalFormatting sqref="C4 C7">
    <cfRule type="containsText" dxfId="2127" priority="50" operator="containsText" text="Choisie">
      <formula>NOT(ISERROR(SEARCH("Choisie",C4)))</formula>
    </cfRule>
    <cfRule type="containsText" dxfId="2126" priority="51" operator="containsText" text="clé">
      <formula>NOT(ISERROR(SEARCH("clé",C4)))</formula>
    </cfRule>
    <cfRule type="containsText" dxfId="2125" priority="52" operator="containsText" text="UTILE">
      <formula>NOT(ISERROR(SEARCH("UTILE",C4)))</formula>
    </cfRule>
  </conditionalFormatting>
  <conditionalFormatting sqref="B13:B23 B24:C71">
    <cfRule type="expression" dxfId="2124" priority="32">
      <formula>$B13="Z. Compétences Managériales"</formula>
    </cfRule>
    <cfRule type="expression" dxfId="2123" priority="33">
      <formula>$B13="Y. Compétences comportementales"</formula>
    </cfRule>
    <cfRule type="expression" dxfId="2122" priority="34">
      <formula>$B13="X. Digital"</formula>
    </cfRule>
    <cfRule type="expression" dxfId="2121" priority="35">
      <formula>$B13="P.  Projet"</formula>
    </cfRule>
    <cfRule type="expression" dxfId="2120" priority="36">
      <formula>$B13="O.  Communication"</formula>
    </cfRule>
    <cfRule type="expression" dxfId="2119" priority="37">
      <formula>$B13="N .  Système d'informations"</formula>
    </cfRule>
    <cfRule type="expression" dxfId="2118" priority="38">
      <formula>$B13="M.  Marketing"</formula>
    </cfRule>
    <cfRule type="expression" dxfId="2117" priority="39">
      <formula>$B13="L.  Ressources Humaines"</formula>
    </cfRule>
    <cfRule type="expression" dxfId="2116" priority="40">
      <formula>$B13="K.  Audit / Risques"</formula>
    </cfRule>
    <cfRule type="expression" dxfId="2115" priority="41">
      <formula>$B13="J.  Administration / Services Généraux"</formula>
    </cfRule>
    <cfRule type="expression" dxfId="2114" priority="42">
      <formula>$B13="I.  Immobilier"</formula>
    </cfRule>
    <cfRule type="expression" dxfId="2113" priority="43">
      <formula>$B13="H.  Finance / Contrôle de Gestion / Comptabilité"</formula>
    </cfRule>
    <cfRule type="expression" dxfId="2112" priority="44">
      <formula>$B13="G.  Achats"</formula>
    </cfRule>
    <cfRule type="expression" dxfId="2111" priority="45">
      <formula>$B13="F.  Entreprises"</formula>
    </cfRule>
    <cfRule type="expression" dxfId="2110" priority="46">
      <formula>$B13="E. Excellence opérationnelle  Banque de détail"</formula>
    </cfRule>
    <cfRule type="expression" dxfId="2109" priority="47">
      <formula>$B13="D. Excellence opérationnelle Expertise transverse"</formula>
    </cfRule>
    <cfRule type="expression" dxfId="2108" priority="48">
      <formula>$B13="C. Gestion des risques"</formula>
    </cfRule>
    <cfRule type="expression" dxfId="2107" priority="49">
      <formula>$B13="B. Vente, Conseil"</formula>
    </cfRule>
    <cfRule type="expression" dxfId="2106" priority="53">
      <formula>$B13="A. Accueil, orientation"</formula>
    </cfRule>
  </conditionalFormatting>
  <conditionalFormatting sqref="C8 C10">
    <cfRule type="containsText" dxfId="2105" priority="29" operator="containsText" text="Choisie">
      <formula>NOT(ISERROR(SEARCH("Choisie",C8)))</formula>
    </cfRule>
    <cfRule type="containsText" dxfId="2104" priority="30" operator="containsText" text="clé">
      <formula>NOT(ISERROR(SEARCH("clé",C8)))</formula>
    </cfRule>
    <cfRule type="containsText" dxfId="2103" priority="31" operator="containsText" text="UTILE">
      <formula>NOT(ISERROR(SEARCH("UTILE",C8)))</formula>
    </cfRule>
  </conditionalFormatting>
  <conditionalFormatting sqref="F24:F26">
    <cfRule type="expression" dxfId="2102" priority="10">
      <formula>$B24="Z. Compétences Managériales"</formula>
    </cfRule>
    <cfRule type="expression" dxfId="2101" priority="11">
      <formula>$B24="Y. Compétences comportementales"</formula>
    </cfRule>
    <cfRule type="expression" dxfId="2100" priority="12">
      <formula>$B24="X. Digital"</formula>
    </cfRule>
    <cfRule type="expression" dxfId="2099" priority="13">
      <formula>$B24="P.  Projet"</formula>
    </cfRule>
    <cfRule type="expression" dxfId="2098" priority="14">
      <formula>$B24="O.  Communication"</formula>
    </cfRule>
    <cfRule type="expression" dxfId="2097" priority="15">
      <formula>$B24="N .  Système d'informations"</formula>
    </cfRule>
    <cfRule type="expression" dxfId="2096" priority="16">
      <formula>$B24="M.  Marketing"</formula>
    </cfRule>
    <cfRule type="expression" dxfId="2095" priority="17">
      <formula>$B24="L.  Ressources Humaines"</formula>
    </cfRule>
    <cfRule type="expression" dxfId="2094" priority="18">
      <formula>$B24="K.  Audit / Risques"</formula>
    </cfRule>
    <cfRule type="expression" dxfId="2093" priority="19">
      <formula>$B24="J.  Administration / Services Généraux"</formula>
    </cfRule>
    <cfRule type="expression" dxfId="2092" priority="20">
      <formula>$B24="I.  Immobilier"</formula>
    </cfRule>
    <cfRule type="expression" dxfId="2091" priority="21">
      <formula>$B24="H.  Finance / Contrôle de Gestion / Comptabilité"</formula>
    </cfRule>
    <cfRule type="expression" dxfId="2090" priority="22">
      <formula>$B24="G.  Achats"</formula>
    </cfRule>
    <cfRule type="expression" dxfId="2089" priority="23">
      <formula>$B24="F.  Entreprises"</formula>
    </cfRule>
    <cfRule type="expression" dxfId="2088" priority="24">
      <formula>$B24="E. Excellence opérationnelle  Banque de détail"</formula>
    </cfRule>
    <cfRule type="expression" dxfId="2087" priority="25">
      <formula>$B24="D. Excellence opérationnelle Expertise transverse"</formula>
    </cfRule>
    <cfRule type="expression" dxfId="2086" priority="26">
      <formula>$B24="C. Gestion des risques"</formula>
    </cfRule>
    <cfRule type="expression" dxfId="2085" priority="27">
      <formula>$B24="B. Vente, Conseil"</formula>
    </cfRule>
    <cfRule type="expression" dxfId="2084" priority="28">
      <formula>$B24="A.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Feuil73">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35479 - TECHNICIEN SPECIALISE EN CSRH II.3</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35479</v>
      </c>
    </row>
    <row r="6" spans="1:7" s="278" customFormat="1" ht="21" customHeight="1">
      <c r="A6" s="273"/>
      <c r="B6" s="274"/>
      <c r="C6" s="275" t="s">
        <v>404</v>
      </c>
      <c r="D6" s="276" t="str">
        <f ca="1">VLOOKUP($G$5,Répertoire_des_fonctions!$A$7:$E$780,3,0)</f>
        <v>GESTIONNAIRE ADMINISTRATIF-REGLEMENTAIRE RH</v>
      </c>
      <c r="E6" s="277"/>
      <c r="F6" s="276" t="s">
        <v>1987</v>
      </c>
      <c r="G6" s="276" t="str">
        <f ca="1">VLOOKUP($G$5,Répertoire_des_fonctions!$A$7:$E$780,5,0)</f>
        <v>II.3</v>
      </c>
    </row>
    <row r="7" spans="1:7" s="248" customFormat="1" ht="6.75" customHeight="1">
      <c r="A7" s="230"/>
      <c r="B7" s="279"/>
      <c r="C7" s="280"/>
      <c r="D7" s="281"/>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0.5" customHeight="1">
      <c r="A12" s="239" t="s">
        <v>959</v>
      </c>
      <c r="B12" s="240" t="s">
        <v>1982</v>
      </c>
      <c r="C12" s="241" t="s">
        <v>432</v>
      </c>
      <c r="D12" s="241" t="s">
        <v>431</v>
      </c>
      <c r="E12" s="241" t="s">
        <v>1997</v>
      </c>
      <c r="F12" s="300" t="s">
        <v>2056</v>
      </c>
      <c r="G12" s="242" t="s">
        <v>1984</v>
      </c>
    </row>
    <row r="13" spans="1:7" s="248" customFormat="1" ht="47.25" customHeight="1">
      <c r="A13" s="244" t="s">
        <v>710</v>
      </c>
      <c r="B13" s="423" t="str">
        <f>IFERROR(VLOOKUP($A13,Référentiel_de_Compétences!$B$7:$E$700,2,0),"")</f>
        <v>C. Gestion des risques</v>
      </c>
      <c r="C13" s="670" t="s">
        <v>186</v>
      </c>
      <c r="D13" s="670" t="s">
        <v>2235</v>
      </c>
      <c r="E13" s="670" t="s">
        <v>1517</v>
      </c>
      <c r="F13" s="430" t="s">
        <v>1996</v>
      </c>
      <c r="G13" s="469"/>
    </row>
    <row r="14" spans="1:7" s="248" customFormat="1" ht="57.75" customHeight="1">
      <c r="A14" s="244" t="s">
        <v>724</v>
      </c>
      <c r="B14" s="423" t="str">
        <f>IFERROR(VLOOKUP($A14,Référentiel_de_Compétences!$B$7:$E$700,2,0),"")</f>
        <v>D. Excellence opérationnelle Expertise transverse</v>
      </c>
      <c r="C14" s="671" t="s">
        <v>2140</v>
      </c>
      <c r="D14" s="671" t="s">
        <v>2141</v>
      </c>
      <c r="E14" s="671" t="s">
        <v>1082</v>
      </c>
      <c r="F14" s="432" t="s">
        <v>1996</v>
      </c>
      <c r="G14" s="470"/>
    </row>
    <row r="15" spans="1:7" s="248" customFormat="1" ht="102">
      <c r="A15" s="244" t="s">
        <v>740</v>
      </c>
      <c r="B15" s="423" t="str">
        <f>IFERROR(VLOOKUP($A15,Référentiel_de_Compétences!$B$7:$E$700,2,0),"")</f>
        <v>D. Excellence opérationnelle Expertise transverse</v>
      </c>
      <c r="C15" s="671" t="s">
        <v>2130</v>
      </c>
      <c r="D15" s="671" t="s">
        <v>2137</v>
      </c>
      <c r="E15" s="671" t="s">
        <v>1493</v>
      </c>
      <c r="F15" s="432" t="s">
        <v>1996</v>
      </c>
      <c r="G15" s="470"/>
    </row>
    <row r="16" spans="1:7" s="248" customFormat="1" ht="85">
      <c r="A16" s="244" t="s">
        <v>745</v>
      </c>
      <c r="B16" s="423" t="str">
        <f>IFERROR(VLOOKUP($A16,Référentiel_de_Compétences!$B$7:$E$700,2,0),"")</f>
        <v>D. Excellence opérationnelle Expertise transverse</v>
      </c>
      <c r="C16" s="671" t="s">
        <v>184</v>
      </c>
      <c r="D16" s="671" t="s">
        <v>2136</v>
      </c>
      <c r="E16" s="671" t="s">
        <v>1505</v>
      </c>
      <c r="F16" s="432" t="s">
        <v>1996</v>
      </c>
      <c r="G16" s="470"/>
    </row>
    <row r="17" spans="1:9" s="248" customFormat="1" ht="119">
      <c r="A17" s="244" t="s">
        <v>822</v>
      </c>
      <c r="B17" s="423" t="str">
        <f>IFERROR(VLOOKUP($A17,Référentiel_de_Compétences!$B$7:$E$700,2,0),"")</f>
        <v>L.  Ressources Humaines</v>
      </c>
      <c r="C17" s="671" t="s">
        <v>31</v>
      </c>
      <c r="D17" s="671" t="s">
        <v>2132</v>
      </c>
      <c r="E17" s="671" t="s">
        <v>1138</v>
      </c>
      <c r="F17" s="432" t="s">
        <v>1996</v>
      </c>
      <c r="G17" s="470"/>
    </row>
    <row r="18" spans="1:9" s="248" customFormat="1" ht="68">
      <c r="A18" s="244" t="s">
        <v>823</v>
      </c>
      <c r="B18" s="423" t="str">
        <f>IFERROR(VLOOKUP($A18,Référentiel_de_Compétences!$B$7:$E$700,2,0),"")</f>
        <v>L.  Ressources Humaines</v>
      </c>
      <c r="C18" s="671" t="s">
        <v>2129</v>
      </c>
      <c r="D18" s="671" t="s">
        <v>2134</v>
      </c>
      <c r="E18" s="671" t="s">
        <v>1481</v>
      </c>
      <c r="F18" s="432" t="s">
        <v>1996</v>
      </c>
      <c r="G18" s="470"/>
    </row>
    <row r="19" spans="1:9" s="248" customFormat="1" ht="68">
      <c r="A19" s="244" t="s">
        <v>893</v>
      </c>
      <c r="B19" s="423" t="str">
        <f>IFERROR(VLOOKUP($A19,Référentiel_de_Compétences!$B$7:$E$700,2,0),"")</f>
        <v>X. Digital</v>
      </c>
      <c r="C19" s="671" t="s">
        <v>181</v>
      </c>
      <c r="D19" s="671" t="s">
        <v>2135</v>
      </c>
      <c r="E19" s="671" t="s">
        <v>1487</v>
      </c>
      <c r="F19" s="432" t="s">
        <v>1996</v>
      </c>
      <c r="G19" s="470"/>
    </row>
    <row r="20" spans="1:9" s="248" customFormat="1" ht="66.75" customHeight="1">
      <c r="A20" s="244" t="s">
        <v>894</v>
      </c>
      <c r="B20" s="423" t="str">
        <f>IFERROR(VLOOKUP($A20,Référentiel_de_Compétences!$B$7:$E$700,2,0),"")</f>
        <v>X. Digital</v>
      </c>
      <c r="C20" s="671" t="s">
        <v>2128</v>
      </c>
      <c r="D20" s="671" t="s">
        <v>2133</v>
      </c>
      <c r="E20" s="671" t="s">
        <v>1442</v>
      </c>
      <c r="F20" s="432" t="s">
        <v>1996</v>
      </c>
      <c r="G20" s="470"/>
    </row>
    <row r="21" spans="1:9" s="248" customFormat="1" ht="52.5" customHeight="1">
      <c r="A21" s="244" t="s">
        <v>904</v>
      </c>
      <c r="B21" s="423" t="str">
        <f>IFERROR(VLOOKUP($A21,Référentiel_de_Compétences!$B$7:$E$700,2,0),"")</f>
        <v>Y. Compétences comportementales</v>
      </c>
      <c r="C21" s="671" t="s">
        <v>2277</v>
      </c>
      <c r="D21" s="671" t="s">
        <v>2278</v>
      </c>
      <c r="E21" s="671" t="s">
        <v>1408</v>
      </c>
      <c r="F21" s="432" t="s">
        <v>1996</v>
      </c>
      <c r="G21" s="470"/>
    </row>
    <row r="22" spans="1:9" s="248" customFormat="1" ht="50.25" customHeight="1">
      <c r="A22" s="244" t="s">
        <v>905</v>
      </c>
      <c r="B22" s="423" t="str">
        <f>IFERROR(VLOOKUP($A22,Référentiel_de_Compétences!$B$7:$E$700,2,0),"")</f>
        <v>Y. Compétences comportementales</v>
      </c>
      <c r="C22" s="672" t="s">
        <v>2279</v>
      </c>
      <c r="D22" s="672" t="s">
        <v>2280</v>
      </c>
      <c r="E22" s="672" t="s">
        <v>1404</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UJ0XI+vRUjnFtEzSqWel5DaBe32/2Nj2TSaQ68jvvYzMASKcwWeDhQlI4dHra+UyC+gtwELFOLJhCtKy9TeMSg==" saltValue="E6EFj8yoRF4fCZTccV7jIQ==" spinCount="100000" sheet="1" objects="1" scenarios="1"/>
  <autoFilter ref="A12:G22" xr:uid="{00000000-0009-0000-0000-000065000000}"/>
  <mergeCells count="1">
    <mergeCell ref="C11:G11"/>
  </mergeCells>
  <conditionalFormatting sqref="C4 C7">
    <cfRule type="containsText" dxfId="2083" priority="50" operator="containsText" text="Choisie">
      <formula>NOT(ISERROR(SEARCH("Choisie",C4)))</formula>
    </cfRule>
    <cfRule type="containsText" dxfId="2082" priority="51" operator="containsText" text="clé">
      <formula>NOT(ISERROR(SEARCH("clé",C4)))</formula>
    </cfRule>
    <cfRule type="containsText" dxfId="2081" priority="52" operator="containsText" text="UTILE">
      <formula>NOT(ISERROR(SEARCH("UTILE",C4)))</formula>
    </cfRule>
  </conditionalFormatting>
  <conditionalFormatting sqref="B13:B22 B23:C70">
    <cfRule type="expression" dxfId="2080" priority="32">
      <formula>$B13="Z. Compétences Managériales"</formula>
    </cfRule>
    <cfRule type="expression" dxfId="2079" priority="33">
      <formula>$B13="Y. Compétences comportementales"</formula>
    </cfRule>
    <cfRule type="expression" dxfId="2078" priority="34">
      <formula>$B13="X. Digital"</formula>
    </cfRule>
    <cfRule type="expression" dxfId="2077" priority="35">
      <formula>$B13="P.  Projet"</formula>
    </cfRule>
    <cfRule type="expression" dxfId="2076" priority="36">
      <formula>$B13="O.  Communication"</formula>
    </cfRule>
    <cfRule type="expression" dxfId="2075" priority="37">
      <formula>$B13="N .  Système d'informations"</formula>
    </cfRule>
    <cfRule type="expression" dxfId="2074" priority="38">
      <formula>$B13="M.  Marketing"</formula>
    </cfRule>
    <cfRule type="expression" dxfId="2073" priority="39">
      <formula>$B13="L.  Ressources Humaines"</formula>
    </cfRule>
    <cfRule type="expression" dxfId="2072" priority="40">
      <formula>$B13="K.  Audit / Risques"</formula>
    </cfRule>
    <cfRule type="expression" dxfId="2071" priority="41">
      <formula>$B13="J.  Administration / Services Généraux"</formula>
    </cfRule>
    <cfRule type="expression" dxfId="2070" priority="42">
      <formula>$B13="I.  Immobilier"</formula>
    </cfRule>
    <cfRule type="expression" dxfId="2069" priority="43">
      <formula>$B13="H.  Finance / Contrôle de Gestion / Comptabilité"</formula>
    </cfRule>
    <cfRule type="expression" dxfId="2068" priority="44">
      <formula>$B13="G.  Achats"</formula>
    </cfRule>
    <cfRule type="expression" dxfId="2067" priority="45">
      <formula>$B13="F.  Entreprises"</formula>
    </cfRule>
    <cfRule type="expression" dxfId="2066" priority="46">
      <formula>$B13="E. Excellence opérationnelle  Banque de détail"</formula>
    </cfRule>
    <cfRule type="expression" dxfId="2065" priority="47">
      <formula>$B13="D. Excellence opérationnelle Expertise transverse"</formula>
    </cfRule>
    <cfRule type="expression" dxfId="2064" priority="48">
      <formula>$B13="C. Gestion des risques"</formula>
    </cfRule>
    <cfRule type="expression" dxfId="2063" priority="49">
      <formula>$B13="B. Vente, Conseil"</formula>
    </cfRule>
    <cfRule type="expression" dxfId="2062" priority="53">
      <formula>$B13="A. Accueil, orientation"</formula>
    </cfRule>
  </conditionalFormatting>
  <conditionalFormatting sqref="C8 C10">
    <cfRule type="containsText" dxfId="2061" priority="29" operator="containsText" text="Choisie">
      <formula>NOT(ISERROR(SEARCH("Choisie",C8)))</formula>
    </cfRule>
    <cfRule type="containsText" dxfId="2060" priority="30" operator="containsText" text="clé">
      <formula>NOT(ISERROR(SEARCH("clé",C8)))</formula>
    </cfRule>
    <cfRule type="containsText" dxfId="2059" priority="31" operator="containsText" text="UTILE">
      <formula>NOT(ISERROR(SEARCH("UTILE",C8)))</formula>
    </cfRule>
  </conditionalFormatting>
  <conditionalFormatting sqref="F23:F25">
    <cfRule type="expression" dxfId="2058" priority="10">
      <formula>$B23="Z. Compétences Managériales"</formula>
    </cfRule>
    <cfRule type="expression" dxfId="2057" priority="11">
      <formula>$B23="Y. Compétences comportementales"</formula>
    </cfRule>
    <cfRule type="expression" dxfId="2056" priority="12">
      <formula>$B23="X. Digital"</formula>
    </cfRule>
    <cfRule type="expression" dxfId="2055" priority="13">
      <formula>$B23="P.  Projet"</formula>
    </cfRule>
    <cfRule type="expression" dxfId="2054" priority="14">
      <formula>$B23="O.  Communication"</formula>
    </cfRule>
    <cfRule type="expression" dxfId="2053" priority="15">
      <formula>$B23="N .  Système d'informations"</formula>
    </cfRule>
    <cfRule type="expression" dxfId="2052" priority="16">
      <formula>$B23="M.  Marketing"</formula>
    </cfRule>
    <cfRule type="expression" dxfId="2051" priority="17">
      <formula>$B23="L.  Ressources Humaines"</formula>
    </cfRule>
    <cfRule type="expression" dxfId="2050" priority="18">
      <formula>$B23="K.  Audit / Risques"</formula>
    </cfRule>
    <cfRule type="expression" dxfId="2049" priority="19">
      <formula>$B23="J.  Administration / Services Généraux"</formula>
    </cfRule>
    <cfRule type="expression" dxfId="2048" priority="20">
      <formula>$B23="I.  Immobilier"</formula>
    </cfRule>
    <cfRule type="expression" dxfId="2047" priority="21">
      <formula>$B23="H.  Finance / Contrôle de Gestion / Comptabilité"</formula>
    </cfRule>
    <cfRule type="expression" dxfId="2046" priority="22">
      <formula>$B23="G.  Achats"</formula>
    </cfRule>
    <cfRule type="expression" dxfId="2045" priority="23">
      <formula>$B23="F.  Entreprises"</formula>
    </cfRule>
    <cfRule type="expression" dxfId="2044" priority="24">
      <formula>$B23="E. Excellence opérationnelle  Banque de détail"</formula>
    </cfRule>
    <cfRule type="expression" dxfId="2043" priority="25">
      <formula>$B23="D. Excellence opérationnelle Expertise transverse"</formula>
    </cfRule>
    <cfRule type="expression" dxfId="2042" priority="26">
      <formula>$B23="C. Gestion des risques"</formula>
    </cfRule>
    <cfRule type="expression" dxfId="2041" priority="27">
      <formula>$B23="B. Vente, Conseil"</formula>
    </cfRule>
    <cfRule type="expression" dxfId="2040" priority="28">
      <formula>$B23="A.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Feuil74">
    <tabColor rgb="FFFF0000"/>
    <pageSetUpPr fitToPage="1"/>
  </sheetPr>
  <dimension ref="A1:I43"/>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35501 - ACHETEUR III.1</v>
      </c>
      <c r="E4" s="271"/>
      <c r="F4" s="271"/>
      <c r="G4" s="272" t="str">
        <f ca="1">HYPERLINK("#Matrice!"&amp;ADDRESS(3,4+MATCH(D4,Matrice!$E$3:$AOP$3,0)),"Go")</f>
        <v>Go</v>
      </c>
    </row>
    <row r="5" spans="1:7" s="278" customFormat="1" ht="21" customHeight="1">
      <c r="A5" s="273"/>
      <c r="B5" s="274"/>
      <c r="C5" s="275" t="s">
        <v>403</v>
      </c>
      <c r="D5" s="276" t="e">
        <f ca="1">VLOOKUP($G$5,Répertoire_des_fonctions!$A$7:$E$780,2,0)</f>
        <v>#N/A</v>
      </c>
      <c r="E5" s="277"/>
      <c r="F5" s="276" t="s">
        <v>1986</v>
      </c>
      <c r="G5" s="276" t="str">
        <f ca="1">RIGHT(CELL("filename",A1),LEN(CELL("filename",A1))-SEARCH("]",CELL("filename",A1)))</f>
        <v>35501</v>
      </c>
    </row>
    <row r="6" spans="1:7" s="278" customFormat="1" ht="21" customHeight="1">
      <c r="A6" s="273"/>
      <c r="B6" s="274"/>
      <c r="C6" s="275" t="s">
        <v>404</v>
      </c>
      <c r="D6" s="276" t="e">
        <f ca="1">VLOOKUP($G$5,Répertoire_des_fonctions!$A$7:$E$780,3,0)</f>
        <v>#N/A</v>
      </c>
      <c r="E6" s="277"/>
      <c r="F6" s="276" t="s">
        <v>1987</v>
      </c>
      <c r="G6" s="276" t="str">
        <f ca="1">VLOOKUP($G$5,Répertoire_des_fonctions!$A$7:$E$780,5,0)</f>
        <v>III.1</v>
      </c>
    </row>
    <row r="7" spans="1:7" s="248" customFormat="1" ht="6" customHeight="1">
      <c r="A7" s="268"/>
      <c r="B7" s="279"/>
      <c r="C7" s="284"/>
      <c r="D7" s="285"/>
      <c r="E7" s="282"/>
    </row>
    <row r="8" spans="1:7" s="248" customFormat="1" ht="16.5" customHeight="1">
      <c r="A8" s="268"/>
      <c r="B8" s="279"/>
      <c r="C8" s="269" t="s">
        <v>1988</v>
      </c>
      <c r="D8" s="270" t="s">
        <v>1991</v>
      </c>
      <c r="E8" s="276" t="s">
        <v>1989</v>
      </c>
      <c r="F8" s="271"/>
      <c r="G8" s="283"/>
    </row>
    <row r="9" spans="1:7" s="248" customFormat="1" ht="16.5" customHeight="1">
      <c r="A9" s="268"/>
      <c r="B9" s="279"/>
      <c r="C9" s="275" t="s">
        <v>2012</v>
      </c>
      <c r="D9" s="276"/>
      <c r="E9" s="276"/>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4" customHeight="1" thickBot="1">
      <c r="A12" s="239" t="s">
        <v>959</v>
      </c>
      <c r="B12" s="240" t="s">
        <v>1982</v>
      </c>
      <c r="C12" s="241" t="s">
        <v>432</v>
      </c>
      <c r="D12" s="241" t="s">
        <v>431</v>
      </c>
      <c r="E12" s="241" t="s">
        <v>1997</v>
      </c>
      <c r="F12" s="300" t="s">
        <v>2056</v>
      </c>
      <c r="G12" s="242" t="s">
        <v>1984</v>
      </c>
    </row>
    <row r="13" spans="1:7" s="248" customFormat="1" ht="33.75" customHeight="1">
      <c r="A13" s="244" t="s">
        <v>702</v>
      </c>
      <c r="B13" s="245" t="str">
        <f>IFERROR(VLOOKUP($A13,Référentiel_de_Compétences!$B$7:$E$700,2,0),"")</f>
        <v>B. Vente, Conseil</v>
      </c>
      <c r="C13" s="286" t="str">
        <f>IFERROR(VLOOKUP($A13,Référentiel_de_Compétences!$B$7:$E$700,3,0),"")</f>
        <v>Négociation</v>
      </c>
      <c r="D13" s="294" t="str">
        <f>IFERROR(VLOOKUP($A13,Référentiel_de_Compétences!$B$7:$E$700,4,0),"")</f>
        <v>Utiliser ses connaissances des méthodes et techniques de négociation pour rechercher un accord entre des interlocuteurs.</v>
      </c>
      <c r="E13" s="370" t="str">
        <f ca="1">IFERROR(INDEX('Codes UC'!$A$1:$Z$599,MATCH(A13,'Codes UC'!$A$1:$A$599,0),MATCH($G$6,'Codes UC'!$A$1:$Y$1)),"")</f>
        <v/>
      </c>
      <c r="F13" s="246" t="s">
        <v>1996</v>
      </c>
      <c r="G13" s="247"/>
    </row>
    <row r="14" spans="1:7" s="248" customFormat="1" ht="37.5" customHeight="1">
      <c r="A14" s="244" t="s">
        <v>710</v>
      </c>
      <c r="B14" s="245" t="str">
        <f>IFERROR(VLOOKUP($A14,Référentiel_de_Compétences!$B$7:$E$700,2,0),"")</f>
        <v>C. Gestion des risques</v>
      </c>
      <c r="C14" s="288" t="str">
        <f>IFERROR(VLOOKUP($A14,Référentiel_de_Compétences!$B$7:$E$700,3,0),"")</f>
        <v>Cadre législatif et réglementaire</v>
      </c>
      <c r="D14" s="295" t="str">
        <f>IFERROR(VLOOKUP($A14,Référentiel_de_Compétences!$B$7:$E$700,4,0),"")</f>
        <v>Traiter les connaissances relatives aux réglementations, processus internes et législations en vigueur sur son domaine d'intervention.</v>
      </c>
      <c r="E14" s="371" t="str">
        <f ca="1">IFERROR(INDEX('Codes UC'!$A$1:$Z$599,MATCH(A14,'Codes UC'!$A$1:$A$599,0),MATCH($G$6,'Codes UC'!$A$1:$Y$1)),"")</f>
        <v/>
      </c>
      <c r="F14" s="251" t="s">
        <v>1996</v>
      </c>
      <c r="G14" s="252"/>
    </row>
    <row r="15" spans="1:7" s="248" customFormat="1" ht="114" customHeight="1">
      <c r="A15" s="244" t="s">
        <v>735</v>
      </c>
      <c r="B15" s="245" t="str">
        <f>IFERROR(VLOOKUP($A15,Référentiel_de_Compétences!$B$7:$E$700,2,0),"")</f>
        <v>D. Excellence opérationnelle Expertise transverse</v>
      </c>
      <c r="C15" s="288" t="str">
        <f>IFERROR(VLOOKUP($A15,Référentiel_de_Compétences!$B$7:$E$700,3,0),"")</f>
        <v>Relation partenaires et fournisseurs</v>
      </c>
      <c r="D15" s="295" t="str">
        <f>IFERROR(VLOOKUP($A15,Référentiel_de_Compétences!$B$7:$E$700,4,0),"")</f>
        <v>Réaliser la veille sur les évolutions du marché et l'analyse des marchés fournisseurs, afin de répondre aux enjeux et attentes de l'entreprise.
Développer des réseaux et activer des techniques de sourcing pour identifier les partenaires / fournisseurs potentiels.
Piloter la relation avec un partenaire/fournisseur (modes de fonctionnement, communication, gouvernance de pilotage…), anticiper les litiges, gérer les crises et alerter en cas de nécessité.
Assurer le suivi contractuel de la relation avec les fournisseurs et réaliser et analyser un bilan QCD (Qualité, Coûts, Délais)</v>
      </c>
      <c r="E15" s="371" t="str">
        <f ca="1">IFERROR(INDEX('Codes UC'!$A$1:$Z$599,MATCH(A15,'Codes UC'!$A$1:$A$599,0),MATCH($G$6,'Codes UC'!$A$1:$Y$1)),"")</f>
        <v/>
      </c>
      <c r="F15" s="251" t="s">
        <v>1996</v>
      </c>
      <c r="G15" s="252"/>
    </row>
    <row r="16" spans="1:7" s="248" customFormat="1" ht="42">
      <c r="A16" s="244" t="s">
        <v>736</v>
      </c>
      <c r="B16" s="245" t="str">
        <f>IFERROR(VLOOKUP($A16,Référentiel_de_Compétences!$B$7:$E$700,2,0),"")</f>
        <v>D. Excellence opérationnelle Expertise transverse</v>
      </c>
      <c r="C16" s="288" t="str">
        <f>IFERROR(VLOOKUP($A16,Référentiel_de_Compétences!$B$7:$E$700,3,0),"")</f>
        <v>Analyse du besoin Client / Partenaire / Collaborateur</v>
      </c>
      <c r="D16" s="295" t="str">
        <f>IFERROR(VLOOKUP($A16,Référentiel_de_Compétences!$B$7:$E$700,4,0),"")</f>
        <v>Comprendre, analyser et challenger les besoins et attentes de ses clients / partenaires / collaborateurs, en prenant en considération ses contraintes et les risques associés.</v>
      </c>
      <c r="E16" s="371" t="str">
        <f ca="1">IFERROR(INDEX('Codes UC'!$A$1:$Z$599,MATCH(A16,'Codes UC'!$A$1:$A$599,0),MATCH($G$6,'Codes UC'!$A$1:$Y$1)),"")</f>
        <v/>
      </c>
      <c r="F16" s="251" t="s">
        <v>1996</v>
      </c>
      <c r="G16" s="252"/>
    </row>
    <row r="17" spans="1:7" s="248" customFormat="1" ht="42" hidden="1">
      <c r="A17" s="244" t="s">
        <v>741</v>
      </c>
      <c r="B17" s="245" t="str">
        <f>IFERROR(VLOOKUP($A17,Référentiel_de_Compétences!$B$7:$E$700,2,0),"")</f>
        <v>D. Excellence opérationnelle Expertise transverse</v>
      </c>
      <c r="C17" s="288" t="str">
        <f>IFERROR(VLOOKUP($A17,Référentiel_de_Compétences!$B$7:$E$700,3,0),"")</f>
        <v>Communication</v>
      </c>
      <c r="D17" s="295" t="str">
        <f>IFERROR(VLOOKUP($A17,Référentiel_de_Compétences!$B$7:$E$700,4,0),"")</f>
        <v>Structurer la diffusion de son information et adapter sa communication écrite et orale en fonction de ses interlocuteurs internes ou externes.</v>
      </c>
      <c r="E17" s="371" t="str">
        <f ca="1">IFERROR(INDEX('Codes UC'!$A$1:$Z$599,MATCH(A17,'Codes UC'!$A$1:$A$599,0),MATCH($G$6,'Codes UC'!$A$1:$Y$1)),"")</f>
        <v/>
      </c>
      <c r="F17" s="251" t="s">
        <v>1996</v>
      </c>
      <c r="G17" s="252"/>
    </row>
    <row r="18" spans="1:7" s="248" customFormat="1" ht="65" hidden="1">
      <c r="A18" s="244" t="s">
        <v>742</v>
      </c>
      <c r="B18" s="245" t="str">
        <f>IFERROR(VLOOKUP($A18,Référentiel_de_Compétences!$B$7:$E$700,2,0),"")</f>
        <v>D. Excellence opérationnelle Expertise transverse</v>
      </c>
      <c r="C18" s="288" t="str">
        <f>IFERROR(VLOOKUP($A18,Référentiel_de_Compétences!$B$7:$E$700,3,0),"")</f>
        <v xml:space="preserve">Performance et rentabilité </v>
      </c>
      <c r="D18" s="295" t="str">
        <f>IFERROR(VLOOKUP($A18,Référentiel_de_Compétences!$B$7:$E$700,4,0),"")</f>
        <v>Analyser la performance de l'organisation / projet à un instant t (analyse et contrôle des coûts, des données budgétaires réalisées vs prévisionnelles, du Cash Flow, analyse d'un compte de résultats, calcul de coûts unitaires, calcul de prix de revient...) et optimiser sa rentabilité à moyen et long terme (gestion prévisionnelle et estimation des coûts, scénarios prédictifs, simulation d'impacts, résultats prospectifs, etc).</v>
      </c>
      <c r="E18" s="371" t="str">
        <f ca="1">IFERROR(INDEX('Codes UC'!$A$1:$Z$599,MATCH(A18,'Codes UC'!$A$1:$A$599,0),MATCH($G$6,'Codes UC'!$A$1:$Y$1)),"")</f>
        <v/>
      </c>
      <c r="F18" s="251" t="s">
        <v>1996</v>
      </c>
      <c r="G18" s="252"/>
    </row>
    <row r="19" spans="1:7" s="248" customFormat="1" ht="42">
      <c r="A19" s="244" t="s">
        <v>788</v>
      </c>
      <c r="B19" s="245" t="str">
        <f>IFERROR(VLOOKUP($A19,Référentiel_de_Compétences!$B$7:$E$700,2,0),"")</f>
        <v>G.  Achats</v>
      </c>
      <c r="C19" s="288" t="str">
        <f>IFERROR(VLOOKUP($A19,Référentiel_de_Compétences!$B$7:$E$700,3,0),"")</f>
        <v>Sourcing partenaires / fournisseurs</v>
      </c>
      <c r="D19" s="295" t="str">
        <f>IFERROR(VLOOKUP($A19,Référentiel_de_Compétences!$B$7:$E$700,4,0),"")</f>
        <v>Développer des réseaux et activer des techniques de sourcing pour identifier les partenaires / fournisseurs potentiels</v>
      </c>
      <c r="E19" s="371" t="str">
        <f ca="1">IFERROR(INDEX('Codes UC'!$A$1:$Z$599,MATCH(A19,'Codes UC'!$A$1:$A$599,0),MATCH($G$6,'Codes UC'!$A$1:$Y$1)),"")</f>
        <v/>
      </c>
      <c r="F19" s="251" t="s">
        <v>1996</v>
      </c>
      <c r="G19" s="252"/>
    </row>
    <row r="20" spans="1:7" s="248" customFormat="1" ht="56">
      <c r="A20" s="244" t="s">
        <v>789</v>
      </c>
      <c r="B20" s="245" t="str">
        <f>IFERROR(VLOOKUP($A20,Référentiel_de_Compétences!$B$7:$E$700,2,0),"")</f>
        <v>G.  Achats</v>
      </c>
      <c r="C20" s="288" t="str">
        <f>IFERROR(VLOOKUP($A20,Référentiel_de_Compétences!$B$7:$E$700,3,0),"")</f>
        <v xml:space="preserve">Stratégies d'achats / d'approvisionnements </v>
      </c>
      <c r="D20" s="295" t="str">
        <f>IFERROR(VLOOKUP($A20,Référentiel_de_Compétences!$B$7:$E$700,4,0),"")</f>
        <v xml:space="preserve">Elaborer des stratégies d'achats / d'approvisionnements (Make or Buy, partenariats...) </v>
      </c>
      <c r="E20" s="371" t="str">
        <f ca="1">IFERROR(INDEX('Codes UC'!$A$1:$Z$599,MATCH(A20,'Codes UC'!$A$1:$A$599,0),MATCH($G$6,'Codes UC'!$A$1:$Y$1)),"")</f>
        <v/>
      </c>
      <c r="F20" s="251" t="s">
        <v>1996</v>
      </c>
      <c r="G20" s="252"/>
    </row>
    <row r="21" spans="1:7" s="248" customFormat="1" ht="96.75" customHeight="1">
      <c r="A21" s="244" t="s">
        <v>900</v>
      </c>
      <c r="B21" s="245" t="str">
        <f>IFERROR(VLOOKUP($A21,Référentiel_de_Compétences!$B$7:$E$700,2,0),"")</f>
        <v>X. Digital</v>
      </c>
      <c r="C21" s="288" t="str">
        <f>IFERROR(VLOOKUP($A21,Référentiel_de_Compétences!$B$7:$E$700,3,0),"")</f>
        <v>Outils Collaboratifs internes</v>
      </c>
      <c r="D21" s="295" t="str">
        <f>IFERROR(VLOOKUP($A21,Référentiel_de_Compétences!$B$7:$E$700,4,0),"")</f>
        <v>Utiliser les plateformes collaboratives internes pour échanger et partager les bonnes pratiques ou retours d'expérience.
Participer à des projets en mode collaboratif, sur des outils en ligne, qui facilitent la transversalité.
Rejoindre les communautés digitales, comprendre leurs usages, y participer et identifier les référents sur les sujets clés.
Animer une communauté en ligne.</v>
      </c>
      <c r="E21" s="371" t="str">
        <f ca="1">IFERROR(INDEX('Codes UC'!$A$1:$Z$599,MATCH(A21,'Codes UC'!$A$1:$A$599,0),MATCH($G$6,'Codes UC'!$A$1:$Y$1)),"")</f>
        <v/>
      </c>
      <c r="F21" s="251" t="s">
        <v>1996</v>
      </c>
      <c r="G21" s="252"/>
    </row>
    <row r="22" spans="1:7" s="248" customFormat="1" ht="56" hidden="1">
      <c r="A22" s="244" t="s">
        <v>902</v>
      </c>
      <c r="B22" s="245" t="str">
        <f>IFERROR(VLOOKUP($A22,Référentiel_de_Compétences!$B$7:$E$700,2,0),"")</f>
        <v>X. Digital</v>
      </c>
      <c r="C22" s="288" t="str">
        <f>IFERROR(VLOOKUP($A22,Référentiel_de_Compétences!$B$7:$E$700,3,0),"")</f>
        <v>Analyse de données et informatique décisionnelle</v>
      </c>
      <c r="D22" s="295" t="str">
        <f>IFERROR(VLOOKUP($A22,Référentiel_de_Compétences!$B$7:$E$700,4,0),"")</f>
        <v>Savoir exploiter et analyser des bases de données élargies (dans une logique de cloud ou big data).
Transformer les données brutes en informations à valeur ajoutée pour son activité (smart data).
Maîtriser les nouvelles méthodes de modélisation de la donnée.</v>
      </c>
      <c r="E22" s="371" t="str">
        <f ca="1">IFERROR(INDEX('Codes UC'!$A$1:$Z$599,MATCH(A22,'Codes UC'!$A$1:$A$599,0),MATCH($G$6,'Codes UC'!$A$1:$Y$1)),"")</f>
        <v/>
      </c>
      <c r="F22" s="251" t="s">
        <v>1996</v>
      </c>
      <c r="G22" s="252"/>
    </row>
    <row r="23" spans="1:7" s="248" customFormat="1" ht="46.5" customHeight="1">
      <c r="A23" s="244" t="s">
        <v>904</v>
      </c>
      <c r="B23" s="245" t="str">
        <f>IFERROR(VLOOKUP($A23,Référentiel_de_Compétences!$B$7:$E$700,2,0),"")</f>
        <v>Y. Compétences comportementales</v>
      </c>
      <c r="C23" s="288" t="str">
        <f>IFERROR(VLOOKUP($A23,Référentiel_de_Compétences!$B$7:$E$700,3,0),"")</f>
        <v xml:space="preserve">Orientation client </v>
      </c>
      <c r="D23" s="295" t="str">
        <f>IFERROR(VLOOKUP($A23,Référentiel_de_Compétences!$B$7:$E$700,4,0),"")</f>
        <v>Adopter une posture de service et de conseil. Créer une relation de confiance dans le long terme et apporter des solutions. Être à l'écoute des besoins clients. Savoir questionner le client, analyser et comprendre ses besoins.</v>
      </c>
      <c r="E23" s="371" t="str">
        <f ca="1">IFERROR(INDEX('Codes UC'!$A$1:$Z$599,MATCH(A23,'Codes UC'!$A$1:$A$599,0),MATCH($G$6,'Codes UC'!$A$1:$Y$1)),"")</f>
        <v/>
      </c>
      <c r="F23" s="251" t="s">
        <v>1996</v>
      </c>
      <c r="G23" s="252"/>
    </row>
    <row r="24" spans="1:7" s="248" customFormat="1" ht="28">
      <c r="A24" s="244" t="s">
        <v>905</v>
      </c>
      <c r="B24" s="245" t="str">
        <f>IFERROR(VLOOKUP($A24,Référentiel_de_Compétences!$B$7:$E$700,2,0),"")</f>
        <v>Y. Compétences comportementales</v>
      </c>
      <c r="C24" s="288" t="str">
        <f>IFERROR(VLOOKUP($A24,Référentiel_de_Compétences!$B$7:$E$700,3,0),"")</f>
        <v>Orientation résultats</v>
      </c>
      <c r="D24" s="295" t="str">
        <f>IFERROR(VLOOKUP($A24,Référentiel_de_Compétences!$B$7:$E$700,4,0),"")</f>
        <v>Atteindre voire dépasser les objectifs fixés en mobilisant les moyens à disposition (financiers, matériels, techniques et humains) dans une logique de résultat durable.</v>
      </c>
      <c r="E24" s="371" t="str">
        <f ca="1">IFERROR(INDEX('Codes UC'!$A$1:$Z$599,MATCH(A24,'Codes UC'!$A$1:$A$599,0),MATCH($G$6,'Codes UC'!$A$1:$Y$1)),"")</f>
        <v/>
      </c>
      <c r="F24" s="251" t="s">
        <v>1996</v>
      </c>
      <c r="G24" s="252"/>
    </row>
    <row r="25" spans="1:7" s="248" customFormat="1" ht="40" thickBot="1">
      <c r="A25" s="244" t="s">
        <v>910</v>
      </c>
      <c r="B25" s="245" t="str">
        <f>IFERROR(VLOOKUP($A25,Référentiel_de_Compétences!$B$7:$E$700,2,0),"")</f>
        <v>Y. Compétences comportementales</v>
      </c>
      <c r="C25" s="307" t="str">
        <f>IFERROR(VLOOKUP($A25,Référentiel_de_Compétences!$B$7:$E$700,3,0),"")</f>
        <v>Analyse et discernement</v>
      </c>
      <c r="D25" s="384" t="str">
        <f>IFERROR(VLOOKUP($A25,Référentiel_de_Compétences!$B$7:$E$700,4,0),"")</f>
        <v>Rechercher, collecter, consolider des informations et en percevoir les éléments clés.
Faire preuve d'un esprit critique et analytique.
Observer, capter et interpréter les signaux faibles.</v>
      </c>
      <c r="E25" s="382" t="str">
        <f ca="1">IFERROR(INDEX('Codes UC'!$A$1:$Z$599,MATCH(A25,'Codes UC'!$A$1:$A$599,0),MATCH($G$6,'Codes UC'!$A$1:$Y$1)),"")</f>
        <v/>
      </c>
      <c r="F25" s="258" t="s">
        <v>1996</v>
      </c>
      <c r="G25" s="259"/>
    </row>
    <row r="26" spans="1:7" s="248" customFormat="1" ht="24" hidden="1">
      <c r="A26" s="244"/>
      <c r="B26" s="245" t="str">
        <f>IFERROR(VLOOKUP($A26,Référentiel_de_Compétences!$B$7:$E$700,2,0),"")</f>
        <v/>
      </c>
      <c r="C26" s="391" t="str">
        <f>IFERROR(VLOOKUP($A26,Référentiel_de_Compétences!$B$7:$E$700,3,0),"")</f>
        <v/>
      </c>
      <c r="D26" s="392" t="str">
        <f>IFERROR(VLOOKUP($A26,Référentiel_de_Compétences!$B$7:$E$700,4,0),"")</f>
        <v/>
      </c>
      <c r="E26" s="393" t="str">
        <f ca="1">IFERROR(INDEX('Codes UC'!$A$1:$Z$599,MATCH(A26,'Codes UC'!$A$1:$A$599,0),MATCH($G$6,'Codes UC'!$A$1:$Y$1)),"")</f>
        <v/>
      </c>
      <c r="F26" s="394" t="s">
        <v>1996</v>
      </c>
      <c r="G26" s="395"/>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372" t="str">
        <f ca="1">IFERROR(INDEX('Codes UC'!$A$1:$Z$599,MATCH(A27,'Codes UC'!$A$1:$A$599,0),MATCH($G$6,'Codes UC'!$A$1:$Y$1)),"")</f>
        <v/>
      </c>
      <c r="F27" s="251" t="s">
        <v>1996</v>
      </c>
      <c r="G27" s="252"/>
    </row>
    <row r="28" spans="1:7" s="248" customFormat="1" ht="24" hidden="1">
      <c r="A28" s="244"/>
      <c r="B28" s="245" t="str">
        <f>IFERROR(VLOOKUP($A28,Référentiel_de_Compétences!$B$7:$E$700,2,0),"")</f>
        <v/>
      </c>
      <c r="C28" s="253" t="str">
        <f>IFERROR(VLOOKUP($A28,Référentiel_de_Compétences!$B$7:$E$700,3,0),"")</f>
        <v/>
      </c>
      <c r="D28" s="254" t="str">
        <f>IFERROR(VLOOKUP($A28,Référentiel_de_Compétences!$B$7:$E$700,4,0),"")</f>
        <v/>
      </c>
      <c r="E28" s="372"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372"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372"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372" t="str">
        <f ca="1">IFERROR(INDEX('Codes UC'!$A$1:$Z$599,MATCH(A31,'Codes UC'!$A$1:$A$599,0),MATCH($G$6,'Codes UC'!$A$1:$Y$1)),"")</f>
        <v/>
      </c>
      <c r="F31" s="251" t="s">
        <v>1996</v>
      </c>
      <c r="G31" s="252"/>
    </row>
    <row r="32" spans="1:7" s="248" customFormat="1" ht="24" hidden="1">
      <c r="A32" s="244"/>
      <c r="B32" s="245" t="str">
        <f>IFERROR(VLOOKUP($A32,Référentiel_de_Compétences!$B$7:$E$700,2,0),"")</f>
        <v/>
      </c>
      <c r="C32" s="253" t="str">
        <f>IFERROR(VLOOKUP($A32,Référentiel_de_Compétences!$B$7:$E$700,3,0),"")</f>
        <v/>
      </c>
      <c r="D32" s="254" t="str">
        <f>IFERROR(VLOOKUP($A32,Référentiel_de_Compétences!$B$7:$E$700,4,0),"")</f>
        <v/>
      </c>
      <c r="E32" s="372" t="str">
        <f ca="1">IFERROR(INDEX('Codes UC'!$A$1:$Z$599,MATCH(A32,'Codes UC'!$A$1:$A$599,0),MATCH($G$6,'Codes UC'!$A$1:$Y$1)),"")</f>
        <v/>
      </c>
      <c r="F32" s="251" t="s">
        <v>1996</v>
      </c>
      <c r="G32" s="252"/>
    </row>
    <row r="33" spans="1:9" s="248" customFormat="1" ht="24" hidden="1">
      <c r="A33" s="244"/>
      <c r="B33" s="245" t="str">
        <f>IFERROR(VLOOKUP($A33,Référentiel_de_Compétences!$B$7:$E$700,2,0),"")</f>
        <v/>
      </c>
      <c r="C33" s="253" t="str">
        <f>IFERROR(VLOOKUP($A33,Référentiel_de_Compétences!$B$7:$E$700,3,0),"")</f>
        <v/>
      </c>
      <c r="D33" s="254" t="str">
        <f>IFERROR(VLOOKUP($A33,Référentiel_de_Compétences!$B$7:$E$700,4,0),"")</f>
        <v/>
      </c>
      <c r="E33" s="372" t="str">
        <f ca="1">IFERROR(INDEX('Codes UC'!$A$1:$Z$599,MATCH(A33,'Codes UC'!$A$1:$A$599,0),MATCH($G$6,'Codes UC'!$A$1:$Y$1)),"")</f>
        <v/>
      </c>
      <c r="F33" s="251" t="s">
        <v>1996</v>
      </c>
      <c r="G33" s="252"/>
    </row>
    <row r="34" spans="1:9" s="248" customFormat="1" ht="24" hidden="1">
      <c r="A34" s="244"/>
      <c r="B34" s="245" t="str">
        <f>IFERROR(VLOOKUP($A34,Référentiel_de_Compétences!$B$7:$E$700,2,0),"")</f>
        <v/>
      </c>
      <c r="C34" s="253" t="str">
        <f>IFERROR(VLOOKUP($A34,Référentiel_de_Compétences!$B$7:$E$700,3,0),"")</f>
        <v/>
      </c>
      <c r="D34" s="254" t="str">
        <f>IFERROR(VLOOKUP($A34,Référentiel_de_Compétences!$B$7:$E$700,4,0),"")</f>
        <v/>
      </c>
      <c r="E34" s="372" t="str">
        <f ca="1">IFERROR(INDEX('Codes UC'!$A$1:$Z$599,MATCH(A34,'Codes UC'!$A$1:$A$599,0),MATCH($G$6,'Codes UC'!$A$1:$Y$1)),"")</f>
        <v/>
      </c>
      <c r="F34" s="251" t="s">
        <v>1996</v>
      </c>
      <c r="G34" s="252"/>
    </row>
    <row r="35" spans="1:9" s="248" customFormat="1" ht="25" hidden="1" thickBot="1">
      <c r="A35" s="244"/>
      <c r="B35" s="245" t="str">
        <f>IFERROR(VLOOKUP($A35,Référentiel_de_Compétences!$B$7:$E$700,2,0),"")</f>
        <v/>
      </c>
      <c r="C35" s="255" t="str">
        <f>IFERROR(VLOOKUP($A35,Référentiel_de_Compétences!$B$7:$E$700,3,0),"")</f>
        <v/>
      </c>
      <c r="D35" s="256" t="str">
        <f>IFERROR(VLOOKUP($A35,Référentiel_de_Compétences!$B$7:$E$700,4,0),"")</f>
        <v/>
      </c>
      <c r="E35" s="378" t="str">
        <f ca="1">IFERROR(INDEX('Codes UC'!$A$1:$Z$599,MATCH(A35,'Codes UC'!$A$1:$A$599,0),MATCH($G$6,'Codes UC'!$A$1:$Y$1)),"")</f>
        <v/>
      </c>
      <c r="F35" s="258" t="s">
        <v>1996</v>
      </c>
      <c r="G35" s="259"/>
    </row>
    <row r="36" spans="1:9" ht="27.75" customHeight="1">
      <c r="C36" s="260" t="s">
        <v>1992</v>
      </c>
      <c r="D36" s="261"/>
      <c r="E36" s="379"/>
      <c r="F36" s="260" t="s">
        <v>1992</v>
      </c>
    </row>
    <row r="37" spans="1:9" s="210" customFormat="1">
      <c r="A37" s="207"/>
      <c r="B37" s="208"/>
      <c r="C37" s="260" t="s">
        <v>1993</v>
      </c>
      <c r="D37" s="261"/>
      <c r="E37" s="379"/>
      <c r="F37" s="260" t="s">
        <v>1995</v>
      </c>
      <c r="G37" s="207"/>
      <c r="H37" s="207"/>
      <c r="I37" s="207"/>
    </row>
    <row r="38" spans="1:9" s="210" customFormat="1">
      <c r="A38" s="207"/>
      <c r="B38" s="208"/>
      <c r="C38" s="262" t="s">
        <v>1994</v>
      </c>
      <c r="D38" s="261"/>
      <c r="E38" s="379"/>
      <c r="F38" s="262" t="s">
        <v>1994</v>
      </c>
      <c r="G38" s="207"/>
      <c r="H38" s="207"/>
      <c r="I38" s="207"/>
    </row>
    <row r="39" spans="1:9" s="210" customFormat="1">
      <c r="A39" s="207"/>
      <c r="B39" s="208"/>
      <c r="C39" s="208"/>
      <c r="D39" s="261"/>
      <c r="E39" s="379"/>
      <c r="F39" s="207"/>
      <c r="G39" s="207"/>
      <c r="H39" s="207"/>
      <c r="I39" s="207"/>
    </row>
    <row r="40" spans="1:9" s="210" customFormat="1">
      <c r="A40" s="207"/>
      <c r="B40" s="208"/>
      <c r="C40" s="208"/>
      <c r="D40" s="261"/>
      <c r="E40" s="379"/>
      <c r="F40" s="207"/>
      <c r="G40" s="207"/>
      <c r="H40" s="207"/>
      <c r="I40" s="207"/>
    </row>
    <row r="41" spans="1:9" s="210" customFormat="1">
      <c r="A41" s="207"/>
      <c r="B41" s="208"/>
      <c r="C41" s="208"/>
      <c r="D41" s="261"/>
      <c r="E41" s="379"/>
      <c r="F41" s="207"/>
      <c r="G41" s="207"/>
      <c r="H41" s="207"/>
      <c r="I41" s="207"/>
    </row>
    <row r="42" spans="1:9" s="210" customFormat="1">
      <c r="A42" s="207"/>
      <c r="B42" s="208"/>
      <c r="C42" s="208"/>
      <c r="D42" s="261"/>
      <c r="E42" s="379"/>
      <c r="F42" s="207"/>
      <c r="G42" s="207"/>
      <c r="H42" s="207"/>
      <c r="I42" s="207"/>
    </row>
    <row r="43" spans="1:9" s="210" customFormat="1">
      <c r="A43" s="207"/>
      <c r="B43" s="208"/>
      <c r="C43" s="208"/>
      <c r="D43" s="261"/>
      <c r="E43" s="379"/>
      <c r="F43" s="207"/>
      <c r="G43" s="207"/>
      <c r="H43" s="207"/>
      <c r="I43" s="207"/>
    </row>
  </sheetData>
  <autoFilter ref="A12:G35" xr:uid="{00000000-0009-0000-0000-000066000000}"/>
  <mergeCells count="1">
    <mergeCell ref="C11:G11"/>
  </mergeCells>
  <conditionalFormatting sqref="C4 C7">
    <cfRule type="containsText" dxfId="2039" priority="50" operator="containsText" text="Choisie">
      <formula>NOT(ISERROR(SEARCH("Choisie",C4)))</formula>
    </cfRule>
    <cfRule type="containsText" dxfId="2038" priority="51" operator="containsText" text="clé">
      <formula>NOT(ISERROR(SEARCH("clé",C4)))</formula>
    </cfRule>
    <cfRule type="containsText" dxfId="2037" priority="52" operator="containsText" text="UTILE">
      <formula>NOT(ISERROR(SEARCH("UTILE",C4)))</formula>
    </cfRule>
  </conditionalFormatting>
  <conditionalFormatting sqref="B13:C83">
    <cfRule type="expression" dxfId="2036" priority="32">
      <formula>$B13="Z. Compétences Managériales"</formula>
    </cfRule>
    <cfRule type="expression" dxfId="2035" priority="33">
      <formula>$B13="Y. Compétences comportementales"</formula>
    </cfRule>
    <cfRule type="expression" dxfId="2034" priority="34">
      <formula>$B13="X. Digital"</formula>
    </cfRule>
    <cfRule type="expression" dxfId="2033" priority="35">
      <formula>$B13="P.  Projet"</formula>
    </cfRule>
    <cfRule type="expression" dxfId="2032" priority="36">
      <formula>$B13="O.  Communication"</formula>
    </cfRule>
    <cfRule type="expression" dxfId="2031" priority="37">
      <formula>$B13="N .  Système d'informations"</formula>
    </cfRule>
    <cfRule type="expression" dxfId="2030" priority="38">
      <formula>$B13="M.  Marketing"</formula>
    </cfRule>
    <cfRule type="expression" dxfId="2029" priority="39">
      <formula>$B13="L.  Ressources Humaines"</formula>
    </cfRule>
    <cfRule type="expression" dxfId="2028" priority="40">
      <formula>$B13="K.  Audit / Risques"</formula>
    </cfRule>
    <cfRule type="expression" dxfId="2027" priority="41">
      <formula>$B13="J.  Administration / Services Généraux"</formula>
    </cfRule>
    <cfRule type="expression" dxfId="2026" priority="42">
      <formula>$B13="I.  Immobilier"</formula>
    </cfRule>
    <cfRule type="expression" dxfId="2025" priority="43">
      <formula>$B13="H.  Finance / Contrôle de Gestion / Comptabilité"</formula>
    </cfRule>
    <cfRule type="expression" dxfId="2024" priority="44">
      <formula>$B13="G.  Achats"</formula>
    </cfRule>
    <cfRule type="expression" dxfId="2023" priority="45">
      <formula>$B13="F.  Entreprises"</formula>
    </cfRule>
    <cfRule type="expression" dxfId="2022" priority="46">
      <formula>$B13="E. Excellence opérationnelle  Banque de détail"</formula>
    </cfRule>
    <cfRule type="expression" dxfId="2021" priority="47">
      <formula>$B13="D. Excellence opérationnelle Expertise transverse"</formula>
    </cfRule>
    <cfRule type="expression" dxfId="2020" priority="48">
      <formula>$B13="C. Gestion des risques"</formula>
    </cfRule>
    <cfRule type="expression" dxfId="2019" priority="49">
      <formula>$B13="B. Vente, Conseil"</formula>
    </cfRule>
    <cfRule type="expression" dxfId="2018" priority="53">
      <formula>$B13="A. Accueil, orientation"</formula>
    </cfRule>
  </conditionalFormatting>
  <conditionalFormatting sqref="C8 C10">
    <cfRule type="containsText" dxfId="2017" priority="29" operator="containsText" text="Choisie">
      <formula>NOT(ISERROR(SEARCH("Choisie",C8)))</formula>
    </cfRule>
    <cfRule type="containsText" dxfId="2016" priority="30" operator="containsText" text="clé">
      <formula>NOT(ISERROR(SEARCH("clé",C8)))</formula>
    </cfRule>
    <cfRule type="containsText" dxfId="2015" priority="31" operator="containsText" text="UTILE">
      <formula>NOT(ISERROR(SEARCH("UTILE",C8)))</formula>
    </cfRule>
  </conditionalFormatting>
  <conditionalFormatting sqref="F36:F38">
    <cfRule type="expression" dxfId="2014" priority="10">
      <formula>$B36="Z. Compétences Managériales"</formula>
    </cfRule>
    <cfRule type="expression" dxfId="2013" priority="11">
      <formula>$B36="Y. Compétences comportementales"</formula>
    </cfRule>
    <cfRule type="expression" dxfId="2012" priority="12">
      <formula>$B36="X. Digital"</formula>
    </cfRule>
    <cfRule type="expression" dxfId="2011" priority="13">
      <formula>$B36="P.  Projet"</formula>
    </cfRule>
    <cfRule type="expression" dxfId="2010" priority="14">
      <formula>$B36="O.  Communication"</formula>
    </cfRule>
    <cfRule type="expression" dxfId="2009" priority="15">
      <formula>$B36="N .  Système d'informations"</formula>
    </cfRule>
    <cfRule type="expression" dxfId="2008" priority="16">
      <formula>$B36="M.  Marketing"</formula>
    </cfRule>
    <cfRule type="expression" dxfId="2007" priority="17">
      <formula>$B36="L.  Ressources Humaines"</formula>
    </cfRule>
    <cfRule type="expression" dxfId="2006" priority="18">
      <formula>$B36="K.  Audit / Risques"</formula>
    </cfRule>
    <cfRule type="expression" dxfId="2005" priority="19">
      <formula>$B36="J.  Administration / Services Généraux"</formula>
    </cfRule>
    <cfRule type="expression" dxfId="2004" priority="20">
      <formula>$B36="I.  Immobilier"</formula>
    </cfRule>
    <cfRule type="expression" dxfId="2003" priority="21">
      <formula>$B36="H.  Finance / Contrôle de Gestion / Comptabilité"</formula>
    </cfRule>
    <cfRule type="expression" dxfId="2002" priority="22">
      <formula>$B36="G.  Achats"</formula>
    </cfRule>
    <cfRule type="expression" dxfId="2001" priority="23">
      <formula>$B36="F.  Entreprises"</formula>
    </cfRule>
    <cfRule type="expression" dxfId="2000" priority="24">
      <formula>$B36="E. Excellence opérationnelle  Banque de détail"</formula>
    </cfRule>
    <cfRule type="expression" dxfId="1999" priority="25">
      <formula>$B36="D. Excellence opérationnelle Expertise transverse"</formula>
    </cfRule>
    <cfRule type="expression" dxfId="1998" priority="26">
      <formula>$B36="C. Gestion des risques"</formula>
    </cfRule>
    <cfRule type="expression" dxfId="1997" priority="27">
      <formula>$B36="B. Vente, Conseil"</formula>
    </cfRule>
    <cfRule type="expression" dxfId="1996" priority="28">
      <formula>$B36="A. Accueil, orientation"</formula>
    </cfRule>
  </conditionalFormatting>
  <conditionalFormatting sqref="E13:E35">
    <cfRule type="containsText" dxfId="1995" priority="7" operator="containsText" text="Choisie">
      <formula>NOT(ISERROR(SEARCH("Choisie",E13)))</formula>
    </cfRule>
    <cfRule type="containsText" dxfId="1994" priority="8" operator="containsText" text="clé">
      <formula>NOT(ISERROR(SEARCH("clé",E13)))</formula>
    </cfRule>
    <cfRule type="containsText" dxfId="1993" priority="9" operator="containsText" text="UTILE">
      <formula>NOT(ISERROR(SEARCH("UTILE",E13)))</formula>
    </cfRule>
  </conditionalFormatting>
  <conditionalFormatting sqref="E13:E35">
    <cfRule type="containsText" dxfId="1992" priority="4" operator="containsText" text="Choisie">
      <formula>NOT(ISERROR(SEARCH("Choisie",E13)))</formula>
    </cfRule>
    <cfRule type="containsText" dxfId="1991" priority="5" operator="containsText" text="clé">
      <formula>NOT(ISERROR(SEARCH("clé",E13)))</formula>
    </cfRule>
    <cfRule type="containsText" dxfId="1990" priority="6" operator="containsText" text="UTILE">
      <formula>NOT(ISERROR(SEARCH("UTILE",E13)))</formula>
    </cfRule>
  </conditionalFormatting>
  <conditionalFormatting sqref="E14:E17">
    <cfRule type="containsText" dxfId="1989" priority="1" operator="containsText" text="Choisie">
      <formula>NOT(ISERROR(SEARCH("Choisie",E14)))</formula>
    </cfRule>
    <cfRule type="containsText" dxfId="1988" priority="2" operator="containsText" text="clé">
      <formula>NOT(ISERROR(SEARCH("clé",E14)))</formula>
    </cfRule>
    <cfRule type="containsText" dxfId="1987" priority="3" operator="containsText" text="UTILE">
      <formula>NOT(ISERROR(SEARCH("UTILE",E14)))</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Feuil75">
    <tabColor theme="5" tint="0.59999389629810485"/>
    <pageSetUpPr fitToPage="1"/>
  </sheetPr>
  <dimension ref="A1:I32"/>
  <sheetViews>
    <sheetView showGridLines="0" topLeftCell="C1" zoomScale="90" zoomScaleNormal="90" workbookViewId="0">
      <selection activeCell="D23" sqref="D2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80.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30"/>
      <c r="B4" s="231"/>
      <c r="C4" s="675" t="s">
        <v>1985</v>
      </c>
      <c r="D4" s="270" t="str">
        <f ca="1">VLOOKUP($G$5,Répertoire_des_fonctions!$A$7:$E$780,4,0)</f>
        <v>35279 - ASSISTANT(E) DE DIRECTION III.1</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323"/>
      <c r="F5" s="276" t="s">
        <v>1986</v>
      </c>
      <c r="G5" s="276" t="str">
        <f ca="1">RIGHT(CELL("filename",A1),LEN(CELL("filename",A1))-SEARCH("]",CELL("filename",A1)))</f>
        <v>35279</v>
      </c>
    </row>
    <row r="6" spans="1:7" s="278" customFormat="1" ht="21" customHeight="1">
      <c r="A6" s="273"/>
      <c r="B6" s="274"/>
      <c r="C6" s="275" t="s">
        <v>404</v>
      </c>
      <c r="D6" s="276" t="str">
        <f ca="1">VLOOKUP($G$5,Répertoire_des_fonctions!$A$7:$E$780,3,0)</f>
        <v>ASSISTANT DE DIRECTION</v>
      </c>
      <c r="E6" s="323"/>
      <c r="F6" s="276" t="s">
        <v>1987</v>
      </c>
      <c r="G6" s="276" t="str">
        <f ca="1">VLOOKUP($G$5,Répertoire_des_fonctions!$A$7:$E$780,5,0)</f>
        <v>III.1</v>
      </c>
    </row>
    <row r="7" spans="1:7" s="248" customFormat="1" ht="6.75" customHeight="1">
      <c r="A7" s="230"/>
      <c r="B7" s="279"/>
      <c r="C7" s="676"/>
      <c r="D7" s="281"/>
      <c r="E7" s="282"/>
    </row>
    <row r="8" spans="1:7" s="248" customFormat="1" ht="24" customHeight="1">
      <c r="A8" s="230"/>
      <c r="B8" s="279"/>
      <c r="C8" s="414" t="s">
        <v>1988</v>
      </c>
      <c r="D8" s="270" t="s">
        <v>1991</v>
      </c>
      <c r="E8" s="276" t="s">
        <v>1989</v>
      </c>
      <c r="F8" s="271"/>
      <c r="G8" s="325"/>
    </row>
    <row r="9" spans="1:7" s="210" customFormat="1" ht="18.5" customHeight="1">
      <c r="A9" s="400"/>
      <c r="B9" s="401"/>
      <c r="C9" s="275" t="s">
        <v>2012</v>
      </c>
      <c r="D9" s="375"/>
      <c r="E9" s="276" t="s">
        <v>1990</v>
      </c>
      <c r="F9" s="402"/>
      <c r="G9" s="402"/>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5.25" customHeight="1">
      <c r="A12" s="239" t="s">
        <v>959</v>
      </c>
      <c r="B12" s="240" t="s">
        <v>1982</v>
      </c>
      <c r="C12" s="241" t="s">
        <v>432</v>
      </c>
      <c r="D12" s="241" t="s">
        <v>431</v>
      </c>
      <c r="E12" s="241" t="s">
        <v>1997</v>
      </c>
      <c r="F12" s="300" t="s">
        <v>2056</v>
      </c>
      <c r="G12" s="242" t="s">
        <v>1984</v>
      </c>
    </row>
    <row r="13" spans="1:7" s="538" customFormat="1" ht="50" customHeight="1">
      <c r="A13" s="535"/>
      <c r="B13" s="536"/>
      <c r="C13" s="670" t="s">
        <v>44</v>
      </c>
      <c r="D13" s="670" t="s">
        <v>2220</v>
      </c>
      <c r="E13" s="792" t="s">
        <v>1200</v>
      </c>
      <c r="F13" s="430" t="s">
        <v>1996</v>
      </c>
      <c r="G13" s="537"/>
    </row>
    <row r="14" spans="1:7" s="538" customFormat="1" ht="50" customHeight="1">
      <c r="A14" s="535"/>
      <c r="B14" s="536"/>
      <c r="C14" s="671" t="s">
        <v>466</v>
      </c>
      <c r="D14" s="671" t="s">
        <v>2247</v>
      </c>
      <c r="E14" s="793" t="s">
        <v>1422</v>
      </c>
      <c r="F14" s="432" t="s">
        <v>1996</v>
      </c>
      <c r="G14" s="539"/>
    </row>
    <row r="15" spans="1:7" s="538" customFormat="1" ht="102">
      <c r="A15" s="535"/>
      <c r="B15" s="536"/>
      <c r="C15" s="671" t="s">
        <v>2130</v>
      </c>
      <c r="D15" s="671" t="s">
        <v>2137</v>
      </c>
      <c r="E15" s="793" t="s">
        <v>1494</v>
      </c>
      <c r="F15" s="432" t="s">
        <v>1996</v>
      </c>
      <c r="G15" s="539"/>
    </row>
    <row r="16" spans="1:7" s="538" customFormat="1" ht="102">
      <c r="A16" s="535"/>
      <c r="B16" s="536"/>
      <c r="C16" s="671" t="s">
        <v>170</v>
      </c>
      <c r="D16" s="671" t="s">
        <v>2215</v>
      </c>
      <c r="E16" s="793" t="s">
        <v>1437</v>
      </c>
      <c r="F16" s="432" t="s">
        <v>1996</v>
      </c>
      <c r="G16" s="539"/>
    </row>
    <row r="17" spans="1:9" s="538" customFormat="1" ht="119">
      <c r="A17" s="535"/>
      <c r="B17" s="536"/>
      <c r="C17" s="671" t="s">
        <v>31</v>
      </c>
      <c r="D17" s="671" t="s">
        <v>2132</v>
      </c>
      <c r="E17" s="793" t="s">
        <v>1139</v>
      </c>
      <c r="F17" s="432" t="s">
        <v>1996</v>
      </c>
      <c r="G17" s="539"/>
    </row>
    <row r="18" spans="1:9" s="538" customFormat="1" ht="51">
      <c r="A18" s="535"/>
      <c r="B18" s="536"/>
      <c r="C18" s="671" t="s">
        <v>2248</v>
      </c>
      <c r="D18" s="671" t="s">
        <v>2249</v>
      </c>
      <c r="E18" s="793" t="s">
        <v>1389</v>
      </c>
      <c r="F18" s="432" t="s">
        <v>1996</v>
      </c>
      <c r="G18" s="539"/>
    </row>
    <row r="19" spans="1:9" s="538" customFormat="1" ht="34">
      <c r="A19" s="535"/>
      <c r="B19" s="536"/>
      <c r="C19" s="671" t="s">
        <v>105</v>
      </c>
      <c r="D19" s="671" t="s">
        <v>2252</v>
      </c>
      <c r="E19" s="793" t="s">
        <v>1395</v>
      </c>
      <c r="F19" s="432" t="s">
        <v>1996</v>
      </c>
      <c r="G19" s="539"/>
    </row>
    <row r="20" spans="1:9" s="538" customFormat="1" ht="68">
      <c r="A20" s="535"/>
      <c r="B20" s="536"/>
      <c r="C20" s="671" t="s">
        <v>2129</v>
      </c>
      <c r="D20" s="671" t="s">
        <v>2134</v>
      </c>
      <c r="E20" s="793" t="s">
        <v>1482</v>
      </c>
      <c r="F20" s="432" t="s">
        <v>1996</v>
      </c>
      <c r="G20" s="539"/>
    </row>
    <row r="21" spans="1:9" s="538" customFormat="1" ht="68">
      <c r="A21" s="535"/>
      <c r="B21" s="536"/>
      <c r="C21" s="671" t="s">
        <v>181</v>
      </c>
      <c r="D21" s="671" t="s">
        <v>2135</v>
      </c>
      <c r="E21" s="793" t="s">
        <v>1488</v>
      </c>
      <c r="F21" s="432" t="s">
        <v>1996</v>
      </c>
      <c r="G21" s="539"/>
    </row>
    <row r="22" spans="1:9" s="538" customFormat="1" ht="51">
      <c r="A22" s="535"/>
      <c r="B22" s="536"/>
      <c r="C22" s="671" t="s">
        <v>2128</v>
      </c>
      <c r="D22" s="671" t="s">
        <v>2133</v>
      </c>
      <c r="E22" s="793" t="s">
        <v>1443</v>
      </c>
      <c r="F22" s="432" t="s">
        <v>1996</v>
      </c>
      <c r="G22" s="539"/>
    </row>
    <row r="23" spans="1:9" s="538" customFormat="1" ht="51">
      <c r="A23" s="535"/>
      <c r="B23" s="536"/>
      <c r="C23" s="671" t="s">
        <v>2250</v>
      </c>
      <c r="D23" s="671" t="s">
        <v>2251</v>
      </c>
      <c r="E23" s="793" t="s">
        <v>1383</v>
      </c>
      <c r="F23" s="432" t="s">
        <v>1996</v>
      </c>
      <c r="G23" s="539"/>
    </row>
    <row r="24" spans="1:9" s="538" customFormat="1" ht="85">
      <c r="A24" s="535"/>
      <c r="B24" s="536"/>
      <c r="C24" s="672" t="s">
        <v>2172</v>
      </c>
      <c r="D24" s="672" t="s">
        <v>2173</v>
      </c>
      <c r="E24" s="794" t="s">
        <v>1471</v>
      </c>
      <c r="F24" s="434" t="s">
        <v>1996</v>
      </c>
      <c r="G24" s="540"/>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sheetData>
  <sheetProtection algorithmName="SHA-512" hashValue="gpcarSGp4TILQ2KzYi+QoRF0N78X2lAnD5HQGdbmY8qhbp2eL1sgiQj1GeIaKQTUkemkx8qvQj9BEha7et1LWw==" saltValue="i6LCh5W6P0BlMoQqh3UVvg==" spinCount="100000" sheet="1" objects="1" scenarios="1"/>
  <autoFilter ref="A12:G24" xr:uid="{00000000-0009-0000-0000-000067000000}"/>
  <mergeCells count="1">
    <mergeCell ref="C11:G11"/>
  </mergeCells>
  <conditionalFormatting sqref="C4 C7">
    <cfRule type="containsText" dxfId="1986" priority="50" operator="containsText" text="Choisie">
      <formula>NOT(ISERROR(SEARCH("Choisie",C4)))</formula>
    </cfRule>
    <cfRule type="containsText" dxfId="1985" priority="51" operator="containsText" text="clé">
      <formula>NOT(ISERROR(SEARCH("clé",C4)))</formula>
    </cfRule>
    <cfRule type="containsText" dxfId="1984" priority="52" operator="containsText" text="UTILE">
      <formula>NOT(ISERROR(SEARCH("UTILE",C4)))</formula>
    </cfRule>
  </conditionalFormatting>
  <conditionalFormatting sqref="B25:C72">
    <cfRule type="expression" dxfId="1983" priority="32">
      <formula>$B25="Z. Compétences Managériales"</formula>
    </cfRule>
    <cfRule type="expression" dxfId="1982" priority="33">
      <formula>$B25="Y. Compétences comportementales"</formula>
    </cfRule>
    <cfRule type="expression" dxfId="1981" priority="34">
      <formula>$B25="X. Digital"</formula>
    </cfRule>
    <cfRule type="expression" dxfId="1980" priority="35">
      <formula>$B25="P.  Projet"</formula>
    </cfRule>
    <cfRule type="expression" dxfId="1979" priority="36">
      <formula>$B25="O.  Communication"</formula>
    </cfRule>
    <cfRule type="expression" dxfId="1978" priority="37">
      <formula>$B25="N .  Système d'informations"</formula>
    </cfRule>
    <cfRule type="expression" dxfId="1977" priority="38">
      <formula>$B25="M.  Marketing"</formula>
    </cfRule>
    <cfRule type="expression" dxfId="1976" priority="39">
      <formula>$B25="L.  Ressources Humaines"</formula>
    </cfRule>
    <cfRule type="expression" dxfId="1975" priority="40">
      <formula>$B25="K.  Audit / Risques"</formula>
    </cfRule>
    <cfRule type="expression" dxfId="1974" priority="41">
      <formula>$B25="J.  Administration / Services Généraux"</formula>
    </cfRule>
    <cfRule type="expression" dxfId="1973" priority="42">
      <formula>$B25="I.  Immobilier"</formula>
    </cfRule>
    <cfRule type="expression" dxfId="1972" priority="43">
      <formula>$B25="H.  Finance / Contrôle de Gestion / Comptabilité"</formula>
    </cfRule>
    <cfRule type="expression" dxfId="1971" priority="44">
      <formula>$B25="G.  Achats"</formula>
    </cfRule>
    <cfRule type="expression" dxfId="1970" priority="45">
      <formula>$B25="F.  Entreprises"</formula>
    </cfRule>
    <cfRule type="expression" dxfId="1969" priority="46">
      <formula>$B25="E. Excellence opérationnelle  Banque de détail"</formula>
    </cfRule>
    <cfRule type="expression" dxfId="1968" priority="47">
      <formula>$B25="D. Excellence opérationnelle Expertise transverse"</formula>
    </cfRule>
    <cfRule type="expression" dxfId="1967" priority="48">
      <formula>$B25="C. Gestion des risques"</formula>
    </cfRule>
    <cfRule type="expression" dxfId="1966" priority="49">
      <formula>$B25="B. Vente, Conseil"</formula>
    </cfRule>
    <cfRule type="expression" dxfId="1965" priority="53">
      <formula>$B25="A. Accueil, orientation"</formula>
    </cfRule>
  </conditionalFormatting>
  <conditionalFormatting sqref="C8 C10">
    <cfRule type="containsText" dxfId="1964" priority="29" operator="containsText" text="Choisie">
      <formula>NOT(ISERROR(SEARCH("Choisie",C8)))</formula>
    </cfRule>
    <cfRule type="containsText" dxfId="1963" priority="30" operator="containsText" text="clé">
      <formula>NOT(ISERROR(SEARCH("clé",C8)))</formula>
    </cfRule>
    <cfRule type="containsText" dxfId="1962" priority="31" operator="containsText" text="UTILE">
      <formula>NOT(ISERROR(SEARCH("UTILE",C8)))</formula>
    </cfRule>
  </conditionalFormatting>
  <conditionalFormatting sqref="F25:F27">
    <cfRule type="expression" dxfId="1961" priority="10">
      <formula>$B25="Z. Compétences Managériales"</formula>
    </cfRule>
    <cfRule type="expression" dxfId="1960" priority="11">
      <formula>$B25="Y. Compétences comportementales"</formula>
    </cfRule>
    <cfRule type="expression" dxfId="1959" priority="12">
      <formula>$B25="X. Digital"</formula>
    </cfRule>
    <cfRule type="expression" dxfId="1958" priority="13">
      <formula>$B25="P.  Projet"</formula>
    </cfRule>
    <cfRule type="expression" dxfId="1957" priority="14">
      <formula>$B25="O.  Communication"</formula>
    </cfRule>
    <cfRule type="expression" dxfId="1956" priority="15">
      <formula>$B25="N .  Système d'informations"</formula>
    </cfRule>
    <cfRule type="expression" dxfId="1955" priority="16">
      <formula>$B25="M.  Marketing"</formula>
    </cfRule>
    <cfRule type="expression" dxfId="1954" priority="17">
      <formula>$B25="L.  Ressources Humaines"</formula>
    </cfRule>
    <cfRule type="expression" dxfId="1953" priority="18">
      <formula>$B25="K.  Audit / Risques"</formula>
    </cfRule>
    <cfRule type="expression" dxfId="1952" priority="19">
      <formula>$B25="J.  Administration / Services Généraux"</formula>
    </cfRule>
    <cfRule type="expression" dxfId="1951" priority="20">
      <formula>$B25="I.  Immobilier"</formula>
    </cfRule>
    <cfRule type="expression" dxfId="1950" priority="21">
      <formula>$B25="H.  Finance / Contrôle de Gestion / Comptabilité"</formula>
    </cfRule>
    <cfRule type="expression" dxfId="1949" priority="22">
      <formula>$B25="G.  Achats"</formula>
    </cfRule>
    <cfRule type="expression" dxfId="1948" priority="23">
      <formula>$B25="F.  Entreprises"</formula>
    </cfRule>
    <cfRule type="expression" dxfId="1947" priority="24">
      <formula>$B25="E. Excellence opérationnelle  Banque de détail"</formula>
    </cfRule>
    <cfRule type="expression" dxfId="1946" priority="25">
      <formula>$B25="D. Excellence opérationnelle Expertise transverse"</formula>
    </cfRule>
    <cfRule type="expression" dxfId="1945" priority="26">
      <formula>$B25="C. Gestion des risques"</formula>
    </cfRule>
    <cfRule type="expression" dxfId="1944" priority="27">
      <formula>$B25="B. Vente, Conseil"</formula>
    </cfRule>
    <cfRule type="expression" dxfId="1943" priority="28">
      <formula>$B25="A. Accueil, orientation"</formula>
    </cfRule>
  </conditionalFormatting>
  <printOptions horizontalCentered="1"/>
  <pageMargins left="0.23622047244094491" right="0.23622047244094491" top="0.74803149606299213" bottom="0.74803149606299213" header="0" footer="0"/>
  <pageSetup paperSize="9" scale="68" orientation="portrait" r:id="rId1"/>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Feuil76">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27036 - CHARGE DU CONTROLE PERMANENT ET DES RISQUES - III.1</v>
      </c>
      <c r="E4" s="271"/>
      <c r="F4" s="271"/>
      <c r="G4" s="272" t="str">
        <f ca="1">HYPERLINK("#Matrice!"&amp;ADDRESS(3,4+MATCH(D4,Matrice!$E$3:$AOP$3,0)),"Go")</f>
        <v>Go</v>
      </c>
    </row>
    <row r="5" spans="1:7" s="278" customFormat="1" ht="21" customHeight="1">
      <c r="A5" s="273"/>
      <c r="B5" s="274"/>
      <c r="C5" s="275" t="s">
        <v>403</v>
      </c>
      <c r="D5" s="276" t="str">
        <f ca="1">VLOOKUP($G$5,Répertoire_des_fonctions!$A$7:$E$780,2,0)</f>
        <v>AUDIT RISQUES CONTROLE INTERNE</v>
      </c>
      <c r="E5" s="277"/>
      <c r="F5" s="276" t="s">
        <v>1986</v>
      </c>
      <c r="G5" s="276" t="str">
        <f ca="1">RIGHT(CELL("filename",A1),LEN(CELL("filename",A1))-SEARCH("]",CELL("filename",A1)))</f>
        <v>27036</v>
      </c>
    </row>
    <row r="6" spans="1:7" s="278" customFormat="1" ht="21" customHeight="1">
      <c r="A6" s="273"/>
      <c r="B6" s="274"/>
      <c r="C6" s="275" t="s">
        <v>404</v>
      </c>
      <c r="D6" s="276" t="str">
        <f ca="1">VLOOKUP($G$5,Répertoire_des_fonctions!$A$7:$E$780,3,0)</f>
        <v>CONTROLEUR INTERNE</v>
      </c>
      <c r="E6" s="277"/>
      <c r="F6" s="276" t="s">
        <v>1987</v>
      </c>
      <c r="G6" s="276" t="str">
        <f ca="1">VLOOKUP($G$5,Répertoire_des_fonctions!$A$7:$E$780,5,0)</f>
        <v>III.1</v>
      </c>
    </row>
    <row r="7" spans="1:7" s="248" customFormat="1" ht="10.5" customHeight="1">
      <c r="A7" s="268"/>
      <c r="B7" s="279"/>
      <c r="C7" s="662"/>
      <c r="D7" s="285"/>
      <c r="E7" s="282"/>
    </row>
    <row r="8" spans="1:7" s="248" customFormat="1" ht="16.5" customHeight="1">
      <c r="A8" s="268"/>
      <c r="B8" s="279"/>
      <c r="C8" s="414" t="s">
        <v>1988</v>
      </c>
      <c r="D8" s="270" t="s">
        <v>1991</v>
      </c>
      <c r="E8" s="375" t="s">
        <v>1989</v>
      </c>
      <c r="F8" s="271"/>
      <c r="G8" s="283"/>
    </row>
    <row r="9" spans="1:7" s="248" customFormat="1" ht="16.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7.5" customHeight="1">
      <c r="A12" s="239" t="s">
        <v>959</v>
      </c>
      <c r="B12" s="240" t="s">
        <v>1982</v>
      </c>
      <c r="C12" s="241" t="s">
        <v>432</v>
      </c>
      <c r="D12" s="241" t="s">
        <v>431</v>
      </c>
      <c r="E12" s="241" t="s">
        <v>1997</v>
      </c>
      <c r="F12" s="300" t="s">
        <v>2056</v>
      </c>
      <c r="G12" s="242" t="s">
        <v>1984</v>
      </c>
    </row>
    <row r="13" spans="1:7" s="217" customFormat="1" ht="73.5" customHeight="1">
      <c r="A13" s="553" t="s">
        <v>904</v>
      </c>
      <c r="B13" s="554" t="str">
        <f>IFERROR(VLOOKUP($A13,Référentiel_de_Compétences!$B$7:$E$700,2,0),"")</f>
        <v>Y. Compétences comportementales</v>
      </c>
      <c r="C13" s="670" t="s">
        <v>2129</v>
      </c>
      <c r="D13" s="670" t="s">
        <v>2134</v>
      </c>
      <c r="E13" s="670" t="s">
        <v>1482</v>
      </c>
      <c r="F13" s="509" t="s">
        <v>2063</v>
      </c>
      <c r="G13" s="555"/>
    </row>
    <row r="14" spans="1:7" s="217" customFormat="1" ht="73.5" customHeight="1">
      <c r="A14" s="553" t="s">
        <v>905</v>
      </c>
      <c r="B14" s="554" t="str">
        <f>IFERROR(VLOOKUP($A14,Référentiel_de_Compétences!$B$7:$E$700,2,0),"")</f>
        <v>Y. Compétences comportementales</v>
      </c>
      <c r="C14" s="671" t="s">
        <v>181</v>
      </c>
      <c r="D14" s="671" t="s">
        <v>2135</v>
      </c>
      <c r="E14" s="671" t="s">
        <v>1488</v>
      </c>
      <c r="F14" s="511" t="s">
        <v>2063</v>
      </c>
      <c r="G14" s="556"/>
    </row>
    <row r="15" spans="1:7" s="217" customFormat="1" ht="98.25" customHeight="1">
      <c r="A15" s="553" t="s">
        <v>906</v>
      </c>
      <c r="B15" s="554" t="str">
        <f>IFERROR(VLOOKUP($A15,Référentiel_de_Compétences!$B$7:$E$700,2,0),"")</f>
        <v>Y. Compétences comportementales</v>
      </c>
      <c r="C15" s="671" t="s">
        <v>2130</v>
      </c>
      <c r="D15" s="671" t="s">
        <v>2137</v>
      </c>
      <c r="E15" s="671" t="s">
        <v>1494</v>
      </c>
      <c r="F15" s="511" t="s">
        <v>2063</v>
      </c>
      <c r="G15" s="556"/>
    </row>
    <row r="16" spans="1:7" s="217" customFormat="1" ht="82.5" customHeight="1">
      <c r="A16" s="553" t="s">
        <v>907</v>
      </c>
      <c r="B16" s="554" t="str">
        <f>IFERROR(VLOOKUP($A16,Référentiel_de_Compétences!$B$7:$E$700,2,0),"")</f>
        <v>Y. Compétences comportementales</v>
      </c>
      <c r="C16" s="671" t="s">
        <v>184</v>
      </c>
      <c r="D16" s="671" t="s">
        <v>2136</v>
      </c>
      <c r="E16" s="671" t="s">
        <v>1506</v>
      </c>
      <c r="F16" s="511" t="s">
        <v>2063</v>
      </c>
      <c r="G16" s="556"/>
    </row>
    <row r="17" spans="1:9" s="217" customFormat="1" ht="53.25" customHeight="1">
      <c r="A17" s="553" t="s">
        <v>908</v>
      </c>
      <c r="B17" s="554" t="str">
        <f>IFERROR(VLOOKUP($A17,Référentiel_de_Compétences!$B$7:$E$700,2,0),"")</f>
        <v>Y. Compétences comportementales</v>
      </c>
      <c r="C17" s="671" t="s">
        <v>2177</v>
      </c>
      <c r="D17" s="671" t="s">
        <v>2219</v>
      </c>
      <c r="E17" s="671" t="s">
        <v>1512</v>
      </c>
      <c r="F17" s="511" t="s">
        <v>2063</v>
      </c>
      <c r="G17" s="556"/>
    </row>
    <row r="18" spans="1:9" s="217" customFormat="1" ht="51.75" customHeight="1">
      <c r="A18" s="553" t="s">
        <v>909</v>
      </c>
      <c r="B18" s="554" t="str">
        <f>IFERROR(VLOOKUP($A18,Référentiel_de_Compétences!$B$7:$E$700,2,0),"")</f>
        <v>Y. Compétences comportementales</v>
      </c>
      <c r="C18" s="671" t="s">
        <v>186</v>
      </c>
      <c r="D18" s="671" t="s">
        <v>2235</v>
      </c>
      <c r="E18" s="671" t="s">
        <v>1518</v>
      </c>
      <c r="F18" s="511" t="s">
        <v>2063</v>
      </c>
      <c r="G18" s="556"/>
    </row>
    <row r="19" spans="1:9" s="217" customFormat="1" ht="39" customHeight="1">
      <c r="A19" s="553" t="s">
        <v>910</v>
      </c>
      <c r="B19" s="554" t="str">
        <f>IFERROR(VLOOKUP($A19,Référentiel_de_Compétences!$B$7:$E$700,2,0),"")</f>
        <v>Y. Compétences comportementales</v>
      </c>
      <c r="C19" s="671" t="s">
        <v>2227</v>
      </c>
      <c r="D19" s="671" t="s">
        <v>2228</v>
      </c>
      <c r="E19" s="671" t="s">
        <v>2311</v>
      </c>
      <c r="F19" s="511" t="s">
        <v>2063</v>
      </c>
      <c r="G19" s="556"/>
    </row>
    <row r="20" spans="1:9" s="217" customFormat="1" ht="38.25" customHeight="1">
      <c r="A20" s="553" t="s">
        <v>916</v>
      </c>
      <c r="B20" s="554" t="str">
        <f>IFERROR(VLOOKUP($A20,Référentiel_de_Compétences!$B$7:$E$700,2,0),"")</f>
        <v>Z. Compétences Managériales</v>
      </c>
      <c r="C20" s="671" t="s">
        <v>611</v>
      </c>
      <c r="D20" s="671" t="s">
        <v>413</v>
      </c>
      <c r="E20" s="671" t="s">
        <v>1089</v>
      </c>
      <c r="F20" s="511" t="s">
        <v>2063</v>
      </c>
      <c r="G20" s="556"/>
    </row>
    <row r="21" spans="1:9" s="217" customFormat="1" ht="57" customHeight="1">
      <c r="A21" s="553" t="s">
        <v>917</v>
      </c>
      <c r="B21" s="554" t="str">
        <f>IFERROR(VLOOKUP($A21,Référentiel_de_Compétences!$B$7:$E$700,2,0),"")</f>
        <v>Z. Compétences Managériales</v>
      </c>
      <c r="C21" s="671" t="s">
        <v>2128</v>
      </c>
      <c r="D21" s="671" t="s">
        <v>2133</v>
      </c>
      <c r="E21" s="671" t="s">
        <v>1443</v>
      </c>
      <c r="F21" s="511" t="s">
        <v>2063</v>
      </c>
      <c r="G21" s="556"/>
    </row>
    <row r="22" spans="1:9" s="217" customFormat="1" ht="34">
      <c r="A22" s="553"/>
      <c r="B22" s="554" t="str">
        <f>IFERROR(VLOOKUP($A22,Référentiel_de_Compétences!$B$7:$E$700,2,0),"")</f>
        <v/>
      </c>
      <c r="C22" s="672" t="s">
        <v>35</v>
      </c>
      <c r="D22" s="672" t="s">
        <v>503</v>
      </c>
      <c r="E22" s="672" t="s">
        <v>1161</v>
      </c>
      <c r="F22" s="513" t="s">
        <v>2063</v>
      </c>
      <c r="G22" s="557"/>
    </row>
    <row r="23" spans="1:9" ht="27.75" customHeight="1">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H2yeChRqAKMzf4e/7wFyViXbjqJ8wo5O7LwYvkxZb2Zs6ymM7CVedXxnF6ORqPF6ZPGro1Jb4/yUNl+la4/T4g==" saltValue="IApDUcNdn4x8ke3U4zAYQw==" spinCount="100000" sheet="1" objects="1" scenarios="1"/>
  <autoFilter ref="A12:G22" xr:uid="{00000000-0009-0000-0000-000068000000}"/>
  <mergeCells count="1">
    <mergeCell ref="C11:G11"/>
  </mergeCells>
  <conditionalFormatting sqref="C4 C7">
    <cfRule type="containsText" dxfId="1942" priority="50" operator="containsText" text="Choisie">
      <formula>NOT(ISERROR(SEARCH("Choisie",C4)))</formula>
    </cfRule>
    <cfRule type="containsText" dxfId="1941" priority="51" operator="containsText" text="clé">
      <formula>NOT(ISERROR(SEARCH("clé",C4)))</formula>
    </cfRule>
    <cfRule type="containsText" dxfId="1940" priority="52" operator="containsText" text="UTILE">
      <formula>NOT(ISERROR(SEARCH("UTILE",C4)))</formula>
    </cfRule>
  </conditionalFormatting>
  <conditionalFormatting sqref="B13:B22 B23:C70">
    <cfRule type="expression" dxfId="1939" priority="32">
      <formula>$B13="Z. Compétences Managériales"</formula>
    </cfRule>
    <cfRule type="expression" dxfId="1938" priority="33">
      <formula>$B13="Y. Compétences comportementales"</formula>
    </cfRule>
    <cfRule type="expression" dxfId="1937" priority="34">
      <formula>$B13="X. Digital"</formula>
    </cfRule>
    <cfRule type="expression" dxfId="1936" priority="35">
      <formula>$B13="P.  Projet"</formula>
    </cfRule>
    <cfRule type="expression" dxfId="1935" priority="36">
      <formula>$B13="O.  Communication"</formula>
    </cfRule>
    <cfRule type="expression" dxfId="1934" priority="37">
      <formula>$B13="N .  Système d'informations"</formula>
    </cfRule>
    <cfRule type="expression" dxfId="1933" priority="38">
      <formula>$B13="M.  Marketing"</formula>
    </cfRule>
    <cfRule type="expression" dxfId="1932" priority="39">
      <formula>$B13="L.  Ressources Humaines"</formula>
    </cfRule>
    <cfRule type="expression" dxfId="1931" priority="40">
      <formula>$B13="K.  Audit / Risques"</formula>
    </cfRule>
    <cfRule type="expression" dxfId="1930" priority="41">
      <formula>$B13="J.  Administration / Services Généraux"</formula>
    </cfRule>
    <cfRule type="expression" dxfId="1929" priority="42">
      <formula>$B13="I.  Immobilier"</formula>
    </cfRule>
    <cfRule type="expression" dxfId="1928" priority="43">
      <formula>$B13="H.  Finance / Contrôle de Gestion / Comptabilité"</formula>
    </cfRule>
    <cfRule type="expression" dxfId="1927" priority="44">
      <formula>$B13="G.  Achats"</formula>
    </cfRule>
    <cfRule type="expression" dxfId="1926" priority="45">
      <formula>$B13="F.  Entreprises"</formula>
    </cfRule>
    <cfRule type="expression" dxfId="1925" priority="46">
      <formula>$B13="E. Excellence opérationnelle  Banque de détail"</formula>
    </cfRule>
    <cfRule type="expression" dxfId="1924" priority="47">
      <formula>$B13="D. Excellence opérationnelle Expertise transverse"</formula>
    </cfRule>
    <cfRule type="expression" dxfId="1923" priority="48">
      <formula>$B13="C. Gestion des risques"</formula>
    </cfRule>
    <cfRule type="expression" dxfId="1922" priority="49">
      <formula>$B13="B. Vente, Conseil"</formula>
    </cfRule>
    <cfRule type="expression" dxfId="1921" priority="53">
      <formula>$B13="A. Accueil, orientation"</formula>
    </cfRule>
  </conditionalFormatting>
  <conditionalFormatting sqref="C8 C10">
    <cfRule type="containsText" dxfId="1920" priority="29" operator="containsText" text="Choisie">
      <formula>NOT(ISERROR(SEARCH("Choisie",C8)))</formula>
    </cfRule>
    <cfRule type="containsText" dxfId="1919" priority="30" operator="containsText" text="clé">
      <formula>NOT(ISERROR(SEARCH("clé",C8)))</formula>
    </cfRule>
    <cfRule type="containsText" dxfId="1918" priority="31" operator="containsText" text="UTILE">
      <formula>NOT(ISERROR(SEARCH("UTILE",C8)))</formula>
    </cfRule>
  </conditionalFormatting>
  <conditionalFormatting sqref="F23:F25">
    <cfRule type="expression" dxfId="1917" priority="10">
      <formula>$B23="Z. Compétences Managériales"</formula>
    </cfRule>
    <cfRule type="expression" dxfId="1916" priority="11">
      <formula>$B23="Y. Compétences comportementales"</formula>
    </cfRule>
    <cfRule type="expression" dxfId="1915" priority="12">
      <formula>$B23="X. Digital"</formula>
    </cfRule>
    <cfRule type="expression" dxfId="1914" priority="13">
      <formula>$B23="P.  Projet"</formula>
    </cfRule>
    <cfRule type="expression" dxfId="1913" priority="14">
      <formula>$B23="O.  Communication"</formula>
    </cfRule>
    <cfRule type="expression" dxfId="1912" priority="15">
      <formula>$B23="N .  Système d'informations"</formula>
    </cfRule>
    <cfRule type="expression" dxfId="1911" priority="16">
      <formula>$B23="M.  Marketing"</formula>
    </cfRule>
    <cfRule type="expression" dxfId="1910" priority="17">
      <formula>$B23="L.  Ressources Humaines"</formula>
    </cfRule>
    <cfRule type="expression" dxfId="1909" priority="18">
      <formula>$B23="K.  Audit / Risques"</formula>
    </cfRule>
    <cfRule type="expression" dxfId="1908" priority="19">
      <formula>$B23="J.  Administration / Services Généraux"</formula>
    </cfRule>
    <cfRule type="expression" dxfId="1907" priority="20">
      <formula>$B23="I.  Immobilier"</formula>
    </cfRule>
    <cfRule type="expression" dxfId="1906" priority="21">
      <formula>$B23="H.  Finance / Contrôle de Gestion / Comptabilité"</formula>
    </cfRule>
    <cfRule type="expression" dxfId="1905" priority="22">
      <formula>$B23="G.  Achats"</formula>
    </cfRule>
    <cfRule type="expression" dxfId="1904" priority="23">
      <formula>$B23="F.  Entreprises"</formula>
    </cfRule>
    <cfRule type="expression" dxfId="1903" priority="24">
      <formula>$B23="E. Excellence opérationnelle  Banque de détail"</formula>
    </cfRule>
    <cfRule type="expression" dxfId="1902" priority="25">
      <formula>$B23="D. Excellence opérationnelle Expertise transverse"</formula>
    </cfRule>
    <cfRule type="expression" dxfId="1901" priority="26">
      <formula>$B23="C. Gestion des risques"</formula>
    </cfRule>
    <cfRule type="expression" dxfId="1900" priority="27">
      <formula>$B23="B. Vente, Conseil"</formula>
    </cfRule>
    <cfRule type="expression" dxfId="1899" priority="28">
      <formula>$B23="A.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Feuil77">
    <tabColor theme="5" tint="0.59999389629810485"/>
    <pageSetUpPr fitToPage="1"/>
  </sheetPr>
  <dimension ref="A1:I31"/>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01255 - CHARGE DU SOUTIEN OPERATIONNEL ET LOGISTIQUE III.1</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01255</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III.1</v>
      </c>
    </row>
    <row r="7" spans="1:7" s="248" customFormat="1" ht="8.25" customHeight="1">
      <c r="A7" s="268"/>
      <c r="B7" s="279"/>
      <c r="C7" s="284"/>
      <c r="D7" s="285"/>
      <c r="E7" s="282"/>
    </row>
    <row r="8" spans="1:7" s="248" customFormat="1" ht="18" customHeight="1">
      <c r="A8" s="268"/>
      <c r="B8" s="279"/>
      <c r="C8" s="269"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9.25" customHeight="1">
      <c r="A12" s="239" t="s">
        <v>959</v>
      </c>
      <c r="B12" s="240" t="s">
        <v>1982</v>
      </c>
      <c r="C12" s="264" t="s">
        <v>432</v>
      </c>
      <c r="D12" s="264" t="s">
        <v>431</v>
      </c>
      <c r="E12" s="264" t="s">
        <v>1997</v>
      </c>
      <c r="F12" s="300" t="s">
        <v>2056</v>
      </c>
      <c r="G12" s="242" t="s">
        <v>1984</v>
      </c>
    </row>
    <row r="13" spans="1:7" s="248" customFormat="1" ht="51.75" customHeight="1">
      <c r="A13" s="244"/>
      <c r="B13" s="423" t="str">
        <f>IFERROR(VLOOKUP($A13,Référentiel_de_Compétences!$B$7:$E$700,2,0),"")</f>
        <v/>
      </c>
      <c r="C13" s="670" t="s">
        <v>2177</v>
      </c>
      <c r="D13" s="670" t="s">
        <v>2219</v>
      </c>
      <c r="E13" s="795" t="s">
        <v>1512</v>
      </c>
      <c r="F13" s="430" t="s">
        <v>1996</v>
      </c>
      <c r="G13" s="469"/>
    </row>
    <row r="14" spans="1:7" s="248" customFormat="1" ht="51.75" customHeight="1">
      <c r="A14" s="244"/>
      <c r="B14" s="423" t="str">
        <f>IFERROR(VLOOKUP($A14,Référentiel_de_Compétences!$B$7:$E$700,2,0),"")</f>
        <v/>
      </c>
      <c r="C14" s="671" t="s">
        <v>186</v>
      </c>
      <c r="D14" s="671" t="s">
        <v>2235</v>
      </c>
      <c r="E14" s="796" t="s">
        <v>1518</v>
      </c>
      <c r="F14" s="432" t="s">
        <v>1996</v>
      </c>
      <c r="G14" s="470"/>
    </row>
    <row r="15" spans="1:7" s="248" customFormat="1" ht="49.5" customHeight="1">
      <c r="A15" s="244"/>
      <c r="B15" s="423" t="str">
        <f>IFERROR(VLOOKUP($A15,Référentiel_de_Compétences!$B$7:$E$700,2,0),"")</f>
        <v/>
      </c>
      <c r="C15" s="671" t="s">
        <v>44</v>
      </c>
      <c r="D15" s="671" t="s">
        <v>2220</v>
      </c>
      <c r="E15" s="796" t="s">
        <v>1200</v>
      </c>
      <c r="F15" s="432" t="s">
        <v>1996</v>
      </c>
      <c r="G15" s="470"/>
    </row>
    <row r="16" spans="1:7" s="248" customFormat="1" ht="97.5" customHeight="1">
      <c r="A16" s="244"/>
      <c r="B16" s="423" t="str">
        <f>IFERROR(VLOOKUP($A16,Référentiel_de_Compétences!$B$7:$E$700,2,0),"")</f>
        <v/>
      </c>
      <c r="C16" s="671" t="s">
        <v>2130</v>
      </c>
      <c r="D16" s="671" t="s">
        <v>2137</v>
      </c>
      <c r="E16" s="796" t="s">
        <v>1494</v>
      </c>
      <c r="F16" s="432" t="s">
        <v>1996</v>
      </c>
      <c r="G16" s="470"/>
    </row>
    <row r="17" spans="1:9" s="248" customFormat="1" ht="82.5" customHeight="1">
      <c r="A17" s="244"/>
      <c r="B17" s="423" t="str">
        <f>IFERROR(VLOOKUP($A17,Référentiel_de_Compétences!$B$7:$E$700,2,0),"")</f>
        <v/>
      </c>
      <c r="C17" s="671" t="s">
        <v>184</v>
      </c>
      <c r="D17" s="671" t="s">
        <v>2136</v>
      </c>
      <c r="E17" s="796" t="s">
        <v>1506</v>
      </c>
      <c r="F17" s="432" t="s">
        <v>1996</v>
      </c>
      <c r="G17" s="470"/>
    </row>
    <row r="18" spans="1:9" s="248" customFormat="1" ht="44.25" customHeight="1">
      <c r="A18" s="244"/>
      <c r="B18" s="423" t="str">
        <f>IFERROR(VLOOKUP($A18,Référentiel_de_Compétences!$B$7:$E$700,2,0),"")</f>
        <v/>
      </c>
      <c r="C18" s="671" t="s">
        <v>31</v>
      </c>
      <c r="D18" s="671" t="s">
        <v>2132</v>
      </c>
      <c r="E18" s="796" t="s">
        <v>1139</v>
      </c>
      <c r="F18" s="432" t="s">
        <v>1996</v>
      </c>
      <c r="G18" s="470"/>
    </row>
    <row r="19" spans="1:9" s="248" customFormat="1" ht="69" customHeight="1">
      <c r="A19" s="244"/>
      <c r="B19" s="423" t="str">
        <f>IFERROR(VLOOKUP($A19,Référentiel_de_Compétences!$B$7:$E$700,2,0),"")</f>
        <v/>
      </c>
      <c r="C19" s="671" t="s">
        <v>36</v>
      </c>
      <c r="D19" s="671" t="s">
        <v>2254</v>
      </c>
      <c r="E19" s="796" t="s">
        <v>1167</v>
      </c>
      <c r="F19" s="432" t="s">
        <v>1996</v>
      </c>
      <c r="G19" s="470"/>
    </row>
    <row r="20" spans="1:9" s="248" customFormat="1" ht="75.75" customHeight="1">
      <c r="A20" s="244"/>
      <c r="B20" s="423" t="str">
        <f>IFERROR(VLOOKUP($A20,Référentiel_de_Compétences!$B$7:$E$700,2,0),"")</f>
        <v/>
      </c>
      <c r="C20" s="671" t="s">
        <v>2129</v>
      </c>
      <c r="D20" s="671" t="s">
        <v>2134</v>
      </c>
      <c r="E20" s="796" t="s">
        <v>1482</v>
      </c>
      <c r="F20" s="432" t="s">
        <v>1996</v>
      </c>
      <c r="G20" s="470"/>
    </row>
    <row r="21" spans="1:9" s="248" customFormat="1" ht="75" customHeight="1">
      <c r="A21" s="244"/>
      <c r="B21" s="423" t="str">
        <f>IFERROR(VLOOKUP($A21,Référentiel_de_Compétences!$B$7:$E$700,2,0),"")</f>
        <v/>
      </c>
      <c r="C21" s="671" t="s">
        <v>181</v>
      </c>
      <c r="D21" s="671" t="s">
        <v>2135</v>
      </c>
      <c r="E21" s="796" t="s">
        <v>1488</v>
      </c>
      <c r="F21" s="432" t="s">
        <v>1996</v>
      </c>
      <c r="G21" s="470"/>
    </row>
    <row r="22" spans="1:9" s="248" customFormat="1" ht="51.75" customHeight="1">
      <c r="A22" s="244"/>
      <c r="B22" s="423" t="str">
        <f>IFERROR(VLOOKUP($A22,Référentiel_de_Compétences!$B$7:$E$700,2,0),"")</f>
        <v/>
      </c>
      <c r="C22" s="671" t="s">
        <v>2128</v>
      </c>
      <c r="D22" s="671" t="s">
        <v>2133</v>
      </c>
      <c r="E22" s="796" t="s">
        <v>1443</v>
      </c>
      <c r="F22" s="432" t="s">
        <v>1996</v>
      </c>
      <c r="G22" s="470"/>
    </row>
    <row r="23" spans="1:9" s="248" customFormat="1" ht="82.5" customHeight="1">
      <c r="A23" s="244"/>
      <c r="B23" s="423" t="str">
        <f>IFERROR(VLOOKUP($A23,Référentiel_de_Compétences!$B$7:$E$700,2,0),"")</f>
        <v/>
      </c>
      <c r="C23" s="672" t="s">
        <v>2225</v>
      </c>
      <c r="D23" s="672" t="s">
        <v>2226</v>
      </c>
      <c r="E23" s="797" t="s">
        <v>1189</v>
      </c>
      <c r="F23" s="434" t="s">
        <v>1996</v>
      </c>
      <c r="G23" s="471"/>
    </row>
    <row r="24" spans="1:9" ht="27.75" customHeight="1">
      <c r="C24" s="260" t="s">
        <v>1992</v>
      </c>
      <c r="D24" s="261"/>
      <c r="E24" s="379"/>
      <c r="F24" s="260" t="s">
        <v>1992</v>
      </c>
    </row>
    <row r="25" spans="1:9" s="210" customFormat="1">
      <c r="A25" s="207"/>
      <c r="B25" s="208"/>
      <c r="C25" s="260" t="s">
        <v>1993</v>
      </c>
      <c r="D25" s="261"/>
      <c r="E25" s="379"/>
      <c r="F25" s="260" t="s">
        <v>1995</v>
      </c>
      <c r="G25" s="207"/>
      <c r="H25" s="207"/>
      <c r="I25" s="207"/>
    </row>
    <row r="26" spans="1:9" s="210" customFormat="1">
      <c r="A26" s="207"/>
      <c r="B26" s="208"/>
      <c r="C26" s="262" t="s">
        <v>1994</v>
      </c>
      <c r="D26" s="261"/>
      <c r="E26" s="379"/>
      <c r="F26" s="262" t="s">
        <v>1994</v>
      </c>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sheetData>
  <sheetProtection algorithmName="SHA-512" hashValue="MXhXoCtUxEOqs7mCXmAYzFBkXhdfNN1RJNDJbRRezD4eFcnsDdqqPHw9XD4QtwsECkll+zhR2xKxCy/5Utxuqw==" saltValue="auBtYw9FWWpk4iS6iH4nEg==" spinCount="100000" sheet="1" objects="1" scenarios="1"/>
  <autoFilter ref="A12:G23" xr:uid="{00000000-0009-0000-0000-000069000000}"/>
  <mergeCells count="1">
    <mergeCell ref="C11:G11"/>
  </mergeCells>
  <conditionalFormatting sqref="C4 C7">
    <cfRule type="containsText" dxfId="1898" priority="50" operator="containsText" text="Choisie">
      <formula>NOT(ISERROR(SEARCH("Choisie",C4)))</formula>
    </cfRule>
    <cfRule type="containsText" dxfId="1897" priority="51" operator="containsText" text="clé">
      <formula>NOT(ISERROR(SEARCH("clé",C4)))</formula>
    </cfRule>
    <cfRule type="containsText" dxfId="1896" priority="52" operator="containsText" text="UTILE">
      <formula>NOT(ISERROR(SEARCH("UTILE",C4)))</formula>
    </cfRule>
  </conditionalFormatting>
  <conditionalFormatting sqref="B13:B23 B24:C71">
    <cfRule type="expression" dxfId="1895" priority="32">
      <formula>$B13="Z. Compétences Managériales"</formula>
    </cfRule>
    <cfRule type="expression" dxfId="1894" priority="33">
      <formula>$B13="Y. Compétences comportementales"</formula>
    </cfRule>
    <cfRule type="expression" dxfId="1893" priority="34">
      <formula>$B13="X. Digital"</formula>
    </cfRule>
    <cfRule type="expression" dxfId="1892" priority="35">
      <formula>$B13="P.  Projet"</formula>
    </cfRule>
    <cfRule type="expression" dxfId="1891" priority="36">
      <formula>$B13="O.  Communication"</formula>
    </cfRule>
    <cfRule type="expression" dxfId="1890" priority="37">
      <formula>$B13="N .  Système d'informations"</formula>
    </cfRule>
    <cfRule type="expression" dxfId="1889" priority="38">
      <formula>$B13="M.  Marketing"</formula>
    </cfRule>
    <cfRule type="expression" dxfId="1888" priority="39">
      <formula>$B13="L.  Ressources Humaines"</formula>
    </cfRule>
    <cfRule type="expression" dxfId="1887" priority="40">
      <formula>$B13="K.  Audit / Risques"</formula>
    </cfRule>
    <cfRule type="expression" dxfId="1886" priority="41">
      <formula>$B13="J.  Administration / Services Généraux"</formula>
    </cfRule>
    <cfRule type="expression" dxfId="1885" priority="42">
      <formula>$B13="I.  Immobilier"</formula>
    </cfRule>
    <cfRule type="expression" dxfId="1884" priority="43">
      <formula>$B13="H.  Finance / Contrôle de Gestion / Comptabilité"</formula>
    </cfRule>
    <cfRule type="expression" dxfId="1883" priority="44">
      <formula>$B13="G.  Achats"</formula>
    </cfRule>
    <cfRule type="expression" dxfId="1882" priority="45">
      <formula>$B13="F.  Entreprises"</formula>
    </cfRule>
    <cfRule type="expression" dxfId="1881" priority="46">
      <formula>$B13="E. Excellence opérationnelle  Banque de détail"</formula>
    </cfRule>
    <cfRule type="expression" dxfId="1880" priority="47">
      <formula>$B13="D. Excellence opérationnelle Expertise transverse"</formula>
    </cfRule>
    <cfRule type="expression" dxfId="1879" priority="48">
      <formula>$B13="C. Gestion des risques"</formula>
    </cfRule>
    <cfRule type="expression" dxfId="1878" priority="49">
      <formula>$B13="B. Vente, Conseil"</formula>
    </cfRule>
    <cfRule type="expression" dxfId="1877" priority="53">
      <formula>$B13="A. Accueil, orientation"</formula>
    </cfRule>
  </conditionalFormatting>
  <conditionalFormatting sqref="C8 C10">
    <cfRule type="containsText" dxfId="1876" priority="29" operator="containsText" text="Choisie">
      <formula>NOT(ISERROR(SEARCH("Choisie",C8)))</formula>
    </cfRule>
    <cfRule type="containsText" dxfId="1875" priority="30" operator="containsText" text="clé">
      <formula>NOT(ISERROR(SEARCH("clé",C8)))</formula>
    </cfRule>
    <cfRule type="containsText" dxfId="1874" priority="31" operator="containsText" text="UTILE">
      <formula>NOT(ISERROR(SEARCH("UTILE",C8)))</formula>
    </cfRule>
  </conditionalFormatting>
  <conditionalFormatting sqref="F24:F26">
    <cfRule type="expression" dxfId="1873" priority="10">
      <formula>$B24="Z. Compétences Managériales"</formula>
    </cfRule>
    <cfRule type="expression" dxfId="1872" priority="11">
      <formula>$B24="Y. Compétences comportementales"</formula>
    </cfRule>
    <cfRule type="expression" dxfId="1871" priority="12">
      <formula>$B24="X. Digital"</formula>
    </cfRule>
    <cfRule type="expression" dxfId="1870" priority="13">
      <formula>$B24="P.  Projet"</formula>
    </cfRule>
    <cfRule type="expression" dxfId="1869" priority="14">
      <formula>$B24="O.  Communication"</formula>
    </cfRule>
    <cfRule type="expression" dxfId="1868" priority="15">
      <formula>$B24="N .  Système d'informations"</formula>
    </cfRule>
    <cfRule type="expression" dxfId="1867" priority="16">
      <formula>$B24="M.  Marketing"</formula>
    </cfRule>
    <cfRule type="expression" dxfId="1866" priority="17">
      <formula>$B24="L.  Ressources Humaines"</formula>
    </cfRule>
    <cfRule type="expression" dxfId="1865" priority="18">
      <formula>$B24="K.  Audit / Risques"</formula>
    </cfRule>
    <cfRule type="expression" dxfId="1864" priority="19">
      <formula>$B24="J.  Administration / Services Généraux"</formula>
    </cfRule>
    <cfRule type="expression" dxfId="1863" priority="20">
      <formula>$B24="I.  Immobilier"</formula>
    </cfRule>
    <cfRule type="expression" dxfId="1862" priority="21">
      <formula>$B24="H.  Finance / Contrôle de Gestion / Comptabilité"</formula>
    </cfRule>
    <cfRule type="expression" dxfId="1861" priority="22">
      <formula>$B24="G.  Achats"</formula>
    </cfRule>
    <cfRule type="expression" dxfId="1860" priority="23">
      <formula>$B24="F.  Entreprises"</formula>
    </cfRule>
    <cfRule type="expression" dxfId="1859" priority="24">
      <formula>$B24="E. Excellence opérationnelle  Banque de détail"</formula>
    </cfRule>
    <cfRule type="expression" dxfId="1858" priority="25">
      <formula>$B24="D. Excellence opérationnelle Expertise transverse"</formula>
    </cfRule>
    <cfRule type="expression" dxfId="1857" priority="26">
      <formula>$B24="C. Gestion des risques"</formula>
    </cfRule>
    <cfRule type="expression" dxfId="1856" priority="27">
      <formula>$B24="B. Vente, Conseil"</formula>
    </cfRule>
    <cfRule type="expression" dxfId="1855" priority="28">
      <formula>$B24="A. Accueil, orientation"</formula>
    </cfRule>
  </conditionalFormatting>
  <printOptions horizontalCentered="1"/>
  <pageMargins left="0.23622047244094491" right="0.23622047244094491" top="0.74803149606299213" bottom="0.74803149606299213" header="0" footer="0"/>
  <pageSetup paperSize="9" scale="72" orientation="portrait" r:id="rId1"/>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Feuil78">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35377 - CHEF D EQUIPE COMPTABLE III.1</v>
      </c>
      <c r="E4" s="271"/>
      <c r="F4" s="271"/>
      <c r="G4" s="272" t="str">
        <f ca="1">HYPERLINK("#Matrice!"&amp;ADDRESS(3,4+MATCH(D4,Matrice!$E$3:$AOP$3,0)),"Go")</f>
        <v>Go</v>
      </c>
    </row>
    <row r="5" spans="1:7" s="278" customFormat="1" ht="21" customHeight="1">
      <c r="A5" s="273"/>
      <c r="B5" s="274"/>
      <c r="C5" s="275" t="s">
        <v>403</v>
      </c>
      <c r="D5" s="276" t="str">
        <f ca="1">VLOOKUP($G$5,Répertoire_des_fonctions!$A$7:$E$780,2,0)</f>
        <v>COMPTABILITE</v>
      </c>
      <c r="E5" s="277"/>
      <c r="F5" s="276" t="s">
        <v>1986</v>
      </c>
      <c r="G5" s="276" t="str">
        <f ca="1">RIGHT(CELL("filename",A1),LEN(CELL("filename",A1))-SEARCH("]",CELL("filename",A1)))</f>
        <v>35377</v>
      </c>
    </row>
    <row r="6" spans="1:7" s="278" customFormat="1" ht="21" customHeight="1">
      <c r="A6" s="273"/>
      <c r="B6" s="274"/>
      <c r="C6" s="275" t="s">
        <v>404</v>
      </c>
      <c r="D6" s="276" t="str">
        <f ca="1">VLOOKUP($G$5,Répertoire_des_fonctions!$A$7:$E$780,3,0)</f>
        <v>COMPTABLE</v>
      </c>
      <c r="E6" s="277"/>
      <c r="F6" s="276" t="s">
        <v>1987</v>
      </c>
      <c r="G6" s="276" t="str">
        <f ca="1">VLOOKUP($G$5,Répertoire_des_fonctions!$A$7:$E$780,5,0)</f>
        <v>III.1</v>
      </c>
    </row>
    <row r="7" spans="1:7" s="248" customFormat="1" ht="9.75" customHeight="1">
      <c r="A7" s="268"/>
      <c r="B7" s="279"/>
      <c r="C7" s="284"/>
      <c r="D7" s="285"/>
      <c r="E7" s="282"/>
    </row>
    <row r="8" spans="1:7" s="248" customFormat="1" ht="18" customHeight="1">
      <c r="A8" s="268"/>
      <c r="B8" s="279"/>
      <c r="C8" s="269"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2">
      <c r="A12" s="239" t="s">
        <v>959</v>
      </c>
      <c r="B12" s="240" t="s">
        <v>1982</v>
      </c>
      <c r="C12" s="241" t="s">
        <v>432</v>
      </c>
      <c r="D12" s="241" t="s">
        <v>431</v>
      </c>
      <c r="E12" s="241" t="s">
        <v>1997</v>
      </c>
      <c r="F12" s="300" t="s">
        <v>2056</v>
      </c>
      <c r="G12" s="242" t="s">
        <v>1984</v>
      </c>
    </row>
    <row r="13" spans="1:7" s="248" customFormat="1" ht="42.75" customHeight="1">
      <c r="A13" s="244" t="s">
        <v>710</v>
      </c>
      <c r="B13" s="423" t="str">
        <f>IFERROR(VLOOKUP($A13,Référentiel_de_Compétences!$B$7:$E$700,2,0),"")</f>
        <v>C. Gestion des risques</v>
      </c>
      <c r="C13" s="786" t="s">
        <v>186</v>
      </c>
      <c r="D13" s="786" t="s">
        <v>2235</v>
      </c>
      <c r="E13" s="786" t="s">
        <v>1518</v>
      </c>
      <c r="F13" s="430" t="s">
        <v>1996</v>
      </c>
      <c r="G13" s="469"/>
    </row>
    <row r="14" spans="1:7" s="248" customFormat="1" ht="88.5" customHeight="1">
      <c r="A14" s="244" t="s">
        <v>724</v>
      </c>
      <c r="B14" s="423" t="str">
        <f>IFERROR(VLOOKUP($A14,Référentiel_de_Compétences!$B$7:$E$700,2,0),"")</f>
        <v>D. Excellence opérationnelle Expertise transverse</v>
      </c>
      <c r="C14" s="787" t="s">
        <v>2130</v>
      </c>
      <c r="D14" s="787" t="s">
        <v>2137</v>
      </c>
      <c r="E14" s="787" t="s">
        <v>1494</v>
      </c>
      <c r="F14" s="432" t="s">
        <v>1996</v>
      </c>
      <c r="G14" s="470"/>
    </row>
    <row r="15" spans="1:7" s="248" customFormat="1" ht="64">
      <c r="A15" s="244" t="s">
        <v>735</v>
      </c>
      <c r="B15" s="423" t="str">
        <f>IFERROR(VLOOKUP($A15,Référentiel_de_Compétences!$B$7:$E$700,2,0),"")</f>
        <v>D. Excellence opérationnelle Expertise transverse</v>
      </c>
      <c r="C15" s="787" t="s">
        <v>184</v>
      </c>
      <c r="D15" s="787" t="s">
        <v>2136</v>
      </c>
      <c r="E15" s="787" t="s">
        <v>1506</v>
      </c>
      <c r="F15" s="432" t="s">
        <v>1996</v>
      </c>
      <c r="G15" s="470"/>
    </row>
    <row r="16" spans="1:7" s="248" customFormat="1" ht="64">
      <c r="A16" s="244" t="s">
        <v>737</v>
      </c>
      <c r="B16" s="423" t="str">
        <f>IFERROR(VLOOKUP($A16,Référentiel_de_Compétences!$B$7:$E$700,2,0),"")</f>
        <v>D. Excellence opérationnelle Expertise transverse</v>
      </c>
      <c r="C16" s="787" t="s">
        <v>2129</v>
      </c>
      <c r="D16" s="787" t="s">
        <v>2134</v>
      </c>
      <c r="E16" s="787" t="s">
        <v>1482</v>
      </c>
      <c r="F16" s="432" t="s">
        <v>1996</v>
      </c>
      <c r="G16" s="470"/>
    </row>
    <row r="17" spans="1:9" s="248" customFormat="1" ht="64">
      <c r="A17" s="244" t="s">
        <v>741</v>
      </c>
      <c r="B17" s="423" t="str">
        <f>IFERROR(VLOOKUP($A17,Référentiel_de_Compétences!$B$7:$E$700,2,0),"")</f>
        <v>D. Excellence opérationnelle Expertise transverse</v>
      </c>
      <c r="C17" s="787" t="s">
        <v>181</v>
      </c>
      <c r="D17" s="787" t="s">
        <v>2135</v>
      </c>
      <c r="E17" s="787" t="s">
        <v>1488</v>
      </c>
      <c r="F17" s="432" t="s">
        <v>1996</v>
      </c>
      <c r="G17" s="470"/>
    </row>
    <row r="18" spans="1:9" s="248" customFormat="1" ht="42">
      <c r="A18" s="244" t="s">
        <v>793</v>
      </c>
      <c r="B18" s="423" t="str">
        <f>IFERROR(VLOOKUP($A18,Référentiel_de_Compétences!$B$7:$E$700,2,0),"")</f>
        <v>H.  Finance / Contrôle de Gestion / Comptabilité</v>
      </c>
      <c r="C18" s="787" t="s">
        <v>93</v>
      </c>
      <c r="D18" s="787" t="s">
        <v>2264</v>
      </c>
      <c r="E18" s="787" t="s">
        <v>1352</v>
      </c>
      <c r="F18" s="432" t="s">
        <v>1996</v>
      </c>
      <c r="G18" s="470"/>
    </row>
    <row r="19" spans="1:9" s="248" customFormat="1" ht="42">
      <c r="A19" s="244" t="s">
        <v>794</v>
      </c>
      <c r="B19" s="423" t="str">
        <f>IFERROR(VLOOKUP($A19,Référentiel_de_Compétences!$B$7:$E$700,2,0),"")</f>
        <v>H.  Finance / Contrôle de Gestion / Comptabilité</v>
      </c>
      <c r="C19" s="787" t="s">
        <v>94</v>
      </c>
      <c r="D19" s="787" t="s">
        <v>2263</v>
      </c>
      <c r="E19" s="787" t="s">
        <v>1358</v>
      </c>
      <c r="F19" s="432" t="s">
        <v>1996</v>
      </c>
      <c r="G19" s="470"/>
    </row>
    <row r="20" spans="1:9" s="248" customFormat="1" ht="42">
      <c r="A20" s="244" t="s">
        <v>795</v>
      </c>
      <c r="B20" s="423" t="str">
        <f>IFERROR(VLOOKUP($A20,Référentiel_de_Compétences!$B$7:$E$700,2,0),"")</f>
        <v>H.  Finance / Contrôle de Gestion / Comptabilité</v>
      </c>
      <c r="C20" s="787" t="s">
        <v>95</v>
      </c>
      <c r="D20" s="787" t="s">
        <v>2265</v>
      </c>
      <c r="E20" s="787" t="s">
        <v>1364</v>
      </c>
      <c r="F20" s="432" t="s">
        <v>1996</v>
      </c>
      <c r="G20" s="470"/>
    </row>
    <row r="21" spans="1:9" s="248" customFormat="1" ht="64">
      <c r="A21" s="244" t="s">
        <v>796</v>
      </c>
      <c r="B21" s="423" t="str">
        <f>IFERROR(VLOOKUP($A21,Référentiel_de_Compétences!$B$7:$E$700,2,0),"")</f>
        <v>H.  Finance / Contrôle de Gestion / Comptabilité</v>
      </c>
      <c r="C21" s="787" t="s">
        <v>2146</v>
      </c>
      <c r="D21" s="787" t="s">
        <v>2255</v>
      </c>
      <c r="E21" s="787" t="s">
        <v>1223</v>
      </c>
      <c r="F21" s="432" t="s">
        <v>1996</v>
      </c>
      <c r="G21" s="470"/>
    </row>
    <row r="22" spans="1:9" s="248" customFormat="1" ht="64">
      <c r="A22" s="244" t="s">
        <v>797</v>
      </c>
      <c r="B22" s="423" t="str">
        <f>IFERROR(VLOOKUP($A22,Référentiel_de_Compétences!$B$7:$E$700,2,0),"")</f>
        <v>H.  Finance / Contrôle de Gestion / Comptabilité</v>
      </c>
      <c r="C22" s="788" t="s">
        <v>2172</v>
      </c>
      <c r="D22" s="788" t="s">
        <v>2173</v>
      </c>
      <c r="E22" s="788" t="s">
        <v>1471</v>
      </c>
      <c r="F22" s="434" t="s">
        <v>1996</v>
      </c>
      <c r="G22" s="471"/>
    </row>
    <row r="23" spans="1:9" ht="27.75" customHeight="1">
      <c r="C23" s="260" t="s">
        <v>1992</v>
      </c>
      <c r="D23" s="668"/>
      <c r="E23" s="484"/>
      <c r="F23" s="260" t="s">
        <v>1992</v>
      </c>
      <c r="G23" s="301"/>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7fjpk4IUASByHljsIY9yOuOE68ENN0HrJXRvZmCk6paKg0ByQbmDm1Z++d+4X+iha0kUWXhde1GBOWnApT3qgA==" saltValue="E3m4Auy8I4NA8nyj3qbslA==" spinCount="100000" sheet="1" objects="1" scenarios="1"/>
  <autoFilter ref="A12:G22" xr:uid="{00000000-0009-0000-0000-00006A000000}"/>
  <mergeCells count="1">
    <mergeCell ref="C11:G11"/>
  </mergeCells>
  <conditionalFormatting sqref="C4 C7">
    <cfRule type="containsText" dxfId="1854" priority="50" operator="containsText" text="Choisie">
      <formula>NOT(ISERROR(SEARCH("Choisie",C4)))</formula>
    </cfRule>
    <cfRule type="containsText" dxfId="1853" priority="51" operator="containsText" text="clé">
      <formula>NOT(ISERROR(SEARCH("clé",C4)))</formula>
    </cfRule>
    <cfRule type="containsText" dxfId="1852" priority="52" operator="containsText" text="UTILE">
      <formula>NOT(ISERROR(SEARCH("UTILE",C4)))</formula>
    </cfRule>
  </conditionalFormatting>
  <conditionalFormatting sqref="B13:B22 B23:C70">
    <cfRule type="expression" dxfId="1851" priority="32">
      <formula>$B13="Z. Compétences Managériales"</formula>
    </cfRule>
    <cfRule type="expression" dxfId="1850" priority="33">
      <formula>$B13="Y. Compétences comportementales"</formula>
    </cfRule>
    <cfRule type="expression" dxfId="1849" priority="34">
      <formula>$B13="X. Digital"</formula>
    </cfRule>
    <cfRule type="expression" dxfId="1848" priority="35">
      <formula>$B13="P.  Projet"</formula>
    </cfRule>
    <cfRule type="expression" dxfId="1847" priority="36">
      <formula>$B13="O.  Communication"</formula>
    </cfRule>
    <cfRule type="expression" dxfId="1846" priority="37">
      <formula>$B13="N .  Système d'informations"</formula>
    </cfRule>
    <cfRule type="expression" dxfId="1845" priority="38">
      <formula>$B13="M.  Marketing"</formula>
    </cfRule>
    <cfRule type="expression" dxfId="1844" priority="39">
      <formula>$B13="L.  Ressources Humaines"</formula>
    </cfRule>
    <cfRule type="expression" dxfId="1843" priority="40">
      <formula>$B13="K.  Audit / Risques"</formula>
    </cfRule>
    <cfRule type="expression" dxfId="1842" priority="41">
      <formula>$B13="J.  Administration / Services Généraux"</formula>
    </cfRule>
    <cfRule type="expression" dxfId="1841" priority="42">
      <formula>$B13="I.  Immobilier"</formula>
    </cfRule>
    <cfRule type="expression" dxfId="1840" priority="43">
      <formula>$B13="H.  Finance / Contrôle de Gestion / Comptabilité"</formula>
    </cfRule>
    <cfRule type="expression" dxfId="1839" priority="44">
      <formula>$B13="G.  Achats"</formula>
    </cfRule>
    <cfRule type="expression" dxfId="1838" priority="45">
      <formula>$B13="F.  Entreprises"</formula>
    </cfRule>
    <cfRule type="expression" dxfId="1837" priority="46">
      <formula>$B13="E. Excellence opérationnelle  Banque de détail"</formula>
    </cfRule>
    <cfRule type="expression" dxfId="1836" priority="47">
      <formula>$B13="D. Excellence opérationnelle Expertise transverse"</formula>
    </cfRule>
    <cfRule type="expression" dxfId="1835" priority="48">
      <formula>$B13="C. Gestion des risques"</formula>
    </cfRule>
    <cfRule type="expression" dxfId="1834" priority="49">
      <formula>$B13="B. Vente, Conseil"</formula>
    </cfRule>
    <cfRule type="expression" dxfId="1833" priority="53">
      <formula>$B13="A. Accueil, orientation"</formula>
    </cfRule>
  </conditionalFormatting>
  <conditionalFormatting sqref="C8 C10">
    <cfRule type="containsText" dxfId="1832" priority="29" operator="containsText" text="Choisie">
      <formula>NOT(ISERROR(SEARCH("Choisie",C8)))</formula>
    </cfRule>
    <cfRule type="containsText" dxfId="1831" priority="30" operator="containsText" text="clé">
      <formula>NOT(ISERROR(SEARCH("clé",C8)))</formula>
    </cfRule>
    <cfRule type="containsText" dxfId="1830" priority="31" operator="containsText" text="UTILE">
      <formula>NOT(ISERROR(SEARCH("UTILE",C8)))</formula>
    </cfRule>
  </conditionalFormatting>
  <conditionalFormatting sqref="F23:F25">
    <cfRule type="expression" dxfId="1829" priority="10">
      <formula>$B23="Z. Compétences Managériales"</formula>
    </cfRule>
    <cfRule type="expression" dxfId="1828" priority="11">
      <formula>$B23="Y. Compétences comportementales"</formula>
    </cfRule>
    <cfRule type="expression" dxfId="1827" priority="12">
      <formula>$B23="X. Digital"</formula>
    </cfRule>
    <cfRule type="expression" dxfId="1826" priority="13">
      <formula>$B23="P.  Projet"</formula>
    </cfRule>
    <cfRule type="expression" dxfId="1825" priority="14">
      <formula>$B23="O.  Communication"</formula>
    </cfRule>
    <cfRule type="expression" dxfId="1824" priority="15">
      <formula>$B23="N .  Système d'informations"</formula>
    </cfRule>
    <cfRule type="expression" dxfId="1823" priority="16">
      <formula>$B23="M.  Marketing"</formula>
    </cfRule>
    <cfRule type="expression" dxfId="1822" priority="17">
      <formula>$B23="L.  Ressources Humaines"</formula>
    </cfRule>
    <cfRule type="expression" dxfId="1821" priority="18">
      <formula>$B23="K.  Audit / Risques"</formula>
    </cfRule>
    <cfRule type="expression" dxfId="1820" priority="19">
      <formula>$B23="J.  Administration / Services Généraux"</formula>
    </cfRule>
    <cfRule type="expression" dxfId="1819" priority="20">
      <formula>$B23="I.  Immobilier"</formula>
    </cfRule>
    <cfRule type="expression" dxfId="1818" priority="21">
      <formula>$B23="H.  Finance / Contrôle de Gestion / Comptabilité"</formula>
    </cfRule>
    <cfRule type="expression" dxfId="1817" priority="22">
      <formula>$B23="G.  Achats"</formula>
    </cfRule>
    <cfRule type="expression" dxfId="1816" priority="23">
      <formula>$B23="F.  Entreprises"</formula>
    </cfRule>
    <cfRule type="expression" dxfId="1815" priority="24">
      <formula>$B23="E. Excellence opérationnelle  Banque de détail"</formula>
    </cfRule>
    <cfRule type="expression" dxfId="1814" priority="25">
      <formula>$B23="D. Excellence opérationnelle Expertise transverse"</formula>
    </cfRule>
    <cfRule type="expression" dxfId="1813" priority="26">
      <formula>$B23="C. Gestion des risques"</formula>
    </cfRule>
    <cfRule type="expression" dxfId="1812" priority="27">
      <formula>$B23="B. Vente, Conseil"</formula>
    </cfRule>
    <cfRule type="expression" dxfId="1811" priority="28">
      <formula>$B23="A.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Feuil79">
    <tabColor theme="5" tint="0.59999389629810485"/>
    <pageSetUpPr fitToPage="1"/>
  </sheetPr>
  <dimension ref="A1:I30"/>
  <sheetViews>
    <sheetView showGridLines="0" topLeftCell="C1" zoomScale="90" zoomScaleNormal="90" workbookViewId="0">
      <selection activeCell="C14" sqref="C14:C15"/>
    </sheetView>
  </sheetViews>
  <sheetFormatPr baseColWidth="10" defaultColWidth="11.5" defaultRowHeight="14" outlineLevelCol="1"/>
  <cols>
    <col min="1" max="1" width="11.5" style="207" hidden="1" customWidth="1" outlineLevel="1"/>
    <col min="2" max="2" width="21.5" style="208" hidden="1" customWidth="1" outlineLevel="1"/>
    <col min="3" max="3" width="22.5" style="208" customWidth="1" collapsed="1"/>
    <col min="4" max="4" width="88.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15" customHeight="1">
      <c r="A4" s="268"/>
      <c r="B4" s="231"/>
      <c r="C4" s="269" t="s">
        <v>1985</v>
      </c>
      <c r="D4" s="270" t="str">
        <f ca="1">VLOOKUP($G$5,Répertoire_des_fonctions!$A$7:$E$780,4,0)</f>
        <v>35463 - CONSEILLER SUPPORT III.1</v>
      </c>
      <c r="E4" s="271"/>
      <c r="F4" s="271"/>
      <c r="G4" s="272" t="str">
        <f ca="1">HYPERLINK("#Matrice!"&amp;ADDRESS(3,4+MATCH(D4,Matrice!$E$3:$AOP$3,0)),"Go")</f>
        <v>Go</v>
      </c>
    </row>
    <row r="5" spans="1:7" s="278" customFormat="1" ht="15" customHeight="1">
      <c r="A5" s="273"/>
      <c r="B5" s="274"/>
      <c r="C5" s="275" t="s">
        <v>403</v>
      </c>
      <c r="D5" s="276" t="str">
        <f ca="1">VLOOKUP($G$5,Répertoire_des_fonctions!$A$7:$E$780,2,0)</f>
        <v>SYSTEME D INFORMATION</v>
      </c>
      <c r="E5" s="277"/>
      <c r="F5" s="276" t="s">
        <v>1986</v>
      </c>
      <c r="G5" s="276" t="str">
        <f ca="1">RIGHT(CELL("filename",A1),LEN(CELL("filename",A1))-SEARCH("]",CELL("filename",A1)))</f>
        <v>35463</v>
      </c>
    </row>
    <row r="6" spans="1:7" s="278" customFormat="1" ht="15" customHeight="1">
      <c r="A6" s="273"/>
      <c r="B6" s="274"/>
      <c r="C6" s="275" t="s">
        <v>404</v>
      </c>
      <c r="D6" s="276" t="str">
        <f ca="1">VLOOKUP($G$5,Répertoire_des_fonctions!$A$7:$E$780,3,0)</f>
        <v>CHARGE DE SUPPORT INFORMATIQUE</v>
      </c>
      <c r="E6" s="277"/>
      <c r="F6" s="276" t="s">
        <v>1987</v>
      </c>
      <c r="G6" s="276" t="str">
        <f ca="1">VLOOKUP($G$5,Répertoire_des_fonctions!$A$7:$E$780,5,0)</f>
        <v>III.1</v>
      </c>
    </row>
    <row r="7" spans="1:7" s="248" customFormat="1" ht="9" customHeight="1">
      <c r="A7" s="268"/>
      <c r="B7" s="279"/>
      <c r="C7" s="284"/>
      <c r="D7" s="285"/>
      <c r="E7" s="282"/>
    </row>
    <row r="8" spans="1:7" s="248" customFormat="1" ht="15" customHeight="1">
      <c r="A8" s="268"/>
      <c r="B8" s="279"/>
      <c r="C8" s="269" t="s">
        <v>1988</v>
      </c>
      <c r="D8" s="270"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3" customHeight="1">
      <c r="A12" s="239" t="s">
        <v>959</v>
      </c>
      <c r="B12" s="240" t="s">
        <v>1982</v>
      </c>
      <c r="C12" s="241" t="s">
        <v>432</v>
      </c>
      <c r="D12" s="241" t="s">
        <v>431</v>
      </c>
      <c r="E12" s="241" t="s">
        <v>1997</v>
      </c>
      <c r="F12" s="300" t="s">
        <v>2056</v>
      </c>
      <c r="G12" s="242" t="s">
        <v>1984</v>
      </c>
    </row>
    <row r="13" spans="1:7" s="248" customFormat="1" ht="68">
      <c r="A13" s="244" t="s">
        <v>904</v>
      </c>
      <c r="B13" s="423" t="str">
        <f>IFERROR(VLOOKUP($A13,Référentiel_de_Compétences!$B$7:$E$700,2,0),"")</f>
        <v>Y. Compétences comportementales</v>
      </c>
      <c r="C13" s="670" t="s">
        <v>161</v>
      </c>
      <c r="D13" s="670" t="s">
        <v>2283</v>
      </c>
      <c r="E13" s="670" t="s">
        <v>2085</v>
      </c>
      <c r="F13" s="430" t="s">
        <v>1996</v>
      </c>
      <c r="G13" s="469"/>
    </row>
    <row r="14" spans="1:7" s="248" customFormat="1" ht="51">
      <c r="A14" s="244" t="s">
        <v>905</v>
      </c>
      <c r="B14" s="423" t="str">
        <f>IFERROR(VLOOKUP($A14,Référentiel_de_Compétences!$B$7:$E$700,2,0),"")</f>
        <v>Y. Compétences comportementales</v>
      </c>
      <c r="C14" s="671" t="s">
        <v>2243</v>
      </c>
      <c r="D14" s="671" t="s">
        <v>639</v>
      </c>
      <c r="E14" s="671" t="s">
        <v>1195</v>
      </c>
      <c r="F14" s="432" t="s">
        <v>1996</v>
      </c>
      <c r="G14" s="470"/>
    </row>
    <row r="15" spans="1:7" s="248" customFormat="1" ht="85">
      <c r="A15" s="244" t="s">
        <v>906</v>
      </c>
      <c r="B15" s="423" t="str">
        <f>IFERROR(VLOOKUP($A15,Référentiel_de_Compétences!$B$7:$E$700,2,0),"")</f>
        <v>Y. Compétences comportementales</v>
      </c>
      <c r="C15" s="671" t="s">
        <v>2130</v>
      </c>
      <c r="D15" s="671" t="s">
        <v>2137</v>
      </c>
      <c r="E15" s="671" t="s">
        <v>1494</v>
      </c>
      <c r="F15" s="432" t="s">
        <v>1996</v>
      </c>
      <c r="G15" s="470"/>
    </row>
    <row r="16" spans="1:7" s="248" customFormat="1" ht="68">
      <c r="A16" s="244" t="s">
        <v>907</v>
      </c>
      <c r="B16" s="423" t="str">
        <f>IFERROR(VLOOKUP($A16,Référentiel_de_Compétences!$B$7:$E$700,2,0),"")</f>
        <v>Y. Compétences comportementales</v>
      </c>
      <c r="C16" s="671" t="s">
        <v>184</v>
      </c>
      <c r="D16" s="671" t="s">
        <v>2136</v>
      </c>
      <c r="E16" s="671" t="s">
        <v>1506</v>
      </c>
      <c r="F16" s="432" t="s">
        <v>1996</v>
      </c>
      <c r="G16" s="470"/>
    </row>
    <row r="17" spans="1:9" s="248" customFormat="1" ht="255">
      <c r="A17" s="244" t="s">
        <v>908</v>
      </c>
      <c r="B17" s="423" t="str">
        <f>IFERROR(VLOOKUP($A17,Référentiel_de_Compétences!$B$7:$E$700,2,0),"")</f>
        <v>Y. Compétences comportementales</v>
      </c>
      <c r="C17" s="671" t="s">
        <v>139</v>
      </c>
      <c r="D17" s="671" t="s">
        <v>2287</v>
      </c>
      <c r="E17" s="671" t="s">
        <v>2183</v>
      </c>
      <c r="F17" s="432" t="s">
        <v>1996</v>
      </c>
      <c r="G17" s="470"/>
    </row>
    <row r="18" spans="1:9" s="248" customFormat="1" ht="34">
      <c r="A18" s="244" t="s">
        <v>909</v>
      </c>
      <c r="B18" s="423" t="str">
        <f>IFERROR(VLOOKUP($A18,Référentiel_de_Compétences!$B$7:$E$700,2,0),"")</f>
        <v>Y. Compétences comportementales</v>
      </c>
      <c r="C18" s="671" t="s">
        <v>162</v>
      </c>
      <c r="D18" s="671" t="s">
        <v>2284</v>
      </c>
      <c r="E18" s="671" t="s">
        <v>2195</v>
      </c>
      <c r="F18" s="432" t="s">
        <v>1996</v>
      </c>
      <c r="G18" s="470"/>
    </row>
    <row r="19" spans="1:9" s="248" customFormat="1" ht="68">
      <c r="A19" s="244" t="s">
        <v>910</v>
      </c>
      <c r="B19" s="423" t="str">
        <f>IFERROR(VLOOKUP($A19,Référentiel_de_Compétences!$B$7:$E$700,2,0),"")</f>
        <v>Y. Compétences comportementales</v>
      </c>
      <c r="C19" s="671" t="s">
        <v>2129</v>
      </c>
      <c r="D19" s="671" t="s">
        <v>2134</v>
      </c>
      <c r="E19" s="671" t="s">
        <v>1482</v>
      </c>
      <c r="F19" s="432" t="s">
        <v>1996</v>
      </c>
      <c r="G19" s="470"/>
    </row>
    <row r="20" spans="1:9" s="248" customFormat="1" ht="68">
      <c r="A20" s="244" t="s">
        <v>736</v>
      </c>
      <c r="B20" s="423" t="str">
        <f>IFERROR(VLOOKUP($A20,Référentiel_de_Compétences!$B$7:$E$700,2,0),"")</f>
        <v>D. Excellence opérationnelle Expertise transverse</v>
      </c>
      <c r="C20" s="671" t="s">
        <v>181</v>
      </c>
      <c r="D20" s="671" t="s">
        <v>2135</v>
      </c>
      <c r="E20" s="671" t="s">
        <v>1488</v>
      </c>
      <c r="F20" s="432" t="s">
        <v>1996</v>
      </c>
      <c r="G20" s="470"/>
    </row>
    <row r="21" spans="1:9" s="248" customFormat="1" ht="187">
      <c r="A21" s="244" t="s">
        <v>737</v>
      </c>
      <c r="B21" s="423" t="str">
        <f>IFERROR(VLOOKUP($A21,Référentiel_de_Compétences!$B$7:$E$700,2,0),"")</f>
        <v>D. Excellence opérationnelle Expertise transverse</v>
      </c>
      <c r="C21" s="671" t="s">
        <v>136</v>
      </c>
      <c r="D21" s="671" t="s">
        <v>2286</v>
      </c>
      <c r="E21" s="671" t="s">
        <v>2211</v>
      </c>
      <c r="F21" s="432" t="s">
        <v>1996</v>
      </c>
      <c r="G21" s="470"/>
    </row>
    <row r="22" spans="1:9" s="248" customFormat="1" ht="51">
      <c r="A22" s="244" t="s">
        <v>869</v>
      </c>
      <c r="B22" s="423" t="str">
        <f>IFERROR(VLOOKUP($A22,Référentiel_de_Compétences!$B$7:$E$700,2,0),"")</f>
        <v>N .  Système d'informations</v>
      </c>
      <c r="C22" s="672" t="s">
        <v>38</v>
      </c>
      <c r="D22" s="672" t="s">
        <v>505</v>
      </c>
      <c r="E22" s="672" t="s">
        <v>1177</v>
      </c>
      <c r="F22" s="434" t="s">
        <v>1996</v>
      </c>
      <c r="G22" s="471"/>
    </row>
    <row r="23" spans="1:9" ht="27.75" customHeight="1">
      <c r="C23" s="260" t="s">
        <v>1992</v>
      </c>
      <c r="D23" s="261"/>
      <c r="F23" s="260" t="s">
        <v>1992</v>
      </c>
    </row>
    <row r="24" spans="1:9" s="210" customFormat="1">
      <c r="A24" s="207"/>
      <c r="B24" s="208"/>
      <c r="C24" s="260" t="s">
        <v>1993</v>
      </c>
      <c r="D24" s="261"/>
      <c r="F24" s="260" t="s">
        <v>1995</v>
      </c>
      <c r="G24" s="207"/>
      <c r="H24" s="207"/>
      <c r="I24" s="207"/>
    </row>
    <row r="25" spans="1:9" s="210" customFormat="1">
      <c r="A25" s="207"/>
      <c r="B25" s="208"/>
      <c r="C25" s="262" t="s">
        <v>1994</v>
      </c>
      <c r="D25" s="261"/>
      <c r="F25" s="262" t="s">
        <v>1994</v>
      </c>
      <c r="G25" s="207"/>
      <c r="H25" s="207"/>
      <c r="I25" s="207"/>
    </row>
    <row r="26" spans="1:9" s="210" customFormat="1">
      <c r="A26" s="207"/>
      <c r="B26" s="208"/>
      <c r="C26" s="208"/>
      <c r="D26" s="261"/>
      <c r="F26" s="207"/>
      <c r="G26" s="207"/>
      <c r="H26" s="207"/>
      <c r="I26" s="207"/>
    </row>
    <row r="27" spans="1:9" s="210" customFormat="1">
      <c r="A27" s="207"/>
      <c r="B27" s="208"/>
      <c r="C27" s="208"/>
      <c r="D27" s="261"/>
      <c r="F27" s="207"/>
      <c r="G27" s="207"/>
      <c r="H27" s="207"/>
      <c r="I27" s="207"/>
    </row>
    <row r="28" spans="1:9" s="210" customFormat="1">
      <c r="A28" s="207"/>
      <c r="B28" s="208"/>
      <c r="C28" s="208"/>
      <c r="D28" s="261"/>
      <c r="F28" s="207"/>
      <c r="G28" s="207"/>
      <c r="H28" s="207"/>
      <c r="I28" s="207"/>
    </row>
    <row r="29" spans="1:9" s="210" customFormat="1">
      <c r="A29" s="207"/>
      <c r="B29" s="208"/>
      <c r="C29" s="208"/>
      <c r="D29" s="261"/>
      <c r="F29" s="207"/>
      <c r="G29" s="207"/>
      <c r="H29" s="207"/>
      <c r="I29" s="207"/>
    </row>
    <row r="30" spans="1:9" s="210" customFormat="1">
      <c r="A30" s="207"/>
      <c r="B30" s="208"/>
      <c r="C30" s="208"/>
      <c r="D30" s="261"/>
      <c r="F30" s="207"/>
      <c r="G30" s="207"/>
      <c r="H30" s="207"/>
      <c r="I30" s="207"/>
    </row>
  </sheetData>
  <sheetProtection algorithmName="SHA-512" hashValue="nB6EN9c4EUOTbgehMyFhHmGBCiPgf7t3XeAiCedtD5B+PZk8zVkpVo6v2z/fJxQsZJ2liNGo0784miGp6OPOzQ==" saltValue="/N2H3uHBdlr9nCOklqftbA==" spinCount="100000" sheet="1" objects="1" scenarios="1"/>
  <autoFilter ref="A12:G22" xr:uid="{00000000-0009-0000-0000-00006B000000}"/>
  <mergeCells count="1">
    <mergeCell ref="C11:G11"/>
  </mergeCells>
  <conditionalFormatting sqref="C4 C7">
    <cfRule type="containsText" dxfId="1810" priority="50" operator="containsText" text="Choisie">
      <formula>NOT(ISERROR(SEARCH("Choisie",C4)))</formula>
    </cfRule>
    <cfRule type="containsText" dxfId="1809" priority="51" operator="containsText" text="clé">
      <formula>NOT(ISERROR(SEARCH("clé",C4)))</formula>
    </cfRule>
    <cfRule type="containsText" dxfId="1808" priority="52" operator="containsText" text="UTILE">
      <formula>NOT(ISERROR(SEARCH("UTILE",C4)))</formula>
    </cfRule>
  </conditionalFormatting>
  <conditionalFormatting sqref="B13:B22 B23:C70">
    <cfRule type="expression" dxfId="1807" priority="32">
      <formula>$B13="Z. Compétences Managériales"</formula>
    </cfRule>
    <cfRule type="expression" dxfId="1806" priority="33">
      <formula>$B13="Y. Compétences comportementales"</formula>
    </cfRule>
    <cfRule type="expression" dxfId="1805" priority="34">
      <formula>$B13="X. Digital"</formula>
    </cfRule>
    <cfRule type="expression" dxfId="1804" priority="35">
      <formula>$B13="P.  Projet"</formula>
    </cfRule>
    <cfRule type="expression" dxfId="1803" priority="36">
      <formula>$B13="O.  Communication"</formula>
    </cfRule>
    <cfRule type="expression" dxfId="1802" priority="37">
      <formula>$B13="N .  Système d'informations"</formula>
    </cfRule>
    <cfRule type="expression" dxfId="1801" priority="38">
      <formula>$B13="M.  Marketing"</formula>
    </cfRule>
    <cfRule type="expression" dxfId="1800" priority="39">
      <formula>$B13="L.  Ressources Humaines"</formula>
    </cfRule>
    <cfRule type="expression" dxfId="1799" priority="40">
      <formula>$B13="K.  Audit / Risques"</formula>
    </cfRule>
    <cfRule type="expression" dxfId="1798" priority="41">
      <formula>$B13="J.  Administration / Services Généraux"</formula>
    </cfRule>
    <cfRule type="expression" dxfId="1797" priority="42">
      <formula>$B13="I.  Immobilier"</formula>
    </cfRule>
    <cfRule type="expression" dxfId="1796" priority="43">
      <formula>$B13="H.  Finance / Contrôle de Gestion / Comptabilité"</formula>
    </cfRule>
    <cfRule type="expression" dxfId="1795" priority="44">
      <formula>$B13="G.  Achats"</formula>
    </cfRule>
    <cfRule type="expression" dxfId="1794" priority="45">
      <formula>$B13="F.  Entreprises"</formula>
    </cfRule>
    <cfRule type="expression" dxfId="1793" priority="46">
      <formula>$B13="E. Excellence opérationnelle  Banque de détail"</formula>
    </cfRule>
    <cfRule type="expression" dxfId="1792" priority="47">
      <formula>$B13="D. Excellence opérationnelle Expertise transverse"</formula>
    </cfRule>
    <cfRule type="expression" dxfId="1791" priority="48">
      <formula>$B13="C. Gestion des risques"</formula>
    </cfRule>
    <cfRule type="expression" dxfId="1790" priority="49">
      <formula>$B13="B. Vente, Conseil"</formula>
    </cfRule>
    <cfRule type="expression" dxfId="1789" priority="53">
      <formula>$B13="A. Accueil, orientation"</formula>
    </cfRule>
  </conditionalFormatting>
  <conditionalFormatting sqref="C8 C10">
    <cfRule type="containsText" dxfId="1788" priority="29" operator="containsText" text="Choisie">
      <formula>NOT(ISERROR(SEARCH("Choisie",C8)))</formula>
    </cfRule>
    <cfRule type="containsText" dxfId="1787" priority="30" operator="containsText" text="clé">
      <formula>NOT(ISERROR(SEARCH("clé",C8)))</formula>
    </cfRule>
    <cfRule type="containsText" dxfId="1786" priority="31" operator="containsText" text="UTILE">
      <formula>NOT(ISERROR(SEARCH("UTILE",C8)))</formula>
    </cfRule>
  </conditionalFormatting>
  <conditionalFormatting sqref="F23:F25">
    <cfRule type="expression" dxfId="1785" priority="10">
      <formula>$B23="Z. Compétences Managériales"</formula>
    </cfRule>
    <cfRule type="expression" dxfId="1784" priority="11">
      <formula>$B23="Y. Compétences comportementales"</formula>
    </cfRule>
    <cfRule type="expression" dxfId="1783" priority="12">
      <formula>$B23="X. Digital"</formula>
    </cfRule>
    <cfRule type="expression" dxfId="1782" priority="13">
      <formula>$B23="P.  Projet"</formula>
    </cfRule>
    <cfRule type="expression" dxfId="1781" priority="14">
      <formula>$B23="O.  Communication"</formula>
    </cfRule>
    <cfRule type="expression" dxfId="1780" priority="15">
      <formula>$B23="N .  Système d'informations"</formula>
    </cfRule>
    <cfRule type="expression" dxfId="1779" priority="16">
      <formula>$B23="M.  Marketing"</formula>
    </cfRule>
    <cfRule type="expression" dxfId="1778" priority="17">
      <formula>$B23="L.  Ressources Humaines"</formula>
    </cfRule>
    <cfRule type="expression" dxfId="1777" priority="18">
      <formula>$B23="K.  Audit / Risques"</formula>
    </cfRule>
    <cfRule type="expression" dxfId="1776" priority="19">
      <formula>$B23="J.  Administration / Services Généraux"</formula>
    </cfRule>
    <cfRule type="expression" dxfId="1775" priority="20">
      <formula>$B23="I.  Immobilier"</formula>
    </cfRule>
    <cfRule type="expression" dxfId="1774" priority="21">
      <formula>$B23="H.  Finance / Contrôle de Gestion / Comptabilité"</formula>
    </cfRule>
    <cfRule type="expression" dxfId="1773" priority="22">
      <formula>$B23="G.  Achats"</formula>
    </cfRule>
    <cfRule type="expression" dxfId="1772" priority="23">
      <formula>$B23="F.  Entreprises"</formula>
    </cfRule>
    <cfRule type="expression" dxfId="1771" priority="24">
      <formula>$B23="E. Excellence opérationnelle  Banque de détail"</formula>
    </cfRule>
    <cfRule type="expression" dxfId="1770" priority="25">
      <formula>$B23="D. Excellence opérationnelle Expertise transverse"</formula>
    </cfRule>
    <cfRule type="expression" dxfId="1769" priority="26">
      <formula>$B23="C. Gestion des risques"</formula>
    </cfRule>
    <cfRule type="expression" dxfId="1768" priority="27">
      <formula>$B23="B. Vente, Conseil"</formula>
    </cfRule>
    <cfRule type="expression" dxfId="1767" priority="28">
      <formula>$B23="A. Accueil, orientation"</formula>
    </cfRule>
  </conditionalFormatting>
  <printOptions horizontalCentered="1"/>
  <pageMargins left="0.23622047244094491" right="0.23622047244094491" top="0.74803149606299213" bottom="0.41" header="0.24" footer="0"/>
  <pageSetup paperSize="9" scale="65" orientation="portrait" r:id="rId1"/>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Feuil80">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35581 - CONTROLEUR DE SITE III.1</v>
      </c>
      <c r="E4" s="271"/>
      <c r="F4" s="271"/>
      <c r="G4" s="272" t="str">
        <f ca="1">HYPERLINK("#Matrice!"&amp;ADDRESS(3,4+MATCH(D4,Matrice!$E$3:$AOP$3,0)),"Go")</f>
        <v>Go</v>
      </c>
    </row>
    <row r="5" spans="1:9" s="278" customFormat="1" ht="21" customHeight="1">
      <c r="A5" s="273"/>
      <c r="B5" s="274"/>
      <c r="C5" s="275" t="s">
        <v>403</v>
      </c>
      <c r="D5" s="276" t="str">
        <f ca="1">VLOOKUP($G$5,Répertoire_des_fonctions!$A$7:$E$780,2,0)</f>
        <v>IMMOBILIER</v>
      </c>
      <c r="E5" s="277"/>
      <c r="F5" s="276" t="s">
        <v>1986</v>
      </c>
      <c r="G5" s="276" t="str">
        <f ca="1">RIGHT(CELL("filename",A1),LEN(CELL("filename",A1))-SEARCH("]",CELL("filename",A1)))</f>
        <v>35581</v>
      </c>
    </row>
    <row r="6" spans="1:9" s="278" customFormat="1" ht="21" customHeight="1">
      <c r="A6" s="273"/>
      <c r="B6" s="274"/>
      <c r="C6" s="275" t="s">
        <v>404</v>
      </c>
      <c r="D6" s="276" t="str">
        <f ca="1">VLOOKUP($G$5,Répertoire_des_fonctions!$A$7:$E$780,3,0)</f>
        <v>PROFESSIONNEL DE LA GESTION DE PARC</v>
      </c>
      <c r="E6" s="277"/>
      <c r="F6" s="276" t="s">
        <v>1987</v>
      </c>
      <c r="G6" s="276" t="str">
        <f ca="1">VLOOKUP($G$5,Répertoire_des_fonctions!$A$7:$E$780,5,0)</f>
        <v>III.1</v>
      </c>
    </row>
    <row r="7" spans="1:9" s="248" customFormat="1" ht="9.75" customHeight="1">
      <c r="A7" s="268"/>
      <c r="B7" s="279"/>
      <c r="C7" s="284"/>
      <c r="D7" s="285"/>
      <c r="E7" s="282"/>
    </row>
    <row r="8" spans="1:9" s="248" customFormat="1" ht="24" customHeight="1">
      <c r="A8" s="268"/>
      <c r="B8" s="279"/>
      <c r="C8" s="269" t="s">
        <v>1988</v>
      </c>
      <c r="D8" s="270" t="s">
        <v>1991</v>
      </c>
      <c r="E8" s="375" t="s">
        <v>1989</v>
      </c>
      <c r="F8" s="271"/>
      <c r="G8" s="283"/>
    </row>
    <row r="9" spans="1:9" s="248" customFormat="1" ht="16.5" customHeight="1">
      <c r="A9" s="268"/>
      <c r="B9" s="279"/>
      <c r="C9" s="275" t="s">
        <v>2012</v>
      </c>
      <c r="D9" s="276"/>
      <c r="E9" s="375"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0" customHeight="1">
      <c r="A12" s="239" t="s">
        <v>959</v>
      </c>
      <c r="B12" s="240" t="s">
        <v>1982</v>
      </c>
      <c r="C12" s="264" t="s">
        <v>432</v>
      </c>
      <c r="D12" s="264" t="s">
        <v>431</v>
      </c>
      <c r="E12" s="264" t="s">
        <v>1997</v>
      </c>
      <c r="F12" s="300" t="s">
        <v>2056</v>
      </c>
      <c r="G12" s="242" t="s">
        <v>1984</v>
      </c>
    </row>
    <row r="13" spans="1:9" s="248" customFormat="1" ht="51">
      <c r="A13" s="244" t="s">
        <v>715</v>
      </c>
      <c r="B13" s="423" t="str">
        <f>IFERROR(VLOOKUP($A13,Référentiel_de_Compétences!$B$7:$E$700,2,0),"")</f>
        <v>C. Gestion des risques</v>
      </c>
      <c r="C13" s="670" t="s">
        <v>2177</v>
      </c>
      <c r="D13" s="670" t="s">
        <v>2219</v>
      </c>
      <c r="E13" s="670" t="s">
        <v>1512</v>
      </c>
      <c r="F13" s="430" t="s">
        <v>1996</v>
      </c>
      <c r="G13" s="469"/>
      <c r="I13" s="499"/>
    </row>
    <row r="14" spans="1:9" s="248" customFormat="1" ht="51">
      <c r="A14" s="244" t="s">
        <v>724</v>
      </c>
      <c r="B14" s="423" t="str">
        <f>IFERROR(VLOOKUP($A14,Référentiel_de_Compétences!$B$7:$E$700,2,0),"")</f>
        <v>D. Excellence opérationnelle Expertise transverse</v>
      </c>
      <c r="C14" s="671" t="s">
        <v>186</v>
      </c>
      <c r="D14" s="671" t="s">
        <v>2235</v>
      </c>
      <c r="E14" s="671" t="s">
        <v>1518</v>
      </c>
      <c r="F14" s="432" t="s">
        <v>1996</v>
      </c>
      <c r="G14" s="470"/>
      <c r="I14" s="499"/>
    </row>
    <row r="15" spans="1:9" s="248" customFormat="1" ht="42">
      <c r="A15" s="244" t="s">
        <v>725</v>
      </c>
      <c r="B15" s="423" t="str">
        <f>IFERROR(VLOOKUP($A15,Référentiel_de_Compétences!$B$7:$E$700,2,0),"")</f>
        <v>D. Excellence opérationnelle Expertise transverse</v>
      </c>
      <c r="C15" s="671" t="s">
        <v>2140</v>
      </c>
      <c r="D15" s="671" t="s">
        <v>2141</v>
      </c>
      <c r="E15" s="671" t="s">
        <v>1083</v>
      </c>
      <c r="F15" s="432" t="s">
        <v>1996</v>
      </c>
      <c r="G15" s="470"/>
      <c r="I15" s="499"/>
    </row>
    <row r="16" spans="1:9" s="248" customFormat="1" ht="51">
      <c r="A16" s="244" t="s">
        <v>726</v>
      </c>
      <c r="B16" s="423" t="str">
        <f>IFERROR(VLOOKUP($A16,Référentiel_de_Compétences!$B$7:$E$700,2,0),"")</f>
        <v>D. Excellence opérationnelle Expertise transverse</v>
      </c>
      <c r="C16" s="671" t="s">
        <v>2128</v>
      </c>
      <c r="D16" s="671" t="s">
        <v>2133</v>
      </c>
      <c r="E16" s="671" t="s">
        <v>1443</v>
      </c>
      <c r="F16" s="432" t="s">
        <v>1996</v>
      </c>
      <c r="G16" s="470"/>
      <c r="I16" s="499"/>
    </row>
    <row r="17" spans="1:9" s="248" customFormat="1" ht="119">
      <c r="A17" s="244" t="s">
        <v>730</v>
      </c>
      <c r="B17" s="423" t="str">
        <f>IFERROR(VLOOKUP($A17,Référentiel_de_Compétences!$B$7:$E$700,2,0),"")</f>
        <v>D. Excellence opérationnelle Expertise transverse</v>
      </c>
      <c r="C17" s="671" t="s">
        <v>31</v>
      </c>
      <c r="D17" s="671" t="s">
        <v>2132</v>
      </c>
      <c r="E17" s="671" t="s">
        <v>1139</v>
      </c>
      <c r="F17" s="432" t="s">
        <v>1996</v>
      </c>
      <c r="G17" s="470"/>
      <c r="I17" s="500"/>
    </row>
    <row r="18" spans="1:9" s="248" customFormat="1" ht="51">
      <c r="A18" s="244" t="s">
        <v>894</v>
      </c>
      <c r="B18" s="423" t="str">
        <f>IFERROR(VLOOKUP($A18,Référentiel_de_Compétences!$B$7:$E$700,2,0),"")</f>
        <v>X. Digital</v>
      </c>
      <c r="C18" s="671" t="s">
        <v>2243</v>
      </c>
      <c r="D18" s="671" t="s">
        <v>2269</v>
      </c>
      <c r="E18" s="671" t="s">
        <v>1195</v>
      </c>
      <c r="F18" s="432" t="s">
        <v>1996</v>
      </c>
      <c r="G18" s="470"/>
      <c r="I18" s="500"/>
    </row>
    <row r="19" spans="1:9" s="248" customFormat="1" ht="102">
      <c r="A19" s="244" t="s">
        <v>904</v>
      </c>
      <c r="B19" s="423" t="str">
        <f>IFERROR(VLOOKUP($A19,Référentiel_de_Compétences!$B$7:$E$700,2,0),"")</f>
        <v>Y. Compétences comportementales</v>
      </c>
      <c r="C19" s="671" t="s">
        <v>2130</v>
      </c>
      <c r="D19" s="671" t="s">
        <v>2137</v>
      </c>
      <c r="E19" s="671" t="s">
        <v>1494</v>
      </c>
      <c r="F19" s="432" t="s">
        <v>1996</v>
      </c>
      <c r="G19" s="470"/>
      <c r="I19" s="499"/>
    </row>
    <row r="20" spans="1:9" s="248" customFormat="1" ht="85">
      <c r="A20" s="244" t="s">
        <v>909</v>
      </c>
      <c r="B20" s="423" t="str">
        <f>IFERROR(VLOOKUP($A20,Référentiel_de_Compétences!$B$7:$E$700,2,0),"")</f>
        <v>Y. Compétences comportementales</v>
      </c>
      <c r="C20" s="671" t="s">
        <v>184</v>
      </c>
      <c r="D20" s="671" t="s">
        <v>2136</v>
      </c>
      <c r="E20" s="671" t="s">
        <v>1506</v>
      </c>
      <c r="F20" s="432" t="s">
        <v>1996</v>
      </c>
      <c r="G20" s="470"/>
      <c r="I20" s="499"/>
    </row>
    <row r="21" spans="1:9" s="248" customFormat="1" ht="68">
      <c r="A21" s="244" t="s">
        <v>910</v>
      </c>
      <c r="B21" s="423" t="str">
        <f>IFERROR(VLOOKUP($A21,Référentiel_de_Compétences!$B$7:$E$700,2,0),"")</f>
        <v>Y. Compétences comportementales</v>
      </c>
      <c r="C21" s="671" t="s">
        <v>2129</v>
      </c>
      <c r="D21" s="671" t="s">
        <v>2134</v>
      </c>
      <c r="E21" s="671" t="s">
        <v>1482</v>
      </c>
      <c r="F21" s="432" t="s">
        <v>1996</v>
      </c>
      <c r="G21" s="470"/>
      <c r="I21" s="499"/>
    </row>
    <row r="22" spans="1:9" s="248" customFormat="1" ht="68">
      <c r="A22" s="244" t="s">
        <v>913</v>
      </c>
      <c r="B22" s="423" t="str">
        <f>IFERROR(VLOOKUP($A22,Référentiel_de_Compétences!$B$7:$E$700,2,0),"")</f>
        <v>Y. Compétences comportementales</v>
      </c>
      <c r="C22" s="672" t="s">
        <v>181</v>
      </c>
      <c r="D22" s="672" t="s">
        <v>2135</v>
      </c>
      <c r="E22" s="672" t="s">
        <v>1488</v>
      </c>
      <c r="F22" s="434" t="s">
        <v>1996</v>
      </c>
      <c r="G22" s="471"/>
      <c r="I22" s="499"/>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ej1gG9SSjk8GYQSly2rC25LVQyrJiH5kjb7kl19XU527GD5I+IIbxgYUjqtImrX3roeCKtFx7q9yDbdROTR2wg==" saltValue="Hhy1Pg3RGKYW+tsV5RMXjQ==" spinCount="100000" sheet="1" objects="1" scenarios="1"/>
  <autoFilter ref="A12:G22" xr:uid="{00000000-0009-0000-0000-00006C000000}"/>
  <mergeCells count="1">
    <mergeCell ref="C11:G11"/>
  </mergeCells>
  <conditionalFormatting sqref="C4 C7">
    <cfRule type="containsText" dxfId="1766" priority="50" operator="containsText" text="Choisie">
      <formula>NOT(ISERROR(SEARCH("Choisie",C4)))</formula>
    </cfRule>
    <cfRule type="containsText" dxfId="1765" priority="51" operator="containsText" text="clé">
      <formula>NOT(ISERROR(SEARCH("clé",C4)))</formula>
    </cfRule>
    <cfRule type="containsText" dxfId="1764" priority="52" operator="containsText" text="UTILE">
      <formula>NOT(ISERROR(SEARCH("UTILE",C4)))</formula>
    </cfRule>
  </conditionalFormatting>
  <conditionalFormatting sqref="B13:B22 B23:C70">
    <cfRule type="expression" dxfId="1763" priority="32">
      <formula>$B13="Z. Compétences Managériales"</formula>
    </cfRule>
    <cfRule type="expression" dxfId="1762" priority="33">
      <formula>$B13="Y. Compétences comportementales"</formula>
    </cfRule>
    <cfRule type="expression" dxfId="1761" priority="34">
      <formula>$B13="X. Digital"</formula>
    </cfRule>
    <cfRule type="expression" dxfId="1760" priority="35">
      <formula>$B13="P.  Projet"</formula>
    </cfRule>
    <cfRule type="expression" dxfId="1759" priority="36">
      <formula>$B13="O.  Communication"</formula>
    </cfRule>
    <cfRule type="expression" dxfId="1758" priority="37">
      <formula>$B13="N .  Système d'informations"</formula>
    </cfRule>
    <cfRule type="expression" dxfId="1757" priority="38">
      <formula>$B13="M.  Marketing"</formula>
    </cfRule>
    <cfRule type="expression" dxfId="1756" priority="39">
      <formula>$B13="L.  Ressources Humaines"</formula>
    </cfRule>
    <cfRule type="expression" dxfId="1755" priority="40">
      <formula>$B13="K.  Audit / Risques"</formula>
    </cfRule>
    <cfRule type="expression" dxfId="1754" priority="41">
      <formula>$B13="J.  Administration / Services Généraux"</formula>
    </cfRule>
    <cfRule type="expression" dxfId="1753" priority="42">
      <formula>$B13="I.  Immobilier"</formula>
    </cfRule>
    <cfRule type="expression" dxfId="1752" priority="43">
      <formula>$B13="H.  Finance / Contrôle de Gestion / Comptabilité"</formula>
    </cfRule>
    <cfRule type="expression" dxfId="1751" priority="44">
      <formula>$B13="G.  Achats"</formula>
    </cfRule>
    <cfRule type="expression" dxfId="1750" priority="45">
      <formula>$B13="F.  Entreprises"</formula>
    </cfRule>
    <cfRule type="expression" dxfId="1749" priority="46">
      <formula>$B13="E. Excellence opérationnelle  Banque de détail"</formula>
    </cfRule>
    <cfRule type="expression" dxfId="1748" priority="47">
      <formula>$B13="D. Excellence opérationnelle Expertise transverse"</formula>
    </cfRule>
    <cfRule type="expression" dxfId="1747" priority="48">
      <formula>$B13="C. Gestion des risques"</formula>
    </cfRule>
    <cfRule type="expression" dxfId="1746" priority="49">
      <formula>$B13="B. Vente, Conseil"</formula>
    </cfRule>
    <cfRule type="expression" dxfId="1745" priority="53">
      <formula>$B13="A. Accueil, orientation"</formula>
    </cfRule>
  </conditionalFormatting>
  <conditionalFormatting sqref="C8 C10">
    <cfRule type="containsText" dxfId="1744" priority="29" operator="containsText" text="Choisie">
      <formula>NOT(ISERROR(SEARCH("Choisie",C8)))</formula>
    </cfRule>
    <cfRule type="containsText" dxfId="1743" priority="30" operator="containsText" text="clé">
      <formula>NOT(ISERROR(SEARCH("clé",C8)))</formula>
    </cfRule>
    <cfRule type="containsText" dxfId="1742" priority="31" operator="containsText" text="UTILE">
      <formula>NOT(ISERROR(SEARCH("UTILE",C8)))</formula>
    </cfRule>
  </conditionalFormatting>
  <conditionalFormatting sqref="F23:F25">
    <cfRule type="expression" dxfId="1741" priority="10">
      <formula>$B23="Z. Compétences Managériales"</formula>
    </cfRule>
    <cfRule type="expression" dxfId="1740" priority="11">
      <formula>$B23="Y. Compétences comportementales"</formula>
    </cfRule>
    <cfRule type="expression" dxfId="1739" priority="12">
      <formula>$B23="X. Digital"</formula>
    </cfRule>
    <cfRule type="expression" dxfId="1738" priority="13">
      <formula>$B23="P.  Projet"</formula>
    </cfRule>
    <cfRule type="expression" dxfId="1737" priority="14">
      <formula>$B23="O.  Communication"</formula>
    </cfRule>
    <cfRule type="expression" dxfId="1736" priority="15">
      <formula>$B23="N .  Système d'informations"</formula>
    </cfRule>
    <cfRule type="expression" dxfId="1735" priority="16">
      <formula>$B23="M.  Marketing"</formula>
    </cfRule>
    <cfRule type="expression" dxfId="1734" priority="17">
      <formula>$B23="L.  Ressources Humaines"</formula>
    </cfRule>
    <cfRule type="expression" dxfId="1733" priority="18">
      <formula>$B23="K.  Audit / Risques"</formula>
    </cfRule>
    <cfRule type="expression" dxfId="1732" priority="19">
      <formula>$B23="J.  Administration / Services Généraux"</formula>
    </cfRule>
    <cfRule type="expression" dxfId="1731" priority="20">
      <formula>$B23="I.  Immobilier"</formula>
    </cfRule>
    <cfRule type="expression" dxfId="1730" priority="21">
      <formula>$B23="H.  Finance / Contrôle de Gestion / Comptabilité"</formula>
    </cfRule>
    <cfRule type="expression" dxfId="1729" priority="22">
      <formula>$B23="G.  Achats"</formula>
    </cfRule>
    <cfRule type="expression" dxfId="1728" priority="23">
      <formula>$B23="F.  Entreprises"</formula>
    </cfRule>
    <cfRule type="expression" dxfId="1727" priority="24">
      <formula>$B23="E. Excellence opérationnelle  Banque de détail"</formula>
    </cfRule>
    <cfRule type="expression" dxfId="1726" priority="25">
      <formula>$B23="D. Excellence opérationnelle Expertise transverse"</formula>
    </cfRule>
    <cfRule type="expression" dxfId="1725" priority="26">
      <formula>$B23="C. Gestion des risques"</formula>
    </cfRule>
    <cfRule type="expression" dxfId="1724" priority="27">
      <formula>$B23="B. Vente, Conseil"</formula>
    </cfRule>
    <cfRule type="expression" dxfId="1723" priority="28">
      <formula>$B23="A.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4">
    <tabColor theme="8" tint="0.59999389629810485"/>
    <pageSetUpPr fitToPage="1"/>
  </sheetPr>
  <dimension ref="A1:H28"/>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8" ht="21">
      <c r="D1" s="209" t="s">
        <v>1983</v>
      </c>
    </row>
    <row r="2" spans="1:8" ht="24">
      <c r="D2" s="211" t="s">
        <v>2051</v>
      </c>
    </row>
    <row r="3" spans="1:8" ht="18" customHeight="1">
      <c r="D3" s="212"/>
    </row>
    <row r="4" spans="1:8" s="248" customFormat="1" ht="21" customHeight="1">
      <c r="A4" s="268"/>
      <c r="B4" s="231"/>
      <c r="C4" s="269" t="s">
        <v>1985</v>
      </c>
      <c r="D4" s="270" t="str">
        <f ca="1">VLOOKUP($G$5,Répertoire_des_fonctions!$A$7:$E$780,4,0)</f>
        <v>35708 - CORRESPONDANT GESTION ACHATS</v>
      </c>
      <c r="E4" s="271"/>
      <c r="F4" s="271"/>
      <c r="G4" s="272" t="e">
        <f ca="1">HYPERLINK("#Matrice!"&amp;ADDRESS(3,4+MATCH(D4,Matrice!$E$3:$AOP$3,0)),"Go")</f>
        <v>#N/A</v>
      </c>
    </row>
    <row r="5" spans="1:8" s="278" customFormat="1" ht="21" customHeight="1">
      <c r="A5" s="273"/>
      <c r="B5" s="274"/>
      <c r="C5" s="275" t="s">
        <v>403</v>
      </c>
      <c r="D5" s="276" t="str">
        <f ca="1">VLOOKUP($G$5,Répertoire_des_fonctions!$A$7:$E$780,2,0)</f>
        <v>ACHATS</v>
      </c>
      <c r="E5" s="277"/>
      <c r="F5" s="276" t="s">
        <v>1986</v>
      </c>
      <c r="G5" s="276" t="str">
        <f ca="1">RIGHT(CELL("filename",A1),LEN(CELL("filename",A1))-SEARCH("]",CELL("filename",A1)))</f>
        <v>35708</v>
      </c>
    </row>
    <row r="6" spans="1:8" s="278" customFormat="1" ht="21" customHeight="1">
      <c r="A6" s="273"/>
      <c r="B6" s="274"/>
      <c r="C6" s="275" t="s">
        <v>404</v>
      </c>
      <c r="D6" s="276" t="str">
        <f ca="1">VLOOKUP($G$5,Répertoire_des_fonctions!$A$7:$E$780,3,0)</f>
        <v>CORRESPONDANT GESTION ACHATS</v>
      </c>
      <c r="E6" s="277"/>
      <c r="F6" s="276" t="s">
        <v>1987</v>
      </c>
      <c r="G6" s="276" t="str">
        <f ca="1">VLOOKUP($G$5,Répertoire_des_fonctions!$A$7:$E$780,5,0)</f>
        <v>III.3</v>
      </c>
    </row>
    <row r="7" spans="1:8" s="248" customFormat="1" ht="12.75" customHeight="1">
      <c r="A7" s="268"/>
      <c r="B7" s="279"/>
      <c r="C7" s="284"/>
      <c r="D7" s="285"/>
      <c r="E7" s="282"/>
    </row>
    <row r="8" spans="1:8" s="248" customFormat="1" ht="12.75" customHeight="1">
      <c r="A8" s="268"/>
      <c r="B8" s="279"/>
      <c r="C8" s="269" t="s">
        <v>1988</v>
      </c>
      <c r="D8" s="270" t="s">
        <v>1991</v>
      </c>
      <c r="E8" s="276" t="s">
        <v>1989</v>
      </c>
      <c r="F8" s="271"/>
      <c r="G8" s="283"/>
    </row>
    <row r="9" spans="1:8" s="248" customFormat="1" ht="12.75" customHeight="1">
      <c r="A9" s="268"/>
      <c r="B9" s="279"/>
      <c r="C9" s="275" t="s">
        <v>2012</v>
      </c>
      <c r="D9" s="276"/>
      <c r="E9" s="276" t="s">
        <v>1990</v>
      </c>
      <c r="F9" s="277"/>
      <c r="G9" s="277"/>
    </row>
    <row r="10" spans="1:8" s="236" customFormat="1" ht="6.75" customHeight="1">
      <c r="A10" s="230"/>
      <c r="B10" s="231"/>
      <c r="C10" s="232"/>
      <c r="D10" s="233"/>
      <c r="E10" s="233"/>
      <c r="F10" s="234"/>
      <c r="G10" s="235"/>
    </row>
    <row r="11" spans="1:8" s="237" customFormat="1" ht="27.75" customHeight="1">
      <c r="B11" s="238"/>
      <c r="C11" s="1011" t="s">
        <v>1998</v>
      </c>
      <c r="D11" s="1011"/>
      <c r="E11" s="1011"/>
      <c r="F11" s="1011"/>
      <c r="G11" s="1011"/>
    </row>
    <row r="12" spans="1:8" s="243" customFormat="1" ht="66.75" customHeight="1">
      <c r="A12" s="239" t="s">
        <v>959</v>
      </c>
      <c r="B12" s="240" t="s">
        <v>1982</v>
      </c>
      <c r="C12" s="426" t="s">
        <v>432</v>
      </c>
      <c r="D12" s="241" t="s">
        <v>431</v>
      </c>
      <c r="E12" s="241" t="s">
        <v>1997</v>
      </c>
      <c r="F12" s="300" t="s">
        <v>2056</v>
      </c>
      <c r="G12" s="242" t="s">
        <v>1984</v>
      </c>
    </row>
    <row r="13" spans="1:8" s="248" customFormat="1" ht="69" customHeight="1">
      <c r="A13" s="244"/>
      <c r="B13" s="423" t="str">
        <f>IFERROR(VLOOKUP($A13,Référentiel_de_Compétences!$B$7:$E$700,2,0),"")</f>
        <v/>
      </c>
      <c r="C13" s="898" t="s">
        <v>2129</v>
      </c>
      <c r="D13" s="919" t="s">
        <v>2134</v>
      </c>
      <c r="E13" s="919" t="s">
        <v>1484</v>
      </c>
      <c r="F13" s="901" t="s">
        <v>1996</v>
      </c>
      <c r="G13" s="936"/>
    </row>
    <row r="14" spans="1:8" ht="66.75" customHeight="1">
      <c r="C14" s="903" t="s">
        <v>181</v>
      </c>
      <c r="D14" s="920" t="s">
        <v>2135</v>
      </c>
      <c r="E14" s="920" t="s">
        <v>1490</v>
      </c>
      <c r="F14" s="906" t="s">
        <v>1996</v>
      </c>
      <c r="G14" s="937"/>
    </row>
    <row r="15" spans="1:8" s="210" customFormat="1" ht="104.25" customHeight="1">
      <c r="A15" s="207"/>
      <c r="B15" s="208"/>
      <c r="C15" s="903" t="s">
        <v>2130</v>
      </c>
      <c r="D15" s="920" t="s">
        <v>2137</v>
      </c>
      <c r="E15" s="920" t="s">
        <v>1496</v>
      </c>
      <c r="F15" s="906" t="s">
        <v>1996</v>
      </c>
      <c r="G15" s="937"/>
      <c r="H15" s="207"/>
    </row>
    <row r="16" spans="1:8" s="210" customFormat="1" ht="86.25" customHeight="1">
      <c r="A16" s="207"/>
      <c r="B16" s="208"/>
      <c r="C16" s="903" t="s">
        <v>184</v>
      </c>
      <c r="D16" s="920" t="s">
        <v>2136</v>
      </c>
      <c r="E16" s="920" t="s">
        <v>1508</v>
      </c>
      <c r="F16" s="906" t="s">
        <v>1996</v>
      </c>
      <c r="G16" s="937"/>
      <c r="H16" s="207"/>
    </row>
    <row r="17" spans="1:8" s="210" customFormat="1" ht="57" customHeight="1">
      <c r="A17" s="207"/>
      <c r="B17" s="208"/>
      <c r="C17" s="903" t="s">
        <v>186</v>
      </c>
      <c r="D17" s="920" t="s">
        <v>2235</v>
      </c>
      <c r="E17" s="920" t="s">
        <v>1520</v>
      </c>
      <c r="F17" s="906" t="s">
        <v>1996</v>
      </c>
      <c r="G17" s="937"/>
      <c r="H17" s="207"/>
    </row>
    <row r="18" spans="1:8" s="210" customFormat="1" ht="50.25" customHeight="1">
      <c r="A18" s="207"/>
      <c r="B18" s="208"/>
      <c r="C18" s="903" t="s">
        <v>2140</v>
      </c>
      <c r="D18" s="920" t="s">
        <v>2141</v>
      </c>
      <c r="E18" s="920" t="s">
        <v>1085</v>
      </c>
      <c r="F18" s="906" t="s">
        <v>1996</v>
      </c>
      <c r="G18" s="937"/>
      <c r="H18" s="207"/>
    </row>
    <row r="19" spans="1:8" s="210" customFormat="1" ht="60" customHeight="1">
      <c r="A19" s="207"/>
      <c r="B19" s="208"/>
      <c r="C19" s="903" t="s">
        <v>2422</v>
      </c>
      <c r="D19" s="920" t="s">
        <v>2423</v>
      </c>
      <c r="E19" s="920" t="s">
        <v>2444</v>
      </c>
      <c r="F19" s="906" t="s">
        <v>1996</v>
      </c>
      <c r="G19" s="937"/>
      <c r="H19" s="207"/>
    </row>
    <row r="20" spans="1:8" s="210" customFormat="1" ht="81.75" customHeight="1">
      <c r="A20" s="207"/>
      <c r="B20" s="208"/>
      <c r="C20" s="903" t="s">
        <v>2432</v>
      </c>
      <c r="D20" s="920" t="s">
        <v>2433</v>
      </c>
      <c r="E20" s="920" t="s">
        <v>2445</v>
      </c>
      <c r="F20" s="906" t="s">
        <v>1996</v>
      </c>
      <c r="G20" s="937"/>
      <c r="H20" s="207"/>
    </row>
    <row r="21" spans="1:8" ht="96">
      <c r="C21" s="903" t="s">
        <v>2424</v>
      </c>
      <c r="D21" s="920" t="s">
        <v>2428</v>
      </c>
      <c r="E21" s="920" t="s">
        <v>2446</v>
      </c>
      <c r="F21" s="906" t="s">
        <v>1996</v>
      </c>
      <c r="G21" s="937"/>
    </row>
    <row r="22" spans="1:8" ht="80">
      <c r="C22" s="903" t="s">
        <v>2425</v>
      </c>
      <c r="D22" s="920" t="s">
        <v>2429</v>
      </c>
      <c r="E22" s="920" t="s">
        <v>2447</v>
      </c>
      <c r="F22" s="906" t="s">
        <v>1996</v>
      </c>
      <c r="G22" s="937"/>
    </row>
    <row r="23" spans="1:8" ht="44.25" customHeight="1">
      <c r="C23" s="903" t="s">
        <v>2426</v>
      </c>
      <c r="D23" s="920" t="s">
        <v>2430</v>
      </c>
      <c r="E23" s="920" t="s">
        <v>2448</v>
      </c>
      <c r="F23" s="906" t="s">
        <v>1996</v>
      </c>
      <c r="G23" s="937"/>
    </row>
    <row r="24" spans="1:8" ht="64">
      <c r="C24" s="910" t="s">
        <v>2427</v>
      </c>
      <c r="D24" s="921" t="s">
        <v>2431</v>
      </c>
      <c r="E24" s="921" t="s">
        <v>2449</v>
      </c>
      <c r="F24" s="912" t="s">
        <v>1996</v>
      </c>
      <c r="G24" s="938"/>
    </row>
    <row r="26" spans="1:8">
      <c r="C26" s="260" t="s">
        <v>1992</v>
      </c>
      <c r="D26" s="668"/>
      <c r="E26" s="484"/>
      <c r="F26" s="260" t="s">
        <v>1992</v>
      </c>
      <c r="G26" s="301"/>
    </row>
    <row r="27" spans="1:8">
      <c r="C27" s="260" t="s">
        <v>1993</v>
      </c>
      <c r="D27" s="285"/>
      <c r="E27" s="379"/>
      <c r="F27" s="260" t="s">
        <v>1995</v>
      </c>
    </row>
    <row r="28" spans="1:8">
      <c r="C28" s="669" t="s">
        <v>1994</v>
      </c>
      <c r="D28" s="285"/>
      <c r="E28" s="379"/>
      <c r="F28" s="262" t="s">
        <v>1994</v>
      </c>
    </row>
  </sheetData>
  <sheetProtection algorithmName="SHA-512" hashValue="MsQzdDiJkt1HlrTXlH5SyOkWyRN6JHBk0GEk48NbjknUE/9VjlvJwb8vcryDbP90eQM6et1U1B/62rgH0vKQ4A==" saltValue="ErdMd5yPcBvt+Tdd4AKI7Q==" spinCount="100000" sheet="1" objects="1" scenarios="1"/>
  <autoFilter ref="A12:G13" xr:uid="{00000000-0009-0000-0000-00000A000000}"/>
  <mergeCells count="1">
    <mergeCell ref="C11:G11"/>
  </mergeCells>
  <conditionalFormatting sqref="C4 C7">
    <cfRule type="containsText" dxfId="6478" priority="98" operator="containsText" text="Choisie">
      <formula>NOT(ISERROR(SEARCH("Choisie",C4)))</formula>
    </cfRule>
    <cfRule type="containsText" dxfId="6477" priority="99" operator="containsText" text="clé">
      <formula>NOT(ISERROR(SEARCH("clé",C4)))</formula>
    </cfRule>
    <cfRule type="containsText" dxfId="6476" priority="100" operator="containsText" text="UTILE">
      <formula>NOT(ISERROR(SEARCH("UTILE",C4)))</formula>
    </cfRule>
  </conditionalFormatting>
  <conditionalFormatting sqref="B25:C25 B13:B24 B29:C55 B26:B28">
    <cfRule type="expression" dxfId="6475" priority="80">
      <formula>$B13="Z. Compétences Managériales"</formula>
    </cfRule>
    <cfRule type="expression" dxfId="6474" priority="81">
      <formula>$B13="Y. Compétences comportementales"</formula>
    </cfRule>
    <cfRule type="expression" dxfId="6473" priority="82">
      <formula>$B13="X. Digital"</formula>
    </cfRule>
    <cfRule type="expression" dxfId="6472" priority="83">
      <formula>$B13="P.  Projet"</formula>
    </cfRule>
    <cfRule type="expression" dxfId="6471" priority="84">
      <formula>$B13="O.  Communication"</formula>
    </cfRule>
    <cfRule type="expression" dxfId="6470" priority="85">
      <formula>$B13="N .  Système d'informations"</formula>
    </cfRule>
    <cfRule type="expression" dxfId="6469" priority="86">
      <formula>$B13="M.  Marketing"</formula>
    </cfRule>
    <cfRule type="expression" dxfId="6468" priority="87">
      <formula>$B13="L.  Ressources Humaines"</formula>
    </cfRule>
    <cfRule type="expression" dxfId="6467" priority="88">
      <formula>$B13="K.  Audit / Risques"</formula>
    </cfRule>
    <cfRule type="expression" dxfId="6466" priority="89">
      <formula>$B13="J.  Administration / Services Généraux"</formula>
    </cfRule>
    <cfRule type="expression" dxfId="6465" priority="90">
      <formula>$B13="I.  Immobilier"</formula>
    </cfRule>
    <cfRule type="expression" dxfId="6464" priority="91">
      <formula>$B13="H.  Finance / Contrôle de Gestion / Comptabilité"</formula>
    </cfRule>
    <cfRule type="expression" dxfId="6463" priority="92">
      <formula>$B13="G.  Achats"</formula>
    </cfRule>
    <cfRule type="expression" dxfId="6462" priority="93">
      <formula>$B13="F.  Entreprises"</formula>
    </cfRule>
    <cfRule type="expression" dxfId="6461" priority="94">
      <formula>$B13="E. Excellence opérationnelle  Banque de détail"</formula>
    </cfRule>
    <cfRule type="expression" dxfId="6460" priority="95">
      <formula>$B13="D. Excellence opérationnelle Expertise transverse"</formula>
    </cfRule>
    <cfRule type="expression" dxfId="6459" priority="96">
      <formula>$B13="C. Gestion des risques"</formula>
    </cfRule>
    <cfRule type="expression" dxfId="6458" priority="97">
      <formula>$B13="B. Vente, Conseil"</formula>
    </cfRule>
    <cfRule type="expression" dxfId="6457" priority="101">
      <formula>$B13="A. Accueil, orientation"</formula>
    </cfRule>
  </conditionalFormatting>
  <conditionalFormatting sqref="C8 C10">
    <cfRule type="containsText" dxfId="6456" priority="77" operator="containsText" text="Choisie">
      <formula>NOT(ISERROR(SEARCH("Choisie",C8)))</formula>
    </cfRule>
    <cfRule type="containsText" dxfId="6455" priority="78" operator="containsText" text="clé">
      <formula>NOT(ISERROR(SEARCH("clé",C8)))</formula>
    </cfRule>
    <cfRule type="containsText" dxfId="6454" priority="79" operator="containsText" text="UTILE">
      <formula>NOT(ISERROR(SEARCH("UTILE",C8)))</formula>
    </cfRule>
  </conditionalFormatting>
  <conditionalFormatting sqref="C26:C28">
    <cfRule type="expression" dxfId="6453" priority="20">
      <formula>$B26="Z. Compétences Managériales"</formula>
    </cfRule>
    <cfRule type="expression" dxfId="6452" priority="21">
      <formula>$B26="Y. Compétences comportementales"</formula>
    </cfRule>
    <cfRule type="expression" dxfId="6451" priority="22">
      <formula>$B26="X. Digital"</formula>
    </cfRule>
    <cfRule type="expression" dxfId="6450" priority="23">
      <formula>$B26="P.  Projet"</formula>
    </cfRule>
    <cfRule type="expression" dxfId="6449" priority="24">
      <formula>$B26="O.  Communication"</formula>
    </cfRule>
    <cfRule type="expression" dxfId="6448" priority="25">
      <formula>$B26="N .  Système d'informations"</formula>
    </cfRule>
    <cfRule type="expression" dxfId="6447" priority="26">
      <formula>$B26="M.  Marketing"</formula>
    </cfRule>
    <cfRule type="expression" dxfId="6446" priority="27">
      <formula>$B26="L.  Ressources Humaines"</formula>
    </cfRule>
    <cfRule type="expression" dxfId="6445" priority="28">
      <formula>$B26="K.  Audit / Risques"</formula>
    </cfRule>
    <cfRule type="expression" dxfId="6444" priority="29">
      <formula>$B26="J.  Administration / Services Généraux"</formula>
    </cfRule>
    <cfRule type="expression" dxfId="6443" priority="30">
      <formula>$B26="I.  Immobilier"</formula>
    </cfRule>
    <cfRule type="expression" dxfId="6442" priority="31">
      <formula>$B26="H.  Finance / Contrôle de Gestion / Comptabilité"</formula>
    </cfRule>
    <cfRule type="expression" dxfId="6441" priority="32">
      <formula>$B26="G.  Achats"</formula>
    </cfRule>
    <cfRule type="expression" dxfId="6440" priority="33">
      <formula>$B26="F.  Entreprises"</formula>
    </cfRule>
    <cfRule type="expression" dxfId="6439" priority="34">
      <formula>$B26="E. Excellence opérationnelle  Banque de détail"</formula>
    </cfRule>
    <cfRule type="expression" dxfId="6438" priority="35">
      <formula>$B26="D. Excellence opérationnelle Expertise transverse"</formula>
    </cfRule>
    <cfRule type="expression" dxfId="6437" priority="36">
      <formula>$B26="C. Gestion des risques"</formula>
    </cfRule>
    <cfRule type="expression" dxfId="6436" priority="37">
      <formula>$B26="B. Vente, Conseil"</formula>
    </cfRule>
    <cfRule type="expression" dxfId="6435" priority="38">
      <formula>$B26="A. Accueil, orientation"</formula>
    </cfRule>
  </conditionalFormatting>
  <conditionalFormatting sqref="F26:F28">
    <cfRule type="expression" dxfId="6434" priority="1">
      <formula>$B26="Z. Compétences Managériales"</formula>
    </cfRule>
    <cfRule type="expression" dxfId="6433" priority="2">
      <formula>$B26="Y. Compétences comportementales"</formula>
    </cfRule>
    <cfRule type="expression" dxfId="6432" priority="3">
      <formula>$B26="X. Digital"</formula>
    </cfRule>
    <cfRule type="expression" dxfId="6431" priority="4">
      <formula>$B26="P.  Projet"</formula>
    </cfRule>
    <cfRule type="expression" dxfId="6430" priority="5">
      <formula>$B26="O.  Communication"</formula>
    </cfRule>
    <cfRule type="expression" dxfId="6429" priority="6">
      <formula>$B26="N .  Système d'informations"</formula>
    </cfRule>
    <cfRule type="expression" dxfId="6428" priority="7">
      <formula>$B26="M.  Marketing"</formula>
    </cfRule>
    <cfRule type="expression" dxfId="6427" priority="8">
      <formula>$B26="L.  Ressources Humaines"</formula>
    </cfRule>
    <cfRule type="expression" dxfId="6426" priority="9">
      <formula>$B26="K.  Audit / Risques"</formula>
    </cfRule>
    <cfRule type="expression" dxfId="6425" priority="10">
      <formula>$B26="J.  Administration / Services Généraux"</formula>
    </cfRule>
    <cfRule type="expression" dxfId="6424" priority="11">
      <formula>$B26="I.  Immobilier"</formula>
    </cfRule>
    <cfRule type="expression" dxfId="6423" priority="12">
      <formula>$B26="H.  Finance / Contrôle de Gestion / Comptabilité"</formula>
    </cfRule>
    <cfRule type="expression" dxfId="6422" priority="13">
      <formula>$B26="G.  Achats"</formula>
    </cfRule>
    <cfRule type="expression" dxfId="6421" priority="14">
      <formula>$B26="F.  Entreprises"</formula>
    </cfRule>
    <cfRule type="expression" dxfId="6420" priority="15">
      <formula>$B26="E. Excellence opérationnelle  Banque de détail"</formula>
    </cfRule>
    <cfRule type="expression" dxfId="6419" priority="16">
      <formula>$B26="D. Excellence opérationnelle Expertise transverse"</formula>
    </cfRule>
    <cfRule type="expression" dxfId="6418" priority="17">
      <formula>$B26="C. Gestion des risques"</formula>
    </cfRule>
    <cfRule type="expression" dxfId="6417" priority="18">
      <formula>$B26="B. Vente, Conseil"</formula>
    </cfRule>
    <cfRule type="expression" dxfId="6416" priority="19">
      <formula>$B26="A. Accueil, orientation"</formula>
    </cfRule>
  </conditionalFormatting>
  <printOptions horizontalCentered="1"/>
  <pageMargins left="0.23622047244094491" right="0.23622047244094491" top="0.74803149606299213" bottom="0.74803149606299213" header="0" footer="0"/>
  <pageSetup paperSize="9" scale="64" orientation="portrait" r:id="rId1"/>
  <headerFooter>
    <oddFooter>&amp;C&amp;1#&amp;"Calibri"&amp;10&amp;K0078D7C1 - Interne</oddFooter>
  </headerFooter>
  <drawing r:id="rId2"/>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Feuil81">
    <tabColor theme="5" tint="0.59999389629810485"/>
    <pageSetUpPr fitToPage="1"/>
  </sheetPr>
  <dimension ref="A1:I30"/>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35305 - ENCADRANT RH III.1</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35305</v>
      </c>
    </row>
    <row r="6" spans="1:7" s="278" customFormat="1" ht="21" customHeight="1">
      <c r="A6" s="273"/>
      <c r="B6" s="274"/>
      <c r="C6" s="275" t="s">
        <v>404</v>
      </c>
      <c r="D6" s="276" t="str">
        <f ca="1">VLOOKUP($G$5,Répertoire_des_fonctions!$A$7:$E$780,3,0)</f>
        <v>RESP GESTION ADMINISTRATIVE-REGLEMENTAIRE RH</v>
      </c>
      <c r="E6" s="277"/>
      <c r="F6" s="276" t="s">
        <v>1987</v>
      </c>
      <c r="G6" s="276" t="str">
        <f ca="1">VLOOKUP($G$5,Répertoire_des_fonctions!$A$7:$E$780,5,0)</f>
        <v>III.1</v>
      </c>
    </row>
    <row r="7" spans="1:7" s="248" customFormat="1" ht="6.75" customHeight="1">
      <c r="A7" s="230"/>
      <c r="B7" s="279"/>
      <c r="C7" s="280"/>
      <c r="D7" s="281"/>
      <c r="E7" s="282"/>
    </row>
    <row r="8" spans="1:7" s="248" customFormat="1" ht="15.75" customHeight="1">
      <c r="A8" s="268"/>
      <c r="B8" s="279"/>
      <c r="C8" s="269" t="s">
        <v>1988</v>
      </c>
      <c r="D8" s="270" t="s">
        <v>1991</v>
      </c>
      <c r="E8" s="375" t="s">
        <v>1989</v>
      </c>
      <c r="F8" s="271"/>
      <c r="G8" s="283"/>
    </row>
    <row r="9" spans="1:7" s="248" customFormat="1" ht="15.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7.5" customHeight="1">
      <c r="A12" s="239" t="s">
        <v>959</v>
      </c>
      <c r="B12" s="240" t="s">
        <v>1982</v>
      </c>
      <c r="C12" s="241" t="s">
        <v>432</v>
      </c>
      <c r="D12" s="241" t="s">
        <v>431</v>
      </c>
      <c r="E12" s="241" t="s">
        <v>1997</v>
      </c>
      <c r="F12" s="300" t="s">
        <v>2056</v>
      </c>
      <c r="G12" s="242" t="s">
        <v>1984</v>
      </c>
    </row>
    <row r="13" spans="1:7" s="217" customFormat="1" ht="51">
      <c r="A13" s="553" t="s">
        <v>710</v>
      </c>
      <c r="B13" s="554" t="str">
        <f>IFERROR(VLOOKUP($A13,Référentiel_de_Compétences!$B$7:$E$700,2,0),"")</f>
        <v>C. Gestion des risques</v>
      </c>
      <c r="C13" s="670" t="s">
        <v>2177</v>
      </c>
      <c r="D13" s="670" t="s">
        <v>2219</v>
      </c>
      <c r="E13" s="670" t="s">
        <v>1512</v>
      </c>
      <c r="F13" s="637" t="s">
        <v>2319</v>
      </c>
      <c r="G13" s="555"/>
    </row>
    <row r="14" spans="1:7" s="217" customFormat="1" ht="68">
      <c r="A14" s="553" t="s">
        <v>724</v>
      </c>
      <c r="B14" s="554" t="str">
        <f>IFERROR(VLOOKUP($A14,Référentiel_de_Compétences!$B$7:$E$700,2,0),"")</f>
        <v>D. Excellence opérationnelle Expertise transverse</v>
      </c>
      <c r="C14" s="671" t="s">
        <v>2243</v>
      </c>
      <c r="D14" s="671" t="s">
        <v>639</v>
      </c>
      <c r="E14" s="671" t="s">
        <v>1195</v>
      </c>
      <c r="F14" s="638" t="s">
        <v>2319</v>
      </c>
      <c r="G14" s="556"/>
    </row>
    <row r="15" spans="1:7" s="217" customFormat="1" ht="68">
      <c r="A15" s="553" t="s">
        <v>729</v>
      </c>
      <c r="B15" s="554" t="str">
        <f>IFERROR(VLOOKUP($A15,Référentiel_de_Compétences!$B$7:$E$700,2,0),"")</f>
        <v>D. Excellence opérationnelle Expertise transverse</v>
      </c>
      <c r="C15" s="671" t="s">
        <v>186</v>
      </c>
      <c r="D15" s="671" t="s">
        <v>2235</v>
      </c>
      <c r="E15" s="671" t="s">
        <v>1518</v>
      </c>
      <c r="F15" s="638" t="s">
        <v>2319</v>
      </c>
      <c r="G15" s="556"/>
    </row>
    <row r="16" spans="1:7" s="217" customFormat="1" ht="68">
      <c r="A16" s="553" t="s">
        <v>737</v>
      </c>
      <c r="B16" s="554" t="str">
        <f>IFERROR(VLOOKUP($A16,Référentiel_de_Compétences!$B$7:$E$700,2,0),"")</f>
        <v>D. Excellence opérationnelle Expertise transverse</v>
      </c>
      <c r="C16" s="671" t="s">
        <v>44</v>
      </c>
      <c r="D16" s="671" t="s">
        <v>2220</v>
      </c>
      <c r="E16" s="671" t="s">
        <v>1200</v>
      </c>
      <c r="F16" s="638" t="s">
        <v>2319</v>
      </c>
      <c r="G16" s="556"/>
    </row>
    <row r="17" spans="1:9" s="217" customFormat="1" ht="102">
      <c r="A17" s="553" t="s">
        <v>740</v>
      </c>
      <c r="B17" s="554" t="str">
        <f>IFERROR(VLOOKUP($A17,Référentiel_de_Compétences!$B$7:$E$700,2,0),"")</f>
        <v>D. Excellence opérationnelle Expertise transverse</v>
      </c>
      <c r="C17" s="671" t="s">
        <v>2130</v>
      </c>
      <c r="D17" s="671" t="s">
        <v>2137</v>
      </c>
      <c r="E17" s="671" t="s">
        <v>1494</v>
      </c>
      <c r="F17" s="638" t="s">
        <v>2319</v>
      </c>
      <c r="G17" s="556"/>
    </row>
    <row r="18" spans="1:9" s="217" customFormat="1" ht="85">
      <c r="A18" s="553" t="s">
        <v>741</v>
      </c>
      <c r="B18" s="554" t="str">
        <f>IFERROR(VLOOKUP($A18,Référentiel_de_Compétences!$B$7:$E$700,2,0),"")</f>
        <v>D. Excellence opérationnelle Expertise transverse</v>
      </c>
      <c r="C18" s="671" t="s">
        <v>184</v>
      </c>
      <c r="D18" s="671" t="s">
        <v>2136</v>
      </c>
      <c r="E18" s="671" t="s">
        <v>1506</v>
      </c>
      <c r="F18" s="638" t="s">
        <v>2319</v>
      </c>
      <c r="G18" s="556"/>
    </row>
    <row r="19" spans="1:9" s="217" customFormat="1" ht="68">
      <c r="A19" s="553" t="s">
        <v>745</v>
      </c>
      <c r="B19" s="554" t="str">
        <f>IFERROR(VLOOKUP($A19,Référentiel_de_Compétences!$B$7:$E$700,2,0),"")</f>
        <v>D. Excellence opérationnelle Expertise transverse</v>
      </c>
      <c r="C19" s="671" t="s">
        <v>2129</v>
      </c>
      <c r="D19" s="671" t="s">
        <v>2134</v>
      </c>
      <c r="E19" s="671" t="s">
        <v>1482</v>
      </c>
      <c r="F19" s="638" t="s">
        <v>2319</v>
      </c>
      <c r="G19" s="556"/>
    </row>
    <row r="20" spans="1:9" s="217" customFormat="1" ht="68">
      <c r="A20" s="553" t="s">
        <v>822</v>
      </c>
      <c r="B20" s="554" t="str">
        <f>IFERROR(VLOOKUP($A20,Référentiel_de_Compétences!$B$7:$E$700,2,0),"")</f>
        <v>L.  Ressources Humaines</v>
      </c>
      <c r="C20" s="671" t="s">
        <v>181</v>
      </c>
      <c r="D20" s="671" t="s">
        <v>2135</v>
      </c>
      <c r="E20" s="671" t="s">
        <v>1488</v>
      </c>
      <c r="F20" s="638" t="s">
        <v>2319</v>
      </c>
      <c r="G20" s="556"/>
    </row>
    <row r="21" spans="1:9" s="217" customFormat="1" ht="51">
      <c r="A21" s="553" t="s">
        <v>823</v>
      </c>
      <c r="B21" s="554" t="str">
        <f>IFERROR(VLOOKUP($A21,Référentiel_de_Compétences!$B$7:$E$700,2,0),"")</f>
        <v>L.  Ressources Humaines</v>
      </c>
      <c r="C21" s="671" t="s">
        <v>2128</v>
      </c>
      <c r="D21" s="671" t="s">
        <v>2133</v>
      </c>
      <c r="E21" s="671" t="s">
        <v>1443</v>
      </c>
      <c r="F21" s="638" t="s">
        <v>2319</v>
      </c>
      <c r="G21" s="556"/>
    </row>
    <row r="22" spans="1:9" s="217" customFormat="1" ht="85">
      <c r="A22" s="553" t="s">
        <v>904</v>
      </c>
      <c r="B22" s="554" t="str">
        <f>IFERROR(VLOOKUP($A22,Référentiel_de_Compétences!$B$7:$E$700,2,0),"")</f>
        <v>Y. Compétences comportementales</v>
      </c>
      <c r="C22" s="672" t="s">
        <v>2172</v>
      </c>
      <c r="D22" s="672" t="s">
        <v>2173</v>
      </c>
      <c r="E22" s="672" t="s">
        <v>1471</v>
      </c>
      <c r="F22" s="639" t="s">
        <v>2319</v>
      </c>
      <c r="G22" s="557"/>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mPs6UcERXzDMDzsF7idvDZlcyijB0xZliCb801DLR6C1q7r0HO0SifUnAMaWweS9yxAhsa4DiVYs0Zy6paAjg==" saltValue="eJP+35RQAEEA7cawwyReyQ==" spinCount="100000" sheet="1" objects="1" scenarios="1"/>
  <autoFilter ref="A12:G22" xr:uid="{00000000-0009-0000-0000-00006D000000}"/>
  <mergeCells count="1">
    <mergeCell ref="C11:G11"/>
  </mergeCells>
  <conditionalFormatting sqref="C4 C7">
    <cfRule type="containsText" dxfId="1722" priority="50" operator="containsText" text="Choisie">
      <formula>NOT(ISERROR(SEARCH("Choisie",C4)))</formula>
    </cfRule>
    <cfRule type="containsText" dxfId="1721" priority="51" operator="containsText" text="clé">
      <formula>NOT(ISERROR(SEARCH("clé",C4)))</formula>
    </cfRule>
    <cfRule type="containsText" dxfId="1720" priority="52" operator="containsText" text="UTILE">
      <formula>NOT(ISERROR(SEARCH("UTILE",C4)))</formula>
    </cfRule>
  </conditionalFormatting>
  <conditionalFormatting sqref="B13:B22 B23:C70">
    <cfRule type="expression" dxfId="1719" priority="32">
      <formula>$B13="Z. Compétences Managériales"</formula>
    </cfRule>
    <cfRule type="expression" dxfId="1718" priority="33">
      <formula>$B13="Y. Compétences comportementales"</formula>
    </cfRule>
    <cfRule type="expression" dxfId="1717" priority="34">
      <formula>$B13="X. Digital"</formula>
    </cfRule>
    <cfRule type="expression" dxfId="1716" priority="35">
      <formula>$B13="P.  Projet"</formula>
    </cfRule>
    <cfRule type="expression" dxfId="1715" priority="36">
      <formula>$B13="O.  Communication"</formula>
    </cfRule>
    <cfRule type="expression" dxfId="1714" priority="37">
      <formula>$B13="N .  Système d'informations"</formula>
    </cfRule>
    <cfRule type="expression" dxfId="1713" priority="38">
      <formula>$B13="M.  Marketing"</formula>
    </cfRule>
    <cfRule type="expression" dxfId="1712" priority="39">
      <formula>$B13="L.  Ressources Humaines"</formula>
    </cfRule>
    <cfRule type="expression" dxfId="1711" priority="40">
      <formula>$B13="K.  Audit / Risques"</formula>
    </cfRule>
    <cfRule type="expression" dxfId="1710" priority="41">
      <formula>$B13="J.  Administration / Services Généraux"</formula>
    </cfRule>
    <cfRule type="expression" dxfId="1709" priority="42">
      <formula>$B13="I.  Immobilier"</formula>
    </cfRule>
    <cfRule type="expression" dxfId="1708" priority="43">
      <formula>$B13="H.  Finance / Contrôle de Gestion / Comptabilité"</formula>
    </cfRule>
    <cfRule type="expression" dxfId="1707" priority="44">
      <formula>$B13="G.  Achats"</formula>
    </cfRule>
    <cfRule type="expression" dxfId="1706" priority="45">
      <formula>$B13="F.  Entreprises"</formula>
    </cfRule>
    <cfRule type="expression" dxfId="1705" priority="46">
      <formula>$B13="E. Excellence opérationnelle  Banque de détail"</formula>
    </cfRule>
    <cfRule type="expression" dxfId="1704" priority="47">
      <formula>$B13="D. Excellence opérationnelle Expertise transverse"</formula>
    </cfRule>
    <cfRule type="expression" dxfId="1703" priority="48">
      <formula>$B13="C. Gestion des risques"</formula>
    </cfRule>
    <cfRule type="expression" dxfId="1702" priority="49">
      <formula>$B13="B. Vente, Conseil"</formula>
    </cfRule>
    <cfRule type="expression" dxfId="1701" priority="53">
      <formula>$B13="A. Accueil, orientation"</formula>
    </cfRule>
  </conditionalFormatting>
  <conditionalFormatting sqref="C8 C10">
    <cfRule type="containsText" dxfId="1700" priority="29" operator="containsText" text="Choisie">
      <formula>NOT(ISERROR(SEARCH("Choisie",C8)))</formula>
    </cfRule>
    <cfRule type="containsText" dxfId="1699" priority="30" operator="containsText" text="clé">
      <formula>NOT(ISERROR(SEARCH("clé",C8)))</formula>
    </cfRule>
    <cfRule type="containsText" dxfId="1698" priority="31" operator="containsText" text="UTILE">
      <formula>NOT(ISERROR(SEARCH("UTILE",C8)))</formula>
    </cfRule>
  </conditionalFormatting>
  <conditionalFormatting sqref="F23:F25">
    <cfRule type="expression" dxfId="1697" priority="10">
      <formula>$B23="Z. Compétences Managériales"</formula>
    </cfRule>
    <cfRule type="expression" dxfId="1696" priority="11">
      <formula>$B23="Y. Compétences comportementales"</formula>
    </cfRule>
    <cfRule type="expression" dxfId="1695" priority="12">
      <formula>$B23="X. Digital"</formula>
    </cfRule>
    <cfRule type="expression" dxfId="1694" priority="13">
      <formula>$B23="P.  Projet"</formula>
    </cfRule>
    <cfRule type="expression" dxfId="1693" priority="14">
      <formula>$B23="O.  Communication"</formula>
    </cfRule>
    <cfRule type="expression" dxfId="1692" priority="15">
      <formula>$B23="N .  Système d'informations"</formula>
    </cfRule>
    <cfRule type="expression" dxfId="1691" priority="16">
      <formula>$B23="M.  Marketing"</formula>
    </cfRule>
    <cfRule type="expression" dxfId="1690" priority="17">
      <formula>$B23="L.  Ressources Humaines"</formula>
    </cfRule>
    <cfRule type="expression" dxfId="1689" priority="18">
      <formula>$B23="K.  Audit / Risques"</formula>
    </cfRule>
    <cfRule type="expression" dxfId="1688" priority="19">
      <formula>$B23="J.  Administration / Services Généraux"</formula>
    </cfRule>
    <cfRule type="expression" dxfId="1687" priority="20">
      <formula>$B23="I.  Immobilier"</formula>
    </cfRule>
    <cfRule type="expression" dxfId="1686" priority="21">
      <formula>$B23="H.  Finance / Contrôle de Gestion / Comptabilité"</formula>
    </cfRule>
    <cfRule type="expression" dxfId="1685" priority="22">
      <formula>$B23="G.  Achats"</formula>
    </cfRule>
    <cfRule type="expression" dxfId="1684" priority="23">
      <formula>$B23="F.  Entreprises"</formula>
    </cfRule>
    <cfRule type="expression" dxfId="1683" priority="24">
      <formula>$B23="E. Excellence opérationnelle  Banque de détail"</formula>
    </cfRule>
    <cfRule type="expression" dxfId="1682" priority="25">
      <formula>$B23="D. Excellence opérationnelle Expertise transverse"</formula>
    </cfRule>
    <cfRule type="expression" dxfId="1681" priority="26">
      <formula>$B23="C. Gestion des risques"</formula>
    </cfRule>
    <cfRule type="expression" dxfId="1680" priority="27">
      <formula>$B23="B. Vente, Conseil"</formula>
    </cfRule>
    <cfRule type="expression" dxfId="1679" priority="28">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Feuil82">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48" hidden="1" customWidth="1" outlineLevel="1"/>
    <col min="2" max="2" width="21.5" style="279" hidden="1" customWidth="1" outlineLevel="1"/>
    <col min="3" max="3" width="23.33203125" style="279" customWidth="1" collapsed="1"/>
    <col min="4" max="4" width="77.33203125" style="248" customWidth="1"/>
    <col min="5" max="5" width="12.664062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35532 - GESTIONNAIRE RH III.1</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35532</v>
      </c>
    </row>
    <row r="6" spans="1:7" s="278" customFormat="1" ht="21" customHeight="1">
      <c r="A6" s="273"/>
      <c r="B6" s="274"/>
      <c r="C6" s="275" t="s">
        <v>404</v>
      </c>
      <c r="D6" s="276" t="str">
        <f ca="1">VLOOKUP($G$5,Répertoire_des_fonctions!$A$7:$E$780,3,0)</f>
        <v>GESTIONNAIRE ADMINISTRATIF-REGLEMENTAIRE RH</v>
      </c>
      <c r="E6" s="277"/>
      <c r="F6" s="276" t="s">
        <v>1987</v>
      </c>
      <c r="G6" s="276" t="str">
        <f ca="1">VLOOKUP($G$5,Répertoire_des_fonctions!$A$7:$E$780,5,0)</f>
        <v>III.1</v>
      </c>
    </row>
    <row r="7" spans="1:7" s="248" customFormat="1" ht="6.75" customHeight="1">
      <c r="A7" s="230"/>
      <c r="B7" s="279"/>
      <c r="C7" s="676"/>
      <c r="D7" s="281"/>
      <c r="E7" s="282"/>
    </row>
    <row r="8" spans="1:7" s="248" customFormat="1" ht="17.25" customHeight="1">
      <c r="A8" s="268"/>
      <c r="B8" s="279"/>
      <c r="C8" s="414"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A11" s="248"/>
      <c r="B11" s="279"/>
      <c r="C11" s="1011" t="s">
        <v>1998</v>
      </c>
      <c r="D11" s="1011"/>
      <c r="E11" s="1011"/>
      <c r="F11" s="1011"/>
      <c r="G11" s="1011"/>
    </row>
    <row r="12" spans="1:7" s="243" customFormat="1" ht="75" customHeight="1">
      <c r="A12" s="426" t="s">
        <v>959</v>
      </c>
      <c r="B12" s="427" t="s">
        <v>1982</v>
      </c>
      <c r="C12" s="241" t="s">
        <v>432</v>
      </c>
      <c r="D12" s="241" t="s">
        <v>431</v>
      </c>
      <c r="E12" s="241" t="s">
        <v>1997</v>
      </c>
      <c r="F12" s="300" t="s">
        <v>2056</v>
      </c>
      <c r="G12" s="242" t="s">
        <v>1984</v>
      </c>
    </row>
    <row r="13" spans="1:7" s="248" customFormat="1" ht="34">
      <c r="A13" s="648" t="s">
        <v>904</v>
      </c>
      <c r="B13" s="649" t="str">
        <f>IFERROR(VLOOKUP($A13,Référentiel_de_Compétences!$B$7:$E$700,2,0),"")</f>
        <v>Y. Compétences comportementales</v>
      </c>
      <c r="C13" s="822" t="s">
        <v>2243</v>
      </c>
      <c r="D13" s="822" t="s">
        <v>639</v>
      </c>
      <c r="E13" s="822" t="s">
        <v>1195</v>
      </c>
      <c r="F13" s="650" t="s">
        <v>1996</v>
      </c>
      <c r="G13" s="651"/>
    </row>
    <row r="14" spans="1:7" s="248" customFormat="1" ht="51">
      <c r="A14" s="652" t="s">
        <v>905</v>
      </c>
      <c r="B14" s="653" t="str">
        <f>IFERROR(VLOOKUP($A14,Référentiel_de_Compétences!$B$7:$E$700,2,0),"")</f>
        <v>Y. Compétences comportementales</v>
      </c>
      <c r="C14" s="812" t="s">
        <v>186</v>
      </c>
      <c r="D14" s="812" t="s">
        <v>2235</v>
      </c>
      <c r="E14" s="812" t="s">
        <v>1518</v>
      </c>
      <c r="F14" s="644" t="s">
        <v>1996</v>
      </c>
      <c r="G14" s="654"/>
    </row>
    <row r="15" spans="1:7" s="248" customFormat="1" ht="57" customHeight="1">
      <c r="A15" s="652" t="s">
        <v>906</v>
      </c>
      <c r="B15" s="653" t="str">
        <f>IFERROR(VLOOKUP($A15,Référentiel_de_Compétences!$B$7:$E$700,2,0),"")</f>
        <v>Y. Compétences comportementales</v>
      </c>
      <c r="C15" s="812" t="s">
        <v>44</v>
      </c>
      <c r="D15" s="812" t="s">
        <v>2220</v>
      </c>
      <c r="E15" s="812" t="s">
        <v>1200</v>
      </c>
      <c r="F15" s="644" t="s">
        <v>1996</v>
      </c>
      <c r="G15" s="654"/>
    </row>
    <row r="16" spans="1:7" s="248" customFormat="1" ht="102">
      <c r="A16" s="652" t="s">
        <v>907</v>
      </c>
      <c r="B16" s="653" t="str">
        <f>IFERROR(VLOOKUP($A16,Référentiel_de_Compétences!$B$7:$E$700,2,0),"")</f>
        <v>Y. Compétences comportementales</v>
      </c>
      <c r="C16" s="812" t="s">
        <v>2130</v>
      </c>
      <c r="D16" s="812" t="s">
        <v>2137</v>
      </c>
      <c r="E16" s="812" t="s">
        <v>1494</v>
      </c>
      <c r="F16" s="644" t="s">
        <v>1996</v>
      </c>
      <c r="G16" s="654"/>
    </row>
    <row r="17" spans="1:9" s="248" customFormat="1" ht="85">
      <c r="A17" s="652" t="s">
        <v>908</v>
      </c>
      <c r="B17" s="653" t="str">
        <f>IFERROR(VLOOKUP($A17,Référentiel_de_Compétences!$B$7:$E$700,2,0),"")</f>
        <v>Y. Compétences comportementales</v>
      </c>
      <c r="C17" s="812" t="s">
        <v>184</v>
      </c>
      <c r="D17" s="812" t="s">
        <v>2136</v>
      </c>
      <c r="E17" s="812" t="s">
        <v>1506</v>
      </c>
      <c r="F17" s="644" t="s">
        <v>1996</v>
      </c>
      <c r="G17" s="654"/>
    </row>
    <row r="18" spans="1:9" s="248" customFormat="1" ht="68">
      <c r="A18" s="652" t="s">
        <v>909</v>
      </c>
      <c r="B18" s="653" t="str">
        <f>IFERROR(VLOOKUP($A18,Référentiel_de_Compétences!$B$7:$E$700,2,0),"")</f>
        <v>Y. Compétences comportementales</v>
      </c>
      <c r="C18" s="812" t="s">
        <v>2129</v>
      </c>
      <c r="D18" s="812" t="s">
        <v>2134</v>
      </c>
      <c r="E18" s="812" t="s">
        <v>1482</v>
      </c>
      <c r="F18" s="644" t="s">
        <v>1996</v>
      </c>
      <c r="G18" s="654"/>
    </row>
    <row r="19" spans="1:9" s="248" customFormat="1" ht="68">
      <c r="A19" s="652" t="s">
        <v>910</v>
      </c>
      <c r="B19" s="653" t="str">
        <f>IFERROR(VLOOKUP($A19,Référentiel_de_Compétences!$B$7:$E$700,2,0),"")</f>
        <v>Y. Compétences comportementales</v>
      </c>
      <c r="C19" s="812" t="s">
        <v>181</v>
      </c>
      <c r="D19" s="812" t="s">
        <v>2135</v>
      </c>
      <c r="E19" s="812" t="s">
        <v>1488</v>
      </c>
      <c r="F19" s="644" t="s">
        <v>1996</v>
      </c>
      <c r="G19" s="654"/>
    </row>
    <row r="20" spans="1:9" s="248" customFormat="1" ht="34">
      <c r="A20" s="652" t="s">
        <v>710</v>
      </c>
      <c r="B20" s="653" t="str">
        <f>IFERROR(VLOOKUP($A20,Référentiel_de_Compétences!$B$7:$E$700,2,0),"")</f>
        <v>C. Gestion des risques</v>
      </c>
      <c r="C20" s="812" t="s">
        <v>2128</v>
      </c>
      <c r="D20" s="812" t="s">
        <v>2133</v>
      </c>
      <c r="E20" s="812" t="s">
        <v>1443</v>
      </c>
      <c r="F20" s="644" t="s">
        <v>1996</v>
      </c>
      <c r="G20" s="654"/>
    </row>
    <row r="21" spans="1:9" s="248" customFormat="1" ht="119">
      <c r="A21" s="652" t="s">
        <v>737</v>
      </c>
      <c r="B21" s="653" t="str">
        <f>IFERROR(VLOOKUP($A21,Référentiel_de_Compétences!$B$7:$E$700,2,0),"")</f>
        <v>D. Excellence opérationnelle Expertise transverse</v>
      </c>
      <c r="C21" s="812" t="s">
        <v>31</v>
      </c>
      <c r="D21" s="812" t="s">
        <v>2132</v>
      </c>
      <c r="E21" s="812" t="s">
        <v>1139</v>
      </c>
      <c r="F21" s="644" t="s">
        <v>1996</v>
      </c>
      <c r="G21" s="654"/>
    </row>
    <row r="22" spans="1:9" s="248" customFormat="1" ht="42">
      <c r="A22" s="655" t="s">
        <v>740</v>
      </c>
      <c r="B22" s="656" t="str">
        <f>IFERROR(VLOOKUP($A22,Référentiel_de_Compétences!$B$7:$E$700,2,0),"")</f>
        <v>D. Excellence opérationnelle Expertise transverse</v>
      </c>
      <c r="C22" s="823" t="s">
        <v>2277</v>
      </c>
      <c r="D22" s="823" t="s">
        <v>2278</v>
      </c>
      <c r="E22" s="823" t="s">
        <v>1409</v>
      </c>
      <c r="F22" s="657" t="s">
        <v>1996</v>
      </c>
      <c r="G22" s="658"/>
    </row>
    <row r="23" spans="1:9" ht="27.75" customHeight="1">
      <c r="C23" s="260" t="s">
        <v>1992</v>
      </c>
      <c r="D23" s="285"/>
      <c r="E23" s="379"/>
      <c r="F23" s="260" t="s">
        <v>1992</v>
      </c>
    </row>
    <row r="24" spans="1:9" s="210" customFormat="1">
      <c r="A24" s="248"/>
      <c r="B24" s="279"/>
      <c r="C24" s="260" t="s">
        <v>1993</v>
      </c>
      <c r="D24" s="285"/>
      <c r="E24" s="379"/>
      <c r="F24" s="260" t="s">
        <v>1995</v>
      </c>
      <c r="G24" s="207"/>
      <c r="H24" s="207"/>
      <c r="I24" s="207"/>
    </row>
    <row r="25" spans="1:9" s="210" customFormat="1">
      <c r="A25" s="248"/>
      <c r="B25" s="279"/>
      <c r="C25" s="669" t="s">
        <v>1994</v>
      </c>
      <c r="D25" s="285"/>
      <c r="E25" s="379"/>
      <c r="F25" s="262" t="s">
        <v>1994</v>
      </c>
      <c r="G25" s="207"/>
      <c r="H25" s="207"/>
      <c r="I25" s="207"/>
    </row>
    <row r="26" spans="1:9" s="210" customFormat="1">
      <c r="A26" s="248"/>
      <c r="B26" s="279"/>
      <c r="C26" s="279"/>
      <c r="D26" s="285"/>
      <c r="E26" s="379"/>
      <c r="F26" s="207"/>
      <c r="G26" s="207"/>
      <c r="H26" s="207"/>
      <c r="I26" s="207"/>
    </row>
    <row r="27" spans="1:9" s="210" customFormat="1">
      <c r="A27" s="248"/>
      <c r="B27" s="279"/>
      <c r="C27" s="279"/>
      <c r="D27" s="285"/>
      <c r="E27" s="379"/>
      <c r="F27" s="207"/>
      <c r="G27" s="207"/>
      <c r="H27" s="207"/>
      <c r="I27" s="207"/>
    </row>
    <row r="28" spans="1:9" s="210" customFormat="1">
      <c r="A28" s="248"/>
      <c r="B28" s="279"/>
      <c r="C28" s="279"/>
      <c r="D28" s="285"/>
      <c r="E28" s="379"/>
      <c r="F28" s="207"/>
      <c r="G28" s="207"/>
      <c r="H28" s="207"/>
      <c r="I28" s="207"/>
    </row>
    <row r="29" spans="1:9" s="210" customFormat="1">
      <c r="A29" s="248"/>
      <c r="B29" s="279"/>
      <c r="C29" s="279"/>
      <c r="D29" s="285"/>
      <c r="E29" s="379"/>
      <c r="F29" s="207"/>
      <c r="G29" s="207"/>
      <c r="H29" s="207"/>
      <c r="I29" s="207"/>
    </row>
    <row r="30" spans="1:9" s="210" customFormat="1">
      <c r="A30" s="248"/>
      <c r="B30" s="279"/>
      <c r="C30" s="279"/>
      <c r="D30" s="285"/>
      <c r="E30" s="379"/>
      <c r="F30" s="207"/>
      <c r="G30" s="207"/>
      <c r="H30" s="207"/>
      <c r="I30" s="207"/>
    </row>
  </sheetData>
  <sheetProtection algorithmName="SHA-512" hashValue="dWgusbKnGMUcvEHAPIHz/SZHYrgNoyJFOobmkPUxeefPoMu042mrtb4A8Uzr1AqjxSPhenG0FxoDB+nVZaFxYA==" saltValue="1ZvVThfKAFoLHJjvfoFKfw==" spinCount="100000" sheet="1" objects="1" scenarios="1"/>
  <autoFilter ref="A12:G22" xr:uid="{00000000-0009-0000-0000-00006E000000}"/>
  <mergeCells count="1">
    <mergeCell ref="C11:G11"/>
  </mergeCells>
  <conditionalFormatting sqref="C4 C7">
    <cfRule type="containsText" dxfId="1678" priority="50" operator="containsText" text="Choisie">
      <formula>NOT(ISERROR(SEARCH("Choisie",C4)))</formula>
    </cfRule>
    <cfRule type="containsText" dxfId="1677" priority="51" operator="containsText" text="clé">
      <formula>NOT(ISERROR(SEARCH("clé",C4)))</formula>
    </cfRule>
    <cfRule type="containsText" dxfId="1676" priority="52" operator="containsText" text="UTILE">
      <formula>NOT(ISERROR(SEARCH("UTILE",C4)))</formula>
    </cfRule>
  </conditionalFormatting>
  <conditionalFormatting sqref="B23:C70 B13:B22">
    <cfRule type="expression" dxfId="1675" priority="32">
      <formula>$B13="Z. Compétences Managériales"</formula>
    </cfRule>
    <cfRule type="expression" dxfId="1674" priority="33">
      <formula>$B13="Y. Compétences comportementales"</formula>
    </cfRule>
    <cfRule type="expression" dxfId="1673" priority="34">
      <formula>$B13="X. Digital"</formula>
    </cfRule>
    <cfRule type="expression" dxfId="1672" priority="35">
      <formula>$B13="P.  Projet"</formula>
    </cfRule>
    <cfRule type="expression" dxfId="1671" priority="36">
      <formula>$B13="O.  Communication"</formula>
    </cfRule>
    <cfRule type="expression" dxfId="1670" priority="37">
      <formula>$B13="N .  Système d'informations"</formula>
    </cfRule>
    <cfRule type="expression" dxfId="1669" priority="38">
      <formula>$B13="M.  Marketing"</formula>
    </cfRule>
    <cfRule type="expression" dxfId="1668" priority="39">
      <formula>$B13="L.  Ressources Humaines"</formula>
    </cfRule>
    <cfRule type="expression" dxfId="1667" priority="40">
      <formula>$B13="K.  Audit / Risques"</formula>
    </cfRule>
    <cfRule type="expression" dxfId="1666" priority="41">
      <formula>$B13="J.  Administration / Services Généraux"</formula>
    </cfRule>
    <cfRule type="expression" dxfId="1665" priority="42">
      <formula>$B13="I.  Immobilier"</formula>
    </cfRule>
    <cfRule type="expression" dxfId="1664" priority="43">
      <formula>$B13="H.  Finance / Contrôle de Gestion / Comptabilité"</formula>
    </cfRule>
    <cfRule type="expression" dxfId="1663" priority="44">
      <formula>$B13="G.  Achats"</formula>
    </cfRule>
    <cfRule type="expression" dxfId="1662" priority="45">
      <formula>$B13="F.  Entreprises"</formula>
    </cfRule>
    <cfRule type="expression" dxfId="1661" priority="46">
      <formula>$B13="E. Excellence opérationnelle  Banque de détail"</formula>
    </cfRule>
    <cfRule type="expression" dxfId="1660" priority="47">
      <formula>$B13="D. Excellence opérationnelle Expertise transverse"</formula>
    </cfRule>
    <cfRule type="expression" dxfId="1659" priority="48">
      <formula>$B13="C. Gestion des risques"</formula>
    </cfRule>
    <cfRule type="expression" dxfId="1658" priority="49">
      <formula>$B13="B. Vente, Conseil"</formula>
    </cfRule>
    <cfRule type="expression" dxfId="1657" priority="53">
      <formula>$B13="A. Accueil, orientation"</formula>
    </cfRule>
  </conditionalFormatting>
  <conditionalFormatting sqref="C8 C10">
    <cfRule type="containsText" dxfId="1656" priority="29" operator="containsText" text="Choisie">
      <formula>NOT(ISERROR(SEARCH("Choisie",C8)))</formula>
    </cfRule>
    <cfRule type="containsText" dxfId="1655" priority="30" operator="containsText" text="clé">
      <formula>NOT(ISERROR(SEARCH("clé",C8)))</formula>
    </cfRule>
    <cfRule type="containsText" dxfId="1654" priority="31" operator="containsText" text="UTILE">
      <formula>NOT(ISERROR(SEARCH("UTILE",C8)))</formula>
    </cfRule>
  </conditionalFormatting>
  <conditionalFormatting sqref="F23:F25">
    <cfRule type="expression" dxfId="1653" priority="10">
      <formula>$B23="Z. Compétences Managériales"</formula>
    </cfRule>
    <cfRule type="expression" dxfId="1652" priority="11">
      <formula>$B23="Y. Compétences comportementales"</formula>
    </cfRule>
    <cfRule type="expression" dxfId="1651" priority="12">
      <formula>$B23="X. Digital"</formula>
    </cfRule>
    <cfRule type="expression" dxfId="1650" priority="13">
      <formula>$B23="P.  Projet"</formula>
    </cfRule>
    <cfRule type="expression" dxfId="1649" priority="14">
      <formula>$B23="O.  Communication"</formula>
    </cfRule>
    <cfRule type="expression" dxfId="1648" priority="15">
      <formula>$B23="N .  Système d'informations"</formula>
    </cfRule>
    <cfRule type="expression" dxfId="1647" priority="16">
      <formula>$B23="M.  Marketing"</formula>
    </cfRule>
    <cfRule type="expression" dxfId="1646" priority="17">
      <formula>$B23="L.  Ressources Humaines"</formula>
    </cfRule>
    <cfRule type="expression" dxfId="1645" priority="18">
      <formula>$B23="K.  Audit / Risques"</formula>
    </cfRule>
    <cfRule type="expression" dxfId="1644" priority="19">
      <formula>$B23="J.  Administration / Services Généraux"</formula>
    </cfRule>
    <cfRule type="expression" dxfId="1643" priority="20">
      <formula>$B23="I.  Immobilier"</formula>
    </cfRule>
    <cfRule type="expression" dxfId="1642" priority="21">
      <formula>$B23="H.  Finance / Contrôle de Gestion / Comptabilité"</formula>
    </cfRule>
    <cfRule type="expression" dxfId="1641" priority="22">
      <formula>$B23="G.  Achats"</formula>
    </cfRule>
    <cfRule type="expression" dxfId="1640" priority="23">
      <formula>$B23="F.  Entreprises"</formula>
    </cfRule>
    <cfRule type="expression" dxfId="1639" priority="24">
      <formula>$B23="E. Excellence opérationnelle  Banque de détail"</formula>
    </cfRule>
    <cfRule type="expression" dxfId="1638" priority="25">
      <formula>$B23="D. Excellence opérationnelle Expertise transverse"</formula>
    </cfRule>
    <cfRule type="expression" dxfId="1637" priority="26">
      <formula>$B23="C. Gestion des risques"</formula>
    </cfRule>
    <cfRule type="expression" dxfId="1636" priority="27">
      <formula>$B23="B. Vente, Conseil"</formula>
    </cfRule>
    <cfRule type="expression" dxfId="1635" priority="28">
      <formula>$B23="A. Accueil, orientation"</formula>
    </cfRule>
  </conditionalFormatting>
  <printOptions horizontalCentered="1"/>
  <pageMargins left="0.23622047244094491" right="0.23622047244094491" top="0.74803149606299213" bottom="0.74803149606299213" header="0" footer="0"/>
  <pageSetup paperSize="9" scale="71" orientation="portrait" r:id="rId1"/>
  <drawing r:id="rId2"/>
  <legacyDrawingHF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Feuil83">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157" hidden="1" customWidth="1" outlineLevel="1"/>
    <col min="2" max="2" width="21.5" style="158" hidden="1" customWidth="1" outlineLevel="1"/>
    <col min="3" max="3" width="24" style="154" customWidth="1" collapsed="1"/>
    <col min="4" max="4" width="77.33203125" style="153" customWidth="1"/>
    <col min="5" max="5" width="9.5" style="159" customWidth="1"/>
    <col min="6" max="7" width="12.83203125" style="157" customWidth="1"/>
    <col min="8" max="16384" width="11.5" style="157"/>
  </cols>
  <sheetData>
    <row r="1" spans="1:7" ht="21">
      <c r="D1" s="696" t="s">
        <v>1983</v>
      </c>
    </row>
    <row r="2" spans="1:7" ht="24">
      <c r="D2" s="660" t="s">
        <v>2051</v>
      </c>
    </row>
    <row r="3" spans="1:7" ht="18" customHeight="1">
      <c r="D3" s="697"/>
    </row>
    <row r="4" spans="1:7" s="153" customFormat="1" ht="17.25" customHeight="1">
      <c r="A4" s="312"/>
      <c r="B4" s="178"/>
      <c r="C4" s="698" t="s">
        <v>1985</v>
      </c>
      <c r="D4" s="314" t="str">
        <f ca="1">VLOOKUP($G$5,Répertoire_des_fonctions!$A$7:$E$780,4,0)</f>
        <v>35467 - TECHNICIEN SI III.1</v>
      </c>
      <c r="E4" s="166"/>
      <c r="F4" s="166"/>
      <c r="G4" s="175" t="str">
        <f ca="1">HYPERLINK("#Matrice!"&amp;ADDRESS(3,4+MATCH(D4,Matrice!$E$3:$AOP$3,0)),"Go")</f>
        <v>Go</v>
      </c>
    </row>
    <row r="5" spans="1:7" s="168" customFormat="1" ht="17.25" customHeight="1">
      <c r="A5" s="167"/>
      <c r="B5" s="169"/>
      <c r="C5" s="315" t="s">
        <v>403</v>
      </c>
      <c r="D5" s="316" t="str">
        <f ca="1">VLOOKUP($G$5,Répertoire_des_fonctions!$A$7:$E$780,2,0)</f>
        <v>SYSTEME D INFORMATION</v>
      </c>
      <c r="E5" s="170"/>
      <c r="F5" s="316" t="s">
        <v>1986</v>
      </c>
      <c r="G5" s="316" t="str">
        <f ca="1">RIGHT(CELL("filename",A1),LEN(CELL("filename",A1))-SEARCH("]",CELL("filename",A1)))</f>
        <v>35467</v>
      </c>
    </row>
    <row r="6" spans="1:7" s="168" customFormat="1" ht="17.25" customHeight="1">
      <c r="A6" s="167"/>
      <c r="B6" s="169"/>
      <c r="C6" s="315" t="s">
        <v>404</v>
      </c>
      <c r="D6" s="316" t="str">
        <f ca="1">VLOOKUP($G$5,Répertoire_des_fonctions!$A$7:$E$780,3,0)</f>
        <v>CHARGE DE SUPPORT INFORMATIQUE</v>
      </c>
      <c r="E6" s="170"/>
      <c r="F6" s="316" t="s">
        <v>1987</v>
      </c>
      <c r="G6" s="316" t="str">
        <f ca="1">VLOOKUP($G$5,Répertoire_des_fonctions!$A$7:$E$780,5,0)</f>
        <v>III.1</v>
      </c>
    </row>
    <row r="7" spans="1:7" s="153" customFormat="1" ht="6" customHeight="1">
      <c r="A7" s="312"/>
      <c r="B7" s="154"/>
      <c r="C7" s="764"/>
      <c r="D7" s="318"/>
      <c r="E7" s="156"/>
    </row>
    <row r="8" spans="1:7" s="153" customFormat="1" ht="22.25" customHeight="1">
      <c r="A8" s="312"/>
      <c r="B8" s="154"/>
      <c r="C8" s="698" t="s">
        <v>1988</v>
      </c>
      <c r="D8" s="314" t="s">
        <v>1991</v>
      </c>
      <c r="E8" s="376" t="s">
        <v>1989</v>
      </c>
      <c r="F8" s="166"/>
      <c r="G8" s="319"/>
    </row>
    <row r="9" spans="1:7" s="153" customFormat="1" ht="22.25" customHeight="1">
      <c r="A9" s="312"/>
      <c r="B9" s="154"/>
      <c r="C9" s="315" t="s">
        <v>2012</v>
      </c>
      <c r="D9" s="316"/>
      <c r="E9" s="376" t="s">
        <v>1990</v>
      </c>
      <c r="F9" s="170"/>
      <c r="G9" s="170"/>
    </row>
    <row r="10" spans="1:7" s="183" customFormat="1" ht="6.75" customHeight="1">
      <c r="A10" s="165"/>
      <c r="B10" s="178"/>
      <c r="C10" s="700"/>
      <c r="D10" s="180"/>
      <c r="E10" s="180"/>
      <c r="F10" s="181"/>
      <c r="G10" s="182"/>
    </row>
    <row r="11" spans="1:7" s="176" customFormat="1" ht="27.75" customHeight="1">
      <c r="B11" s="177"/>
      <c r="C11" s="1012" t="s">
        <v>1998</v>
      </c>
      <c r="D11" s="1012"/>
      <c r="E11" s="1012"/>
      <c r="F11" s="1012"/>
      <c r="G11" s="1012"/>
    </row>
    <row r="12" spans="1:7" s="174" customFormat="1" ht="66.75" customHeight="1">
      <c r="A12" s="173" t="s">
        <v>959</v>
      </c>
      <c r="B12" s="160" t="s">
        <v>1982</v>
      </c>
      <c r="C12" s="184" t="s">
        <v>432</v>
      </c>
      <c r="D12" s="184" t="s">
        <v>431</v>
      </c>
      <c r="E12" s="184" t="s">
        <v>1997</v>
      </c>
      <c r="F12" s="300" t="s">
        <v>2056</v>
      </c>
      <c r="G12" s="185" t="s">
        <v>1984</v>
      </c>
    </row>
    <row r="13" spans="1:7" s="153" customFormat="1" ht="68">
      <c r="A13" s="161" t="s">
        <v>904</v>
      </c>
      <c r="B13" s="486" t="str">
        <f>IFERROR(VLOOKUP($A13,Référentiel_de_Compétences!$B$7:$E$700,2,0),"")</f>
        <v>Y. Compétences comportementales</v>
      </c>
      <c r="C13" s="820" t="s">
        <v>161</v>
      </c>
      <c r="D13" s="820" t="s">
        <v>2283</v>
      </c>
      <c r="E13" s="820" t="s">
        <v>2085</v>
      </c>
      <c r="F13" s="528" t="s">
        <v>1996</v>
      </c>
      <c r="G13" s="529"/>
    </row>
    <row r="14" spans="1:7" s="153" customFormat="1" ht="34">
      <c r="A14" s="161" t="s">
        <v>905</v>
      </c>
      <c r="B14" s="486" t="str">
        <f>IFERROR(VLOOKUP($A14,Référentiel_de_Compétences!$B$7:$E$700,2,0),"")</f>
        <v>Y. Compétences comportementales</v>
      </c>
      <c r="C14" s="773" t="s">
        <v>2243</v>
      </c>
      <c r="D14" s="773" t="s">
        <v>639</v>
      </c>
      <c r="E14" s="773" t="s">
        <v>1195</v>
      </c>
      <c r="F14" s="530" t="s">
        <v>1996</v>
      </c>
      <c r="G14" s="531"/>
    </row>
    <row r="15" spans="1:7" s="153" customFormat="1" ht="102">
      <c r="A15" s="161" t="s">
        <v>906</v>
      </c>
      <c r="B15" s="486" t="str">
        <f>IFERROR(VLOOKUP($A15,Référentiel_de_Compétences!$B$7:$E$700,2,0),"")</f>
        <v>Y. Compétences comportementales</v>
      </c>
      <c r="C15" s="773" t="s">
        <v>2130</v>
      </c>
      <c r="D15" s="773" t="s">
        <v>2137</v>
      </c>
      <c r="E15" s="773" t="s">
        <v>1494</v>
      </c>
      <c r="F15" s="530" t="s">
        <v>1996</v>
      </c>
      <c r="G15" s="531"/>
    </row>
    <row r="16" spans="1:7" s="153" customFormat="1" ht="85">
      <c r="A16" s="161" t="s">
        <v>907</v>
      </c>
      <c r="B16" s="486" t="str">
        <f>IFERROR(VLOOKUP($A16,Référentiel_de_Compétences!$B$7:$E$700,2,0),"")</f>
        <v>Y. Compétences comportementales</v>
      </c>
      <c r="C16" s="773" t="s">
        <v>184</v>
      </c>
      <c r="D16" s="773" t="s">
        <v>2136</v>
      </c>
      <c r="E16" s="773" t="s">
        <v>1506</v>
      </c>
      <c r="F16" s="530" t="s">
        <v>1996</v>
      </c>
      <c r="G16" s="531"/>
    </row>
    <row r="17" spans="1:9" s="153" customFormat="1" ht="34">
      <c r="A17" s="161" t="s">
        <v>908</v>
      </c>
      <c r="B17" s="486" t="str">
        <f>IFERROR(VLOOKUP($A17,Référentiel_de_Compétences!$B$7:$E$700,2,0),"")</f>
        <v>Y. Compétences comportementales</v>
      </c>
      <c r="C17" s="773" t="s">
        <v>162</v>
      </c>
      <c r="D17" s="773" t="s">
        <v>2284</v>
      </c>
      <c r="E17" s="773" t="s">
        <v>2195</v>
      </c>
      <c r="F17" s="530" t="s">
        <v>1996</v>
      </c>
      <c r="G17" s="531"/>
    </row>
    <row r="18" spans="1:9" s="153" customFormat="1" ht="68">
      <c r="A18" s="161" t="s">
        <v>909</v>
      </c>
      <c r="B18" s="486" t="str">
        <f>IFERROR(VLOOKUP($A18,Référentiel_de_Compétences!$B$7:$E$700,2,0),"")</f>
        <v>Y. Compétences comportementales</v>
      </c>
      <c r="C18" s="773" t="s">
        <v>2129</v>
      </c>
      <c r="D18" s="773" t="s">
        <v>2134</v>
      </c>
      <c r="E18" s="773" t="s">
        <v>1482</v>
      </c>
      <c r="F18" s="530" t="s">
        <v>1996</v>
      </c>
      <c r="G18" s="531"/>
    </row>
    <row r="19" spans="1:9" s="153" customFormat="1" ht="68">
      <c r="A19" s="161" t="s">
        <v>910</v>
      </c>
      <c r="B19" s="486" t="str">
        <f>IFERROR(VLOOKUP($A19,Référentiel_de_Compétences!$B$7:$E$700,2,0),"")</f>
        <v>Y. Compétences comportementales</v>
      </c>
      <c r="C19" s="773" t="s">
        <v>181</v>
      </c>
      <c r="D19" s="773" t="s">
        <v>2135</v>
      </c>
      <c r="E19" s="773" t="s">
        <v>1488</v>
      </c>
      <c r="F19" s="530" t="s">
        <v>1996</v>
      </c>
      <c r="G19" s="531"/>
    </row>
    <row r="20" spans="1:9" s="153" customFormat="1" ht="102">
      <c r="A20" s="161" t="s">
        <v>736</v>
      </c>
      <c r="B20" s="486" t="str">
        <f>IFERROR(VLOOKUP($A20,Référentiel_de_Compétences!$B$7:$E$700,2,0),"")</f>
        <v>D. Excellence opérationnelle Expertise transverse</v>
      </c>
      <c r="C20" s="773" t="s">
        <v>151</v>
      </c>
      <c r="D20" s="773" t="s">
        <v>2285</v>
      </c>
      <c r="E20" s="773" t="s">
        <v>2166</v>
      </c>
      <c r="F20" s="530" t="s">
        <v>1996</v>
      </c>
      <c r="G20" s="531"/>
    </row>
    <row r="21" spans="1:9" s="153" customFormat="1" ht="68">
      <c r="A21" s="161" t="s">
        <v>737</v>
      </c>
      <c r="B21" s="486" t="str">
        <f>IFERROR(VLOOKUP($A21,Référentiel_de_Compétences!$B$7:$E$700,2,0),"")</f>
        <v>D. Excellence opérationnelle Expertise transverse</v>
      </c>
      <c r="C21" s="773" t="s">
        <v>157</v>
      </c>
      <c r="D21" s="773" t="s">
        <v>2198</v>
      </c>
      <c r="E21" s="773" t="s">
        <v>2200</v>
      </c>
      <c r="F21" s="530" t="s">
        <v>1996</v>
      </c>
      <c r="G21" s="531"/>
    </row>
    <row r="22" spans="1:9" s="153" customFormat="1" ht="187">
      <c r="A22" s="527"/>
      <c r="B22" s="527"/>
      <c r="C22" s="821" t="s">
        <v>136</v>
      </c>
      <c r="D22" s="821" t="s">
        <v>2286</v>
      </c>
      <c r="E22" s="821" t="s">
        <v>2211</v>
      </c>
      <c r="F22" s="532" t="s">
        <v>1996</v>
      </c>
      <c r="G22" s="533"/>
    </row>
    <row r="23" spans="1:9" ht="27.75" customHeight="1">
      <c r="C23" s="171" t="s">
        <v>1992</v>
      </c>
      <c r="D23" s="318"/>
      <c r="F23" s="171" t="s">
        <v>1992</v>
      </c>
    </row>
    <row r="24" spans="1:9" s="159" customFormat="1">
      <c r="A24" s="157"/>
      <c r="B24" s="158"/>
      <c r="C24" s="171" t="s">
        <v>1993</v>
      </c>
      <c r="D24" s="318"/>
      <c r="F24" s="171" t="s">
        <v>1995</v>
      </c>
      <c r="G24" s="157"/>
      <c r="H24" s="157"/>
      <c r="I24" s="157"/>
    </row>
    <row r="25" spans="1:9" s="159" customFormat="1">
      <c r="A25" s="157"/>
      <c r="B25" s="158"/>
      <c r="C25" s="701" t="s">
        <v>1994</v>
      </c>
      <c r="D25" s="318"/>
      <c r="F25" s="172" t="s">
        <v>1994</v>
      </c>
      <c r="G25" s="157"/>
      <c r="H25" s="157"/>
      <c r="I25" s="157"/>
    </row>
    <row r="26" spans="1:9" s="159" customFormat="1">
      <c r="A26" s="157"/>
      <c r="B26" s="158"/>
      <c r="C26" s="154"/>
      <c r="D26" s="318"/>
      <c r="F26" s="157"/>
      <c r="G26" s="157"/>
      <c r="H26" s="157"/>
      <c r="I26" s="157"/>
    </row>
    <row r="27" spans="1:9" s="159" customFormat="1">
      <c r="A27" s="157"/>
      <c r="B27" s="158"/>
      <c r="C27" s="154"/>
      <c r="D27" s="318"/>
      <c r="F27" s="157"/>
      <c r="G27" s="157"/>
      <c r="H27" s="157"/>
      <c r="I27" s="157"/>
    </row>
    <row r="28" spans="1:9" s="159" customFormat="1">
      <c r="A28" s="157"/>
      <c r="B28" s="158"/>
      <c r="C28" s="154"/>
      <c r="D28" s="318"/>
      <c r="F28" s="157"/>
      <c r="G28" s="157"/>
      <c r="H28" s="157"/>
      <c r="I28" s="157"/>
    </row>
    <row r="29" spans="1:9" s="159" customFormat="1">
      <c r="A29" s="157"/>
      <c r="B29" s="158"/>
      <c r="C29" s="154"/>
      <c r="D29" s="318"/>
      <c r="F29" s="157"/>
      <c r="G29" s="157"/>
      <c r="H29" s="157"/>
      <c r="I29" s="157"/>
    </row>
    <row r="30" spans="1:9" s="159" customFormat="1">
      <c r="A30" s="157"/>
      <c r="B30" s="158"/>
      <c r="C30" s="154"/>
      <c r="D30" s="318"/>
      <c r="F30" s="157"/>
      <c r="G30" s="157"/>
      <c r="H30" s="157"/>
      <c r="I30" s="157"/>
    </row>
  </sheetData>
  <sheetProtection algorithmName="SHA-512" hashValue="PK4algozsVUJDE4NBUmXkh4yaYcmAJ5N4kk62fMFC6XbCEHElI6DEuGhYAMop7KNFjpCyRk+WA4zKelETWkFhQ==" saltValue="PdS3vjhdXRtTb7ww5Ni0Cw==" spinCount="100000" sheet="1" objects="1" scenarios="1"/>
  <autoFilter ref="A12:G21" xr:uid="{00000000-0009-0000-0000-00006F000000}"/>
  <mergeCells count="1">
    <mergeCell ref="C11:G11"/>
  </mergeCells>
  <conditionalFormatting sqref="C4 C7">
    <cfRule type="containsText" dxfId="1634" priority="50" operator="containsText" text="Choisie">
      <formula>NOT(ISERROR(SEARCH("Choisie",C4)))</formula>
    </cfRule>
    <cfRule type="containsText" dxfId="1633" priority="51" operator="containsText" text="clé">
      <formula>NOT(ISERROR(SEARCH("clé",C4)))</formula>
    </cfRule>
    <cfRule type="containsText" dxfId="1632" priority="52" operator="containsText" text="UTILE">
      <formula>NOT(ISERROR(SEARCH("UTILE",C4)))</formula>
    </cfRule>
  </conditionalFormatting>
  <conditionalFormatting sqref="B13:B22 B23:C70">
    <cfRule type="expression" dxfId="1631" priority="32">
      <formula>$B13="Z. Compétences Managériales"</formula>
    </cfRule>
    <cfRule type="expression" dxfId="1630" priority="33">
      <formula>$B13="Y. Compétences comportementales"</formula>
    </cfRule>
    <cfRule type="expression" dxfId="1629" priority="34">
      <formula>$B13="X. Digital"</formula>
    </cfRule>
    <cfRule type="expression" dxfId="1628" priority="35">
      <formula>$B13="P.  Projet"</formula>
    </cfRule>
    <cfRule type="expression" dxfId="1627" priority="36">
      <formula>$B13="O.  Communication"</formula>
    </cfRule>
    <cfRule type="expression" dxfId="1626" priority="37">
      <formula>$B13="N .  Système d'informations"</formula>
    </cfRule>
    <cfRule type="expression" dxfId="1625" priority="38">
      <formula>$B13="M.  Marketing"</formula>
    </cfRule>
    <cfRule type="expression" dxfId="1624" priority="39">
      <formula>$B13="L.  Ressources Humaines"</formula>
    </cfRule>
    <cfRule type="expression" dxfId="1623" priority="40">
      <formula>$B13="K.  Audit / Risques"</formula>
    </cfRule>
    <cfRule type="expression" dxfId="1622" priority="41">
      <formula>$B13="J.  Administration / Services Généraux"</formula>
    </cfRule>
    <cfRule type="expression" dxfId="1621" priority="42">
      <formula>$B13="I.  Immobilier"</formula>
    </cfRule>
    <cfRule type="expression" dxfId="1620" priority="43">
      <formula>$B13="H.  Finance / Contrôle de Gestion / Comptabilité"</formula>
    </cfRule>
    <cfRule type="expression" dxfId="1619" priority="44">
      <formula>$B13="G.  Achats"</formula>
    </cfRule>
    <cfRule type="expression" dxfId="1618" priority="45">
      <formula>$B13="F.  Entreprises"</formula>
    </cfRule>
    <cfRule type="expression" dxfId="1617" priority="46">
      <formula>$B13="E. Excellence opérationnelle  Banque de détail"</formula>
    </cfRule>
    <cfRule type="expression" dxfId="1616" priority="47">
      <formula>$B13="D. Excellence opérationnelle Expertise transverse"</formula>
    </cfRule>
    <cfRule type="expression" dxfId="1615" priority="48">
      <formula>$B13="C. Gestion des risques"</formula>
    </cfRule>
    <cfRule type="expression" dxfId="1614" priority="49">
      <formula>$B13="B. Vente, Conseil"</formula>
    </cfRule>
    <cfRule type="expression" dxfId="1613" priority="53">
      <formula>$B13="A. Accueil, orientation"</formula>
    </cfRule>
  </conditionalFormatting>
  <conditionalFormatting sqref="C8 C10">
    <cfRule type="containsText" dxfId="1612" priority="29" operator="containsText" text="Choisie">
      <formula>NOT(ISERROR(SEARCH("Choisie",C8)))</formula>
    </cfRule>
    <cfRule type="containsText" dxfId="1611" priority="30" operator="containsText" text="clé">
      <formula>NOT(ISERROR(SEARCH("clé",C8)))</formula>
    </cfRule>
    <cfRule type="containsText" dxfId="1610" priority="31" operator="containsText" text="UTILE">
      <formula>NOT(ISERROR(SEARCH("UTILE",C8)))</formula>
    </cfRule>
  </conditionalFormatting>
  <conditionalFormatting sqref="F23:F25">
    <cfRule type="expression" dxfId="1609" priority="10">
      <formula>$B23="Z. Compétences Managériales"</formula>
    </cfRule>
    <cfRule type="expression" dxfId="1608" priority="11">
      <formula>$B23="Y. Compétences comportementales"</formula>
    </cfRule>
    <cfRule type="expression" dxfId="1607" priority="12">
      <formula>$B23="X. Digital"</formula>
    </cfRule>
    <cfRule type="expression" dxfId="1606" priority="13">
      <formula>$B23="P.  Projet"</formula>
    </cfRule>
    <cfRule type="expression" dxfId="1605" priority="14">
      <formula>$B23="O.  Communication"</formula>
    </cfRule>
    <cfRule type="expression" dxfId="1604" priority="15">
      <formula>$B23="N .  Système d'informations"</formula>
    </cfRule>
    <cfRule type="expression" dxfId="1603" priority="16">
      <formula>$B23="M.  Marketing"</formula>
    </cfRule>
    <cfRule type="expression" dxfId="1602" priority="17">
      <formula>$B23="L.  Ressources Humaines"</formula>
    </cfRule>
    <cfRule type="expression" dxfId="1601" priority="18">
      <formula>$B23="K.  Audit / Risques"</formula>
    </cfRule>
    <cfRule type="expression" dxfId="1600" priority="19">
      <formula>$B23="J.  Administration / Services Généraux"</formula>
    </cfRule>
    <cfRule type="expression" dxfId="1599" priority="20">
      <formula>$B23="I.  Immobilier"</formula>
    </cfRule>
    <cfRule type="expression" dxfId="1598" priority="21">
      <formula>$B23="H.  Finance / Contrôle de Gestion / Comptabilité"</formula>
    </cfRule>
    <cfRule type="expression" dxfId="1597" priority="22">
      <formula>$B23="G.  Achats"</formula>
    </cfRule>
    <cfRule type="expression" dxfId="1596" priority="23">
      <formula>$B23="F.  Entreprises"</formula>
    </cfRule>
    <cfRule type="expression" dxfId="1595" priority="24">
      <formula>$B23="E. Excellence opérationnelle  Banque de détail"</formula>
    </cfRule>
    <cfRule type="expression" dxfId="1594" priority="25">
      <formula>$B23="D. Excellence opérationnelle Expertise transverse"</formula>
    </cfRule>
    <cfRule type="expression" dxfId="1593" priority="26">
      <formula>$B23="C. Gestion des risques"</formula>
    </cfRule>
    <cfRule type="expression" dxfId="1592" priority="27">
      <formula>$B23="B. Vente, Conseil"</formula>
    </cfRule>
    <cfRule type="expression" dxfId="1591" priority="28">
      <formula>$B23="A. Accueil, orientation"</formula>
    </cfRule>
  </conditionalFormatting>
  <printOptions horizontalCentered="1"/>
  <pageMargins left="0.23622047244094491" right="0.23622047244094491" top="0.74803149606299213" bottom="0.51" header="0" footer="0"/>
  <pageSetup paperSize="9" scale="66" orientation="portrait" r:id="rId1"/>
  <drawing r:id="rId2"/>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Feuil84">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1.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35337 - ACHETEUR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ACHATS</v>
      </c>
      <c r="E5" s="277"/>
      <c r="F5" s="276" t="s">
        <v>1986</v>
      </c>
      <c r="G5" s="276" t="str">
        <f ca="1">RIGHT(CELL("filename",A1),LEN(CELL("filename",A1))-SEARCH("]",CELL("filename",A1)))</f>
        <v>35337</v>
      </c>
    </row>
    <row r="6" spans="1:7" s="278" customFormat="1" ht="21" customHeight="1">
      <c r="A6" s="273"/>
      <c r="B6" s="274"/>
      <c r="C6" s="275" t="s">
        <v>404</v>
      </c>
      <c r="D6" s="276" t="str">
        <f ca="1">VLOOKUP($G$5,Répertoire_des_fonctions!$A$7:$E$780,3,0)</f>
        <v>ACHETEUR</v>
      </c>
      <c r="E6" s="277"/>
      <c r="F6" s="276" t="s">
        <v>1987</v>
      </c>
      <c r="G6" s="276" t="str">
        <f ca="1">VLOOKUP($G$5,Répertoire_des_fonctions!$A$7:$E$780,5,0)</f>
        <v>III.2</v>
      </c>
    </row>
    <row r="7" spans="1:7" s="248" customFormat="1" ht="7.5" customHeight="1">
      <c r="A7" s="268"/>
      <c r="B7" s="279"/>
      <c r="C7" s="284"/>
      <c r="D7" s="285"/>
      <c r="E7" s="282"/>
    </row>
    <row r="8" spans="1:7" s="248" customFormat="1" ht="23.25" customHeight="1">
      <c r="A8" s="268"/>
      <c r="B8" s="279"/>
      <c r="C8" s="269" t="s">
        <v>1988</v>
      </c>
      <c r="D8" s="270"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5" customHeight="1">
      <c r="A12" s="239" t="s">
        <v>959</v>
      </c>
      <c r="B12" s="240" t="s">
        <v>1982</v>
      </c>
      <c r="C12" s="241" t="s">
        <v>432</v>
      </c>
      <c r="D12" s="241" t="s">
        <v>431</v>
      </c>
      <c r="E12" s="241" t="s">
        <v>1997</v>
      </c>
      <c r="F12" s="300" t="s">
        <v>2056</v>
      </c>
      <c r="G12" s="242" t="s">
        <v>1984</v>
      </c>
    </row>
    <row r="13" spans="1:7" s="538" customFormat="1" ht="51">
      <c r="A13" s="535"/>
      <c r="B13" s="536"/>
      <c r="C13" s="640" t="s">
        <v>2243</v>
      </c>
      <c r="D13" s="640" t="s">
        <v>639</v>
      </c>
      <c r="E13" s="640" t="s">
        <v>1196</v>
      </c>
      <c r="F13" s="430" t="s">
        <v>1996</v>
      </c>
      <c r="G13" s="537"/>
    </row>
    <row r="14" spans="1:7" s="538" customFormat="1" ht="51">
      <c r="A14" s="535"/>
      <c r="B14" s="536"/>
      <c r="C14" s="641" t="s">
        <v>186</v>
      </c>
      <c r="D14" s="641" t="s">
        <v>2235</v>
      </c>
      <c r="E14" s="641" t="s">
        <v>1519</v>
      </c>
      <c r="F14" s="432" t="s">
        <v>1996</v>
      </c>
      <c r="G14" s="539"/>
    </row>
    <row r="15" spans="1:7" s="538" customFormat="1" ht="102">
      <c r="A15" s="535"/>
      <c r="B15" s="536"/>
      <c r="C15" s="641" t="s">
        <v>2130</v>
      </c>
      <c r="D15" s="641" t="s">
        <v>2137</v>
      </c>
      <c r="E15" s="641" t="s">
        <v>1495</v>
      </c>
      <c r="F15" s="432" t="s">
        <v>1996</v>
      </c>
      <c r="G15" s="539"/>
    </row>
    <row r="16" spans="1:7" s="538" customFormat="1" ht="85">
      <c r="A16" s="535"/>
      <c r="B16" s="536"/>
      <c r="C16" s="641" t="s">
        <v>184</v>
      </c>
      <c r="D16" s="641" t="s">
        <v>2136</v>
      </c>
      <c r="E16" s="641" t="s">
        <v>1507</v>
      </c>
      <c r="F16" s="432" t="s">
        <v>1996</v>
      </c>
      <c r="G16" s="539"/>
    </row>
    <row r="17" spans="1:9" s="538" customFormat="1" ht="34">
      <c r="A17" s="535"/>
      <c r="B17" s="536"/>
      <c r="C17" s="641" t="s">
        <v>11</v>
      </c>
      <c r="D17" s="641" t="s">
        <v>608</v>
      </c>
      <c r="E17" s="641" t="s">
        <v>1047</v>
      </c>
      <c r="F17" s="432" t="s">
        <v>1996</v>
      </c>
      <c r="G17" s="539"/>
    </row>
    <row r="18" spans="1:9" s="538" customFormat="1" ht="68">
      <c r="A18" s="535"/>
      <c r="B18" s="536"/>
      <c r="C18" s="641" t="s">
        <v>2129</v>
      </c>
      <c r="D18" s="641" t="s">
        <v>2134</v>
      </c>
      <c r="E18" s="641" t="s">
        <v>1483</v>
      </c>
      <c r="F18" s="432" t="s">
        <v>1996</v>
      </c>
      <c r="G18" s="539"/>
    </row>
    <row r="19" spans="1:9" s="538" customFormat="1" ht="68">
      <c r="A19" s="535"/>
      <c r="B19" s="536"/>
      <c r="C19" s="641" t="s">
        <v>181</v>
      </c>
      <c r="D19" s="641" t="s">
        <v>2135</v>
      </c>
      <c r="E19" s="641" t="s">
        <v>1489</v>
      </c>
      <c r="F19" s="432" t="s">
        <v>1996</v>
      </c>
      <c r="G19" s="539"/>
    </row>
    <row r="20" spans="1:9" s="538" customFormat="1" ht="85">
      <c r="A20" s="535"/>
      <c r="B20" s="536"/>
      <c r="C20" s="641" t="s">
        <v>2225</v>
      </c>
      <c r="D20" s="641" t="s">
        <v>2226</v>
      </c>
      <c r="E20" s="641" t="s">
        <v>1190</v>
      </c>
      <c r="F20" s="432" t="s">
        <v>1996</v>
      </c>
      <c r="G20" s="539"/>
    </row>
    <row r="21" spans="1:9" s="538" customFormat="1" ht="51">
      <c r="A21" s="535"/>
      <c r="B21" s="536"/>
      <c r="C21" s="641" t="s">
        <v>89</v>
      </c>
      <c r="D21" s="641" t="s">
        <v>2244</v>
      </c>
      <c r="E21" s="641" t="s">
        <v>1341</v>
      </c>
      <c r="F21" s="432" t="s">
        <v>1996</v>
      </c>
      <c r="G21" s="539"/>
    </row>
    <row r="22" spans="1:9" s="538" customFormat="1" ht="68">
      <c r="A22" s="535"/>
      <c r="B22" s="536"/>
      <c r="C22" s="642" t="s">
        <v>2159</v>
      </c>
      <c r="D22" s="642" t="s">
        <v>2160</v>
      </c>
      <c r="E22" s="642" t="s">
        <v>1335</v>
      </c>
      <c r="F22" s="434" t="s">
        <v>1996</v>
      </c>
      <c r="G22" s="540"/>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RNn3+gnB3X3yG5EucpbzXGC8V9bDWWRh6qYodo8qOxMmTvPAyi6d+7xNW5F212vndaXboToQ9BIN/X3LhvUCWA==" saltValue="N4wgrrLJP7yHyMpW6TL3WA==" spinCount="100000" sheet="1" objects="1" scenarios="1"/>
  <autoFilter ref="A12:G22" xr:uid="{00000000-0009-0000-0000-000070000000}"/>
  <mergeCells count="1">
    <mergeCell ref="C11:G11"/>
  </mergeCells>
  <conditionalFormatting sqref="C4 C7">
    <cfRule type="containsText" dxfId="1590" priority="50" operator="containsText" text="Choisie">
      <formula>NOT(ISERROR(SEARCH("Choisie",C4)))</formula>
    </cfRule>
    <cfRule type="containsText" dxfId="1589" priority="51" operator="containsText" text="clé">
      <formula>NOT(ISERROR(SEARCH("clé",C4)))</formula>
    </cfRule>
    <cfRule type="containsText" dxfId="1588" priority="52" operator="containsText" text="UTILE">
      <formula>NOT(ISERROR(SEARCH("UTILE",C4)))</formula>
    </cfRule>
  </conditionalFormatting>
  <conditionalFormatting sqref="B23:C70">
    <cfRule type="expression" dxfId="1587" priority="32">
      <formula>$B23="Z. Compétences Managériales"</formula>
    </cfRule>
    <cfRule type="expression" dxfId="1586" priority="33">
      <formula>$B23="Y. Compétences comportementales"</formula>
    </cfRule>
    <cfRule type="expression" dxfId="1585" priority="34">
      <formula>$B23="X. Digital"</formula>
    </cfRule>
    <cfRule type="expression" dxfId="1584" priority="35">
      <formula>$B23="P.  Projet"</formula>
    </cfRule>
    <cfRule type="expression" dxfId="1583" priority="36">
      <formula>$B23="O.  Communication"</formula>
    </cfRule>
    <cfRule type="expression" dxfId="1582" priority="37">
      <formula>$B23="N .  Système d'informations"</formula>
    </cfRule>
    <cfRule type="expression" dxfId="1581" priority="38">
      <formula>$B23="M.  Marketing"</formula>
    </cfRule>
    <cfRule type="expression" dxfId="1580" priority="39">
      <formula>$B23="L.  Ressources Humaines"</formula>
    </cfRule>
    <cfRule type="expression" dxfId="1579" priority="40">
      <formula>$B23="K.  Audit / Risques"</formula>
    </cfRule>
    <cfRule type="expression" dxfId="1578" priority="41">
      <formula>$B23="J.  Administration / Services Généraux"</formula>
    </cfRule>
    <cfRule type="expression" dxfId="1577" priority="42">
      <formula>$B23="I.  Immobilier"</formula>
    </cfRule>
    <cfRule type="expression" dxfId="1576" priority="43">
      <formula>$B23="H.  Finance / Contrôle de Gestion / Comptabilité"</formula>
    </cfRule>
    <cfRule type="expression" dxfId="1575" priority="44">
      <formula>$B23="G.  Achats"</formula>
    </cfRule>
    <cfRule type="expression" dxfId="1574" priority="45">
      <formula>$B23="F.  Entreprises"</formula>
    </cfRule>
    <cfRule type="expression" dxfId="1573" priority="46">
      <formula>$B23="E. Excellence opérationnelle  Banque de détail"</formula>
    </cfRule>
    <cfRule type="expression" dxfId="1572" priority="47">
      <formula>$B23="D. Excellence opérationnelle Expertise transverse"</formula>
    </cfRule>
    <cfRule type="expression" dxfId="1571" priority="48">
      <formula>$B23="C. Gestion des risques"</formula>
    </cfRule>
    <cfRule type="expression" dxfId="1570" priority="49">
      <formula>$B23="B. Vente, Conseil"</formula>
    </cfRule>
    <cfRule type="expression" dxfId="1569" priority="53">
      <formula>$B23="A. Accueil, orientation"</formula>
    </cfRule>
  </conditionalFormatting>
  <conditionalFormatting sqref="C8 C10">
    <cfRule type="containsText" dxfId="1568" priority="29" operator="containsText" text="Choisie">
      <formula>NOT(ISERROR(SEARCH("Choisie",C8)))</formula>
    </cfRule>
    <cfRule type="containsText" dxfId="1567" priority="30" operator="containsText" text="clé">
      <formula>NOT(ISERROR(SEARCH("clé",C8)))</formula>
    </cfRule>
    <cfRule type="containsText" dxfId="1566" priority="31" operator="containsText" text="UTILE">
      <formula>NOT(ISERROR(SEARCH("UTILE",C8)))</formula>
    </cfRule>
  </conditionalFormatting>
  <conditionalFormatting sqref="F23:F25">
    <cfRule type="expression" dxfId="1565" priority="10">
      <formula>$B23="Z. Compétences Managériales"</formula>
    </cfRule>
    <cfRule type="expression" dxfId="1564" priority="11">
      <formula>$B23="Y. Compétences comportementales"</formula>
    </cfRule>
    <cfRule type="expression" dxfId="1563" priority="12">
      <formula>$B23="X. Digital"</formula>
    </cfRule>
    <cfRule type="expression" dxfId="1562" priority="13">
      <formula>$B23="P.  Projet"</formula>
    </cfRule>
    <cfRule type="expression" dxfId="1561" priority="14">
      <formula>$B23="O.  Communication"</formula>
    </cfRule>
    <cfRule type="expression" dxfId="1560" priority="15">
      <formula>$B23="N .  Système d'informations"</formula>
    </cfRule>
    <cfRule type="expression" dxfId="1559" priority="16">
      <formula>$B23="M.  Marketing"</formula>
    </cfRule>
    <cfRule type="expression" dxfId="1558" priority="17">
      <formula>$B23="L.  Ressources Humaines"</formula>
    </cfRule>
    <cfRule type="expression" dxfId="1557" priority="18">
      <formula>$B23="K.  Audit / Risques"</formula>
    </cfRule>
    <cfRule type="expression" dxfId="1556" priority="19">
      <formula>$B23="J.  Administration / Services Généraux"</formula>
    </cfRule>
    <cfRule type="expression" dxfId="1555" priority="20">
      <formula>$B23="I.  Immobilier"</formula>
    </cfRule>
    <cfRule type="expression" dxfId="1554" priority="21">
      <formula>$B23="H.  Finance / Contrôle de Gestion / Comptabilité"</formula>
    </cfRule>
    <cfRule type="expression" dxfId="1553" priority="22">
      <formula>$B23="G.  Achats"</formula>
    </cfRule>
    <cfRule type="expression" dxfId="1552" priority="23">
      <formula>$B23="F.  Entreprises"</formula>
    </cfRule>
    <cfRule type="expression" dxfId="1551" priority="24">
      <formula>$B23="E. Excellence opérationnelle  Banque de détail"</formula>
    </cfRule>
    <cfRule type="expression" dxfId="1550" priority="25">
      <formula>$B23="D. Excellence opérationnelle Expertise transverse"</formula>
    </cfRule>
    <cfRule type="expression" dxfId="1549" priority="26">
      <formula>$B23="C. Gestion des risques"</formula>
    </cfRule>
    <cfRule type="expression" dxfId="1548" priority="27">
      <formula>$B23="B. Vente, Conseil"</formula>
    </cfRule>
    <cfRule type="expression" dxfId="1547" priority="28">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Feuil85">
    <tabColor theme="5" tint="0.59999389629810485"/>
    <pageSetUpPr fitToPage="1"/>
  </sheetPr>
  <dimension ref="A1:I31"/>
  <sheetViews>
    <sheetView showGridLines="0" topLeftCell="C1" zoomScale="90" zoomScaleNormal="90" workbookViewId="0">
      <selection activeCell="C12" sqref="C12"/>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35336 - ASSISTANT COMPTABLE III.2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COMPTABILITE</v>
      </c>
      <c r="E5" s="277"/>
      <c r="F5" s="276" t="s">
        <v>1986</v>
      </c>
      <c r="G5" s="276" t="str">
        <f ca="1">RIGHT(CELL("filename",A1),LEN(CELL("filename",A1))-SEARCH("]",CELL("filename",A1)))</f>
        <v>35336</v>
      </c>
    </row>
    <row r="6" spans="1:7" s="278" customFormat="1" ht="21" customHeight="1">
      <c r="A6" s="273"/>
      <c r="B6" s="274"/>
      <c r="C6" s="275" t="s">
        <v>404</v>
      </c>
      <c r="D6" s="276" t="str">
        <f ca="1">VLOOKUP($G$5,Répertoire_des_fonctions!$A$7:$E$780,3,0)</f>
        <v>COMPTABLE</v>
      </c>
      <c r="E6" s="277"/>
      <c r="F6" s="276" t="s">
        <v>1987</v>
      </c>
      <c r="G6" s="276" t="s">
        <v>925</v>
      </c>
    </row>
    <row r="7" spans="1:7" s="248" customFormat="1" ht="9" customHeight="1">
      <c r="A7" s="268"/>
      <c r="B7" s="279"/>
      <c r="C7" s="662"/>
      <c r="D7" s="285"/>
      <c r="E7" s="282"/>
    </row>
    <row r="8" spans="1:7" s="248" customFormat="1" ht="21" customHeight="1">
      <c r="A8" s="268"/>
      <c r="B8" s="279"/>
      <c r="C8" s="414" t="s">
        <v>1988</v>
      </c>
      <c r="D8" s="270" t="s">
        <v>1991</v>
      </c>
      <c r="E8" s="375" t="s">
        <v>1989</v>
      </c>
      <c r="F8" s="271"/>
      <c r="G8" s="283"/>
    </row>
    <row r="9" spans="1:7" s="248" customFormat="1" ht="21.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7.25" customHeight="1">
      <c r="A12" s="239" t="s">
        <v>959</v>
      </c>
      <c r="B12" s="240" t="s">
        <v>1982</v>
      </c>
      <c r="C12" s="241" t="s">
        <v>432</v>
      </c>
      <c r="D12" s="241" t="s">
        <v>431</v>
      </c>
      <c r="E12" s="241" t="s">
        <v>1997</v>
      </c>
      <c r="F12" s="300" t="s">
        <v>2056</v>
      </c>
      <c r="G12" s="242" t="s">
        <v>1984</v>
      </c>
    </row>
    <row r="13" spans="1:7" s="248" customFormat="1" ht="68">
      <c r="A13" s="244" t="s">
        <v>710</v>
      </c>
      <c r="B13" s="423" t="str">
        <f>IFERROR(VLOOKUP($A13,Référentiel_de_Compétences!$B$7:$E$700,2,0),"")</f>
        <v>C. Gestion des risques</v>
      </c>
      <c r="C13" s="670" t="s">
        <v>2129</v>
      </c>
      <c r="D13" s="670" t="s">
        <v>2134</v>
      </c>
      <c r="E13" s="786" t="s">
        <v>1483</v>
      </c>
      <c r="F13" s="430" t="s">
        <v>1996</v>
      </c>
      <c r="G13" s="469"/>
    </row>
    <row r="14" spans="1:7" s="248" customFormat="1" ht="68">
      <c r="A14" s="244" t="s">
        <v>724</v>
      </c>
      <c r="B14" s="423" t="str">
        <f>IFERROR(VLOOKUP($A14,Référentiel_de_Compétences!$B$7:$E$700,2,0),"")</f>
        <v>D. Excellence opérationnelle Expertise transverse</v>
      </c>
      <c r="C14" s="671" t="s">
        <v>181</v>
      </c>
      <c r="D14" s="671" t="s">
        <v>2135</v>
      </c>
      <c r="E14" s="787" t="s">
        <v>1489</v>
      </c>
      <c r="F14" s="432" t="s">
        <v>1996</v>
      </c>
      <c r="G14" s="470"/>
    </row>
    <row r="15" spans="1:7" s="248" customFormat="1" ht="102">
      <c r="A15" s="244" t="s">
        <v>735</v>
      </c>
      <c r="B15" s="423" t="str">
        <f>IFERROR(VLOOKUP($A15,Référentiel_de_Compétences!$B$7:$E$700,2,0),"")</f>
        <v>D. Excellence opérationnelle Expertise transverse</v>
      </c>
      <c r="C15" s="671" t="s">
        <v>2130</v>
      </c>
      <c r="D15" s="671" t="s">
        <v>2137</v>
      </c>
      <c r="E15" s="787" t="s">
        <v>1495</v>
      </c>
      <c r="F15" s="432" t="s">
        <v>1996</v>
      </c>
      <c r="G15" s="470"/>
    </row>
    <row r="16" spans="1:7" s="248" customFormat="1" ht="85">
      <c r="A16" s="244" t="s">
        <v>741</v>
      </c>
      <c r="B16" s="423" t="str">
        <f>IFERROR(VLOOKUP($A16,Référentiel_de_Compétences!$B$7:$E$700,2,0),"")</f>
        <v>D. Excellence opérationnelle Expertise transverse</v>
      </c>
      <c r="C16" s="671" t="s">
        <v>184</v>
      </c>
      <c r="D16" s="671" t="s">
        <v>2136</v>
      </c>
      <c r="E16" s="787" t="s">
        <v>1507</v>
      </c>
      <c r="F16" s="432" t="s">
        <v>1996</v>
      </c>
      <c r="G16" s="470"/>
    </row>
    <row r="17" spans="1:9" s="248" customFormat="1" ht="51">
      <c r="A17" s="244" t="s">
        <v>745</v>
      </c>
      <c r="B17" s="423" t="str">
        <f>IFERROR(VLOOKUP($A17,Référentiel_de_Compétences!$B$7:$E$700,2,0),"")</f>
        <v>D. Excellence opérationnelle Expertise transverse</v>
      </c>
      <c r="C17" s="671" t="s">
        <v>2177</v>
      </c>
      <c r="D17" s="671" t="s">
        <v>2219</v>
      </c>
      <c r="E17" s="787" t="s">
        <v>1513</v>
      </c>
      <c r="F17" s="432" t="s">
        <v>1996</v>
      </c>
      <c r="G17" s="470"/>
    </row>
    <row r="18" spans="1:9" s="248" customFormat="1" ht="51">
      <c r="A18" s="244" t="s">
        <v>794</v>
      </c>
      <c r="B18" s="423" t="str">
        <f>IFERROR(VLOOKUP($A18,Référentiel_de_Compétences!$B$7:$E$700,2,0),"")</f>
        <v>H.  Finance / Contrôle de Gestion / Comptabilité</v>
      </c>
      <c r="C18" s="671" t="s">
        <v>186</v>
      </c>
      <c r="D18" s="671" t="s">
        <v>2235</v>
      </c>
      <c r="E18" s="787" t="s">
        <v>1519</v>
      </c>
      <c r="F18" s="432" t="s">
        <v>1996</v>
      </c>
      <c r="G18" s="470"/>
    </row>
    <row r="19" spans="1:9" s="248" customFormat="1" ht="42">
      <c r="A19" s="244" t="s">
        <v>795</v>
      </c>
      <c r="B19" s="423" t="str">
        <f>IFERROR(VLOOKUP($A19,Référentiel_de_Compétences!$B$7:$E$700,2,0),"")</f>
        <v>H.  Finance / Contrôle de Gestion / Comptabilité</v>
      </c>
      <c r="C19" s="671" t="s">
        <v>93</v>
      </c>
      <c r="D19" s="671" t="s">
        <v>2264</v>
      </c>
      <c r="E19" s="787" t="s">
        <v>1353</v>
      </c>
      <c r="F19" s="432" t="s">
        <v>1996</v>
      </c>
      <c r="G19" s="470"/>
    </row>
    <row r="20" spans="1:9" s="248" customFormat="1" ht="42">
      <c r="A20" s="244" t="s">
        <v>796</v>
      </c>
      <c r="B20" s="423" t="str">
        <f>IFERROR(VLOOKUP($A20,Référentiel_de_Compétences!$B$7:$E$700,2,0),"")</f>
        <v>H.  Finance / Contrôle de Gestion / Comptabilité</v>
      </c>
      <c r="C20" s="671" t="s">
        <v>94</v>
      </c>
      <c r="D20" s="671" t="s">
        <v>2263</v>
      </c>
      <c r="E20" s="787" t="s">
        <v>1359</v>
      </c>
      <c r="F20" s="432" t="s">
        <v>1996</v>
      </c>
      <c r="G20" s="470"/>
    </row>
    <row r="21" spans="1:9" s="248" customFormat="1" ht="34">
      <c r="A21" s="244" t="s">
        <v>894</v>
      </c>
      <c r="B21" s="423" t="str">
        <f>IFERROR(VLOOKUP($A21,Référentiel_de_Compétences!$B$7:$E$700,2,0),"")</f>
        <v>X. Digital</v>
      </c>
      <c r="C21" s="671" t="s">
        <v>95</v>
      </c>
      <c r="D21" s="671" t="s">
        <v>2265</v>
      </c>
      <c r="E21" s="787" t="s">
        <v>1365</v>
      </c>
      <c r="F21" s="432" t="s">
        <v>1996</v>
      </c>
      <c r="G21" s="470"/>
    </row>
    <row r="22" spans="1:9" s="248" customFormat="1" ht="85">
      <c r="A22" s="244" t="s">
        <v>904</v>
      </c>
      <c r="B22" s="423" t="str">
        <f>IFERROR(VLOOKUP($A22,Référentiel_de_Compétences!$B$7:$E$700,2,0),"")</f>
        <v>Y. Compétences comportementales</v>
      </c>
      <c r="C22" s="671" t="s">
        <v>2146</v>
      </c>
      <c r="D22" s="671" t="s">
        <v>2255</v>
      </c>
      <c r="E22" s="787" t="s">
        <v>1092</v>
      </c>
      <c r="F22" s="432" t="s">
        <v>1996</v>
      </c>
      <c r="G22" s="470"/>
    </row>
    <row r="23" spans="1:9" s="248" customFormat="1" ht="85">
      <c r="A23" s="244" t="s">
        <v>905</v>
      </c>
      <c r="B23" s="423" t="str">
        <f>IFERROR(VLOOKUP($A23,Référentiel_de_Compétences!$B$7:$E$700,2,0),"")</f>
        <v>Y. Compétences comportementales</v>
      </c>
      <c r="C23" s="672" t="s">
        <v>2172</v>
      </c>
      <c r="D23" s="672" t="s">
        <v>2173</v>
      </c>
      <c r="E23" s="788" t="s">
        <v>1472</v>
      </c>
      <c r="F23" s="434" t="s">
        <v>1996</v>
      </c>
      <c r="G23" s="471"/>
    </row>
    <row r="24" spans="1:9" ht="27.75" customHeight="1">
      <c r="C24" s="260" t="s">
        <v>1992</v>
      </c>
      <c r="D24" s="668"/>
      <c r="E24" s="484"/>
      <c r="F24" s="260" t="s">
        <v>1992</v>
      </c>
      <c r="G24" s="301"/>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sheetData>
  <sheetProtection algorithmName="SHA-512" hashValue="cF1IUWWPu6nNvq/DRkARKo4vdgDyjym7wx3TKyrmdwfhbYSQasDmb1UKJst9zO/WTvPPN1FZK63D05bT7R+RDw==" saltValue="WBBJ0X7OjrbLQI/AZBs/BA==" spinCount="100000" sheet="1" objects="1" scenarios="1"/>
  <autoFilter ref="A12:G23" xr:uid="{00000000-0009-0000-0000-000071000000}"/>
  <mergeCells count="1">
    <mergeCell ref="C11:G11"/>
  </mergeCells>
  <conditionalFormatting sqref="C4 C7">
    <cfRule type="containsText" dxfId="1546" priority="50" operator="containsText" text="Choisie">
      <formula>NOT(ISERROR(SEARCH("Choisie",C4)))</formula>
    </cfRule>
    <cfRule type="containsText" dxfId="1545" priority="51" operator="containsText" text="clé">
      <formula>NOT(ISERROR(SEARCH("clé",C4)))</formula>
    </cfRule>
    <cfRule type="containsText" dxfId="1544" priority="52" operator="containsText" text="UTILE">
      <formula>NOT(ISERROR(SEARCH("UTILE",C4)))</formula>
    </cfRule>
  </conditionalFormatting>
  <conditionalFormatting sqref="B13:B23 B24:C71">
    <cfRule type="expression" dxfId="1543" priority="32">
      <formula>$B13="Z. Compétences Managériales"</formula>
    </cfRule>
    <cfRule type="expression" dxfId="1542" priority="33">
      <formula>$B13="Y. Compétences comportementales"</formula>
    </cfRule>
    <cfRule type="expression" dxfId="1541" priority="34">
      <formula>$B13="X. Digital"</formula>
    </cfRule>
    <cfRule type="expression" dxfId="1540" priority="35">
      <formula>$B13="P.  Projet"</formula>
    </cfRule>
    <cfRule type="expression" dxfId="1539" priority="36">
      <formula>$B13="O.  Communication"</formula>
    </cfRule>
    <cfRule type="expression" dxfId="1538" priority="37">
      <formula>$B13="N .  Système d'informations"</formula>
    </cfRule>
    <cfRule type="expression" dxfId="1537" priority="38">
      <formula>$B13="M.  Marketing"</formula>
    </cfRule>
    <cfRule type="expression" dxfId="1536" priority="39">
      <formula>$B13="L.  Ressources Humaines"</formula>
    </cfRule>
    <cfRule type="expression" dxfId="1535" priority="40">
      <formula>$B13="K.  Audit / Risques"</formula>
    </cfRule>
    <cfRule type="expression" dxfId="1534" priority="41">
      <formula>$B13="J.  Administration / Services Généraux"</formula>
    </cfRule>
    <cfRule type="expression" dxfId="1533" priority="42">
      <formula>$B13="I.  Immobilier"</formula>
    </cfRule>
    <cfRule type="expression" dxfId="1532" priority="43">
      <formula>$B13="H.  Finance / Contrôle de Gestion / Comptabilité"</formula>
    </cfRule>
    <cfRule type="expression" dxfId="1531" priority="44">
      <formula>$B13="G.  Achats"</formula>
    </cfRule>
    <cfRule type="expression" dxfId="1530" priority="45">
      <formula>$B13="F.  Entreprises"</formula>
    </cfRule>
    <cfRule type="expression" dxfId="1529" priority="46">
      <formula>$B13="E. Excellence opérationnelle  Banque de détail"</formula>
    </cfRule>
    <cfRule type="expression" dxfId="1528" priority="47">
      <formula>$B13="D. Excellence opérationnelle Expertise transverse"</formula>
    </cfRule>
    <cfRule type="expression" dxfId="1527" priority="48">
      <formula>$B13="C. Gestion des risques"</formula>
    </cfRule>
    <cfRule type="expression" dxfId="1526" priority="49">
      <formula>$B13="B. Vente, Conseil"</formula>
    </cfRule>
    <cfRule type="expression" dxfId="1525" priority="53">
      <formula>$B13="A. Accueil, orientation"</formula>
    </cfRule>
  </conditionalFormatting>
  <conditionalFormatting sqref="C8 C10">
    <cfRule type="containsText" dxfId="1524" priority="29" operator="containsText" text="Choisie">
      <formula>NOT(ISERROR(SEARCH("Choisie",C8)))</formula>
    </cfRule>
    <cfRule type="containsText" dxfId="1523" priority="30" operator="containsText" text="clé">
      <formula>NOT(ISERROR(SEARCH("clé",C8)))</formula>
    </cfRule>
    <cfRule type="containsText" dxfId="1522" priority="31" operator="containsText" text="UTILE">
      <formula>NOT(ISERROR(SEARCH("UTILE",C8)))</formula>
    </cfRule>
  </conditionalFormatting>
  <conditionalFormatting sqref="F24:F26">
    <cfRule type="expression" dxfId="1521" priority="10">
      <formula>$B24="Z. Compétences Managériales"</formula>
    </cfRule>
    <cfRule type="expression" dxfId="1520" priority="11">
      <formula>$B24="Y. Compétences comportementales"</formula>
    </cfRule>
    <cfRule type="expression" dxfId="1519" priority="12">
      <formula>$B24="X. Digital"</formula>
    </cfRule>
    <cfRule type="expression" dxfId="1518" priority="13">
      <formula>$B24="P.  Projet"</formula>
    </cfRule>
    <cfRule type="expression" dxfId="1517" priority="14">
      <formula>$B24="O.  Communication"</formula>
    </cfRule>
    <cfRule type="expression" dxfId="1516" priority="15">
      <formula>$B24="N .  Système d'informations"</formula>
    </cfRule>
    <cfRule type="expression" dxfId="1515" priority="16">
      <formula>$B24="M.  Marketing"</formula>
    </cfRule>
    <cfRule type="expression" dxfId="1514" priority="17">
      <formula>$B24="L.  Ressources Humaines"</formula>
    </cfRule>
    <cfRule type="expression" dxfId="1513" priority="18">
      <formula>$B24="K.  Audit / Risques"</formula>
    </cfRule>
    <cfRule type="expression" dxfId="1512" priority="19">
      <formula>$B24="J.  Administration / Services Généraux"</formula>
    </cfRule>
    <cfRule type="expression" dxfId="1511" priority="20">
      <formula>$B24="I.  Immobilier"</formula>
    </cfRule>
    <cfRule type="expression" dxfId="1510" priority="21">
      <formula>$B24="H.  Finance / Contrôle de Gestion / Comptabilité"</formula>
    </cfRule>
    <cfRule type="expression" dxfId="1509" priority="22">
      <formula>$B24="G.  Achats"</formula>
    </cfRule>
    <cfRule type="expression" dxfId="1508" priority="23">
      <formula>$B24="F.  Entreprises"</formula>
    </cfRule>
    <cfRule type="expression" dxfId="1507" priority="24">
      <formula>$B24="E. Excellence opérationnelle  Banque de détail"</formula>
    </cfRule>
    <cfRule type="expression" dxfId="1506" priority="25">
      <formula>$B24="D. Excellence opérationnelle Expertise transverse"</formula>
    </cfRule>
    <cfRule type="expression" dxfId="1505" priority="26">
      <formula>$B24="C. Gestion des risques"</formula>
    </cfRule>
    <cfRule type="expression" dxfId="1504" priority="27">
      <formula>$B24="B. Vente, Conseil"</formula>
    </cfRule>
    <cfRule type="expression" dxfId="1503" priority="28">
      <formula>$B24="A.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Feuil86">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35348 - ASSISTANT(E) DE DIRECTION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35348</v>
      </c>
    </row>
    <row r="6" spans="1:7" s="278" customFormat="1" ht="21" customHeight="1">
      <c r="A6" s="273"/>
      <c r="B6" s="274"/>
      <c r="C6" s="275" t="s">
        <v>404</v>
      </c>
      <c r="D6" s="276" t="str">
        <f ca="1">VLOOKUP($G$5,Répertoire_des_fonctions!$A$7:$E$780,3,0)</f>
        <v>ASSISTANT DE DIRECTION</v>
      </c>
      <c r="E6" s="277"/>
      <c r="F6" s="276" t="s">
        <v>1987</v>
      </c>
      <c r="G6" s="276" t="str">
        <f ca="1">VLOOKUP($G$5,Répertoire_des_fonctions!$A$7:$E$780,5,0)</f>
        <v>III.2</v>
      </c>
    </row>
    <row r="7" spans="1:7" s="248" customFormat="1" ht="6.75" customHeight="1">
      <c r="A7" s="230"/>
      <c r="B7" s="279"/>
      <c r="C7" s="676"/>
      <c r="D7" s="281"/>
      <c r="E7" s="282"/>
    </row>
    <row r="8" spans="1:7" s="248" customFormat="1" ht="24.75" customHeight="1">
      <c r="A8" s="268"/>
      <c r="B8" s="279"/>
      <c r="C8" s="414"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7.5" customHeight="1">
      <c r="A12" s="239" t="s">
        <v>959</v>
      </c>
      <c r="B12" s="240" t="s">
        <v>1982</v>
      </c>
      <c r="C12" s="264" t="s">
        <v>432</v>
      </c>
      <c r="D12" s="264" t="s">
        <v>431</v>
      </c>
      <c r="E12" s="264" t="s">
        <v>1997</v>
      </c>
      <c r="F12" s="300" t="s">
        <v>2056</v>
      </c>
      <c r="G12" s="242" t="s">
        <v>1984</v>
      </c>
    </row>
    <row r="13" spans="1:7" s="243" customFormat="1" ht="51">
      <c r="A13" s="239"/>
      <c r="B13" s="408"/>
      <c r="C13" s="670" t="s">
        <v>44</v>
      </c>
      <c r="D13" s="670" t="s">
        <v>2220</v>
      </c>
      <c r="E13" s="670" t="s">
        <v>1201</v>
      </c>
      <c r="F13" s="430" t="s">
        <v>1996</v>
      </c>
      <c r="G13" s="431"/>
    </row>
    <row r="14" spans="1:7" s="243" customFormat="1" ht="34">
      <c r="A14" s="239"/>
      <c r="B14" s="408"/>
      <c r="C14" s="671" t="s">
        <v>466</v>
      </c>
      <c r="D14" s="671" t="s">
        <v>2247</v>
      </c>
      <c r="E14" s="671" t="s">
        <v>1423</v>
      </c>
      <c r="F14" s="432" t="s">
        <v>1996</v>
      </c>
      <c r="G14" s="433"/>
    </row>
    <row r="15" spans="1:7" s="243" customFormat="1" ht="102">
      <c r="A15" s="239"/>
      <c r="B15" s="408"/>
      <c r="C15" s="671" t="s">
        <v>2130</v>
      </c>
      <c r="D15" s="671" t="s">
        <v>2137</v>
      </c>
      <c r="E15" s="671" t="s">
        <v>1495</v>
      </c>
      <c r="F15" s="432" t="s">
        <v>1996</v>
      </c>
      <c r="G15" s="433"/>
    </row>
    <row r="16" spans="1:7" s="243" customFormat="1" ht="85">
      <c r="A16" s="239"/>
      <c r="B16" s="408"/>
      <c r="C16" s="671" t="s">
        <v>184</v>
      </c>
      <c r="D16" s="671" t="s">
        <v>2136</v>
      </c>
      <c r="E16" s="671" t="s">
        <v>1507</v>
      </c>
      <c r="F16" s="432" t="s">
        <v>1996</v>
      </c>
      <c r="G16" s="433"/>
    </row>
    <row r="17" spans="1:9" s="243" customFormat="1" ht="119">
      <c r="A17" s="239"/>
      <c r="B17" s="408"/>
      <c r="C17" s="671" t="s">
        <v>31</v>
      </c>
      <c r="D17" s="671" t="s">
        <v>2132</v>
      </c>
      <c r="E17" s="671" t="s">
        <v>1140</v>
      </c>
      <c r="F17" s="432" t="s">
        <v>1996</v>
      </c>
      <c r="G17" s="433"/>
    </row>
    <row r="18" spans="1:9" s="243" customFormat="1" ht="51">
      <c r="A18" s="239"/>
      <c r="B18" s="408"/>
      <c r="C18" s="671" t="s">
        <v>2248</v>
      </c>
      <c r="D18" s="671" t="s">
        <v>2249</v>
      </c>
      <c r="E18" s="671" t="s">
        <v>1390</v>
      </c>
      <c r="F18" s="432" t="s">
        <v>1996</v>
      </c>
      <c r="G18" s="433"/>
    </row>
    <row r="19" spans="1:9" s="243" customFormat="1" ht="68">
      <c r="A19" s="239"/>
      <c r="B19" s="408"/>
      <c r="C19" s="671" t="s">
        <v>2129</v>
      </c>
      <c r="D19" s="671" t="s">
        <v>2134</v>
      </c>
      <c r="E19" s="671" t="s">
        <v>1483</v>
      </c>
      <c r="F19" s="432" t="s">
        <v>1996</v>
      </c>
      <c r="G19" s="433"/>
    </row>
    <row r="20" spans="1:9" s="243" customFormat="1" ht="68">
      <c r="A20" s="239"/>
      <c r="B20" s="408"/>
      <c r="C20" s="671" t="s">
        <v>181</v>
      </c>
      <c r="D20" s="671" t="s">
        <v>2135</v>
      </c>
      <c r="E20" s="671" t="s">
        <v>1489</v>
      </c>
      <c r="F20" s="432" t="s">
        <v>1996</v>
      </c>
      <c r="G20" s="433"/>
    </row>
    <row r="21" spans="1:9" s="243" customFormat="1" ht="51">
      <c r="A21" s="239"/>
      <c r="B21" s="408"/>
      <c r="C21" s="671" t="s">
        <v>2250</v>
      </c>
      <c r="D21" s="671" t="s">
        <v>2251</v>
      </c>
      <c r="E21" s="671" t="s">
        <v>1384</v>
      </c>
      <c r="F21" s="432" t="s">
        <v>1996</v>
      </c>
      <c r="G21" s="433"/>
    </row>
    <row r="22" spans="1:9" s="243" customFormat="1" ht="51">
      <c r="A22" s="239"/>
      <c r="B22" s="408"/>
      <c r="C22" s="672" t="s">
        <v>46</v>
      </c>
      <c r="D22" s="672" t="s">
        <v>2253</v>
      </c>
      <c r="E22" s="672" t="s">
        <v>1205</v>
      </c>
      <c r="F22" s="434" t="s">
        <v>1996</v>
      </c>
      <c r="G22" s="435"/>
    </row>
    <row r="23" spans="1:9" ht="27.75" customHeight="1">
      <c r="C23" s="260" t="s">
        <v>1992</v>
      </c>
      <c r="D23" s="668"/>
      <c r="E23" s="484"/>
      <c r="F23" s="260" t="s">
        <v>1992</v>
      </c>
      <c r="G23" s="301"/>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pnBnkQDxfCbfakKzMTo32mVem0xX7bUnXAJRPqKsETMyEO7GxQ/pLGMzLhVKks8roQ1u7/AdXNCRBZBmQMcKfw==" saltValue="POJ7iPf58tRr6BievfG+eQ==" spinCount="100000" sheet="1" objects="1" scenarios="1"/>
  <autoFilter ref="A12:G22" xr:uid="{00000000-0009-0000-0000-000072000000}"/>
  <mergeCells count="1">
    <mergeCell ref="C11:G11"/>
  </mergeCells>
  <conditionalFormatting sqref="C4 C7">
    <cfRule type="containsText" dxfId="1502" priority="50" operator="containsText" text="Choisie">
      <formula>NOT(ISERROR(SEARCH("Choisie",C4)))</formula>
    </cfRule>
    <cfRule type="containsText" dxfId="1501" priority="51" operator="containsText" text="clé">
      <formula>NOT(ISERROR(SEARCH("clé",C4)))</formula>
    </cfRule>
    <cfRule type="containsText" dxfId="1500" priority="52" operator="containsText" text="UTILE">
      <formula>NOT(ISERROR(SEARCH("UTILE",C4)))</formula>
    </cfRule>
  </conditionalFormatting>
  <conditionalFormatting sqref="B23:C70">
    <cfRule type="expression" dxfId="1499" priority="32">
      <formula>$B23="Z. Compétences Managériales"</formula>
    </cfRule>
    <cfRule type="expression" dxfId="1498" priority="33">
      <formula>$B23="Y. Compétences comportementales"</formula>
    </cfRule>
    <cfRule type="expression" dxfId="1497" priority="34">
      <formula>$B23="X. Digital"</formula>
    </cfRule>
    <cfRule type="expression" dxfId="1496" priority="35">
      <formula>$B23="P.  Projet"</formula>
    </cfRule>
    <cfRule type="expression" dxfId="1495" priority="36">
      <formula>$B23="O.  Communication"</formula>
    </cfRule>
    <cfRule type="expression" dxfId="1494" priority="37">
      <formula>$B23="N .  Système d'informations"</formula>
    </cfRule>
    <cfRule type="expression" dxfId="1493" priority="38">
      <formula>$B23="M.  Marketing"</formula>
    </cfRule>
    <cfRule type="expression" dxfId="1492" priority="39">
      <formula>$B23="L.  Ressources Humaines"</formula>
    </cfRule>
    <cfRule type="expression" dxfId="1491" priority="40">
      <formula>$B23="K.  Audit / Risques"</formula>
    </cfRule>
    <cfRule type="expression" dxfId="1490" priority="41">
      <formula>$B23="J.  Administration / Services Généraux"</formula>
    </cfRule>
    <cfRule type="expression" dxfId="1489" priority="42">
      <formula>$B23="I.  Immobilier"</formula>
    </cfRule>
    <cfRule type="expression" dxfId="1488" priority="43">
      <formula>$B23="H.  Finance / Contrôle de Gestion / Comptabilité"</formula>
    </cfRule>
    <cfRule type="expression" dxfId="1487" priority="44">
      <formula>$B23="G.  Achats"</formula>
    </cfRule>
    <cfRule type="expression" dxfId="1486" priority="45">
      <formula>$B23="F.  Entreprises"</formula>
    </cfRule>
    <cfRule type="expression" dxfId="1485" priority="46">
      <formula>$B23="E. Excellence opérationnelle  Banque de détail"</formula>
    </cfRule>
    <cfRule type="expression" dxfId="1484" priority="47">
      <formula>$B23="D. Excellence opérationnelle Expertise transverse"</formula>
    </cfRule>
    <cfRule type="expression" dxfId="1483" priority="48">
      <formula>$B23="C. Gestion des risques"</formula>
    </cfRule>
    <cfRule type="expression" dxfId="1482" priority="49">
      <formula>$B23="B. Vente, Conseil"</formula>
    </cfRule>
    <cfRule type="expression" dxfId="1481" priority="53">
      <formula>$B23="A. Accueil, orientation"</formula>
    </cfRule>
  </conditionalFormatting>
  <conditionalFormatting sqref="C8 C10">
    <cfRule type="containsText" dxfId="1480" priority="29" operator="containsText" text="Choisie">
      <formula>NOT(ISERROR(SEARCH("Choisie",C8)))</formula>
    </cfRule>
    <cfRule type="containsText" dxfId="1479" priority="30" operator="containsText" text="clé">
      <formula>NOT(ISERROR(SEARCH("clé",C8)))</formula>
    </cfRule>
    <cfRule type="containsText" dxfId="1478" priority="31" operator="containsText" text="UTILE">
      <formula>NOT(ISERROR(SEARCH("UTILE",C8)))</formula>
    </cfRule>
  </conditionalFormatting>
  <conditionalFormatting sqref="F23:F25">
    <cfRule type="expression" dxfId="1477" priority="10">
      <formula>$B23="Z. Compétences Managériales"</formula>
    </cfRule>
    <cfRule type="expression" dxfId="1476" priority="11">
      <formula>$B23="Y. Compétences comportementales"</formula>
    </cfRule>
    <cfRule type="expression" dxfId="1475" priority="12">
      <formula>$B23="X. Digital"</formula>
    </cfRule>
    <cfRule type="expression" dxfId="1474" priority="13">
      <formula>$B23="P.  Projet"</formula>
    </cfRule>
    <cfRule type="expression" dxfId="1473" priority="14">
      <formula>$B23="O.  Communication"</formula>
    </cfRule>
    <cfRule type="expression" dxfId="1472" priority="15">
      <formula>$B23="N .  Système d'informations"</formula>
    </cfRule>
    <cfRule type="expression" dxfId="1471" priority="16">
      <formula>$B23="M.  Marketing"</formula>
    </cfRule>
    <cfRule type="expression" dxfId="1470" priority="17">
      <formula>$B23="L.  Ressources Humaines"</formula>
    </cfRule>
    <cfRule type="expression" dxfId="1469" priority="18">
      <formula>$B23="K.  Audit / Risques"</formula>
    </cfRule>
    <cfRule type="expression" dxfId="1468" priority="19">
      <formula>$B23="J.  Administration / Services Généraux"</formula>
    </cfRule>
    <cfRule type="expression" dxfId="1467" priority="20">
      <formula>$B23="I.  Immobilier"</formula>
    </cfRule>
    <cfRule type="expression" dxfId="1466" priority="21">
      <formula>$B23="H.  Finance / Contrôle de Gestion / Comptabilité"</formula>
    </cfRule>
    <cfRule type="expression" dxfId="1465" priority="22">
      <formula>$B23="G.  Achats"</formula>
    </cfRule>
    <cfRule type="expression" dxfId="1464" priority="23">
      <formula>$B23="F.  Entreprises"</formula>
    </cfRule>
    <cfRule type="expression" dxfId="1463" priority="24">
      <formula>$B23="E. Excellence opérationnelle  Banque de détail"</formula>
    </cfRule>
    <cfRule type="expression" dxfId="1462" priority="25">
      <formula>$B23="D. Excellence opérationnelle Expertise transverse"</formula>
    </cfRule>
    <cfRule type="expression" dxfId="1461" priority="26">
      <formula>$B23="C. Gestion des risques"</formula>
    </cfRule>
    <cfRule type="expression" dxfId="1460" priority="27">
      <formula>$B23="B. Vente, Conseil"</formula>
    </cfRule>
    <cfRule type="expression" dxfId="1459" priority="28">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Feuil87">
    <tabColor theme="5" tint="0.59999389629810485"/>
    <pageSetUpPr fitToPage="1"/>
  </sheetPr>
  <dimension ref="A1:I38"/>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35476 - CHARGE QUALITE ET RELATION CLIENTS - III.2</v>
      </c>
      <c r="E4" s="271"/>
      <c r="F4" s="271"/>
      <c r="G4" s="272" t="str">
        <f ca="1">HYPERLINK("#Matrice!"&amp;ADDRESS(3,4+MATCH(D4,Matrice!$E$3:$AOP$3,0)),"Go")</f>
        <v>Go</v>
      </c>
    </row>
    <row r="5" spans="1:7" s="278" customFormat="1" ht="21" customHeight="1">
      <c r="A5" s="273"/>
      <c r="B5" s="274"/>
      <c r="C5" s="275" t="s">
        <v>403</v>
      </c>
      <c r="D5" s="276" t="str">
        <f ca="1">VLOOKUP($G$5,Répertoire_des_fonctions!$A$7:$E$780,2,0)</f>
        <v>QUALITE</v>
      </c>
      <c r="E5" s="277"/>
      <c r="F5" s="276" t="s">
        <v>1986</v>
      </c>
      <c r="G5" s="276" t="str">
        <f ca="1">RIGHT(CELL("filename",A1),LEN(CELL("filename",A1))-SEARCH("]",CELL("filename",A1)))</f>
        <v>35476</v>
      </c>
    </row>
    <row r="6" spans="1:7" s="278" customFormat="1" ht="21" customHeight="1">
      <c r="A6" s="273"/>
      <c r="B6" s="274"/>
      <c r="C6" s="275" t="s">
        <v>404</v>
      </c>
      <c r="D6" s="276" t="str">
        <f ca="1">VLOOKUP($G$5,Répertoire_des_fonctions!$A$7:$E$780,3,0)</f>
        <v>CHARGE DE LA QUALITE</v>
      </c>
      <c r="E6" s="277"/>
      <c r="F6" s="276" t="s">
        <v>1987</v>
      </c>
      <c r="G6" s="276" t="str">
        <f ca="1">VLOOKUP($G$5,Répertoire_des_fonctions!$A$7:$E$780,5,0)</f>
        <v>III.2</v>
      </c>
    </row>
    <row r="7" spans="1:7" s="248" customFormat="1" ht="7.5" customHeight="1">
      <c r="A7" s="268"/>
      <c r="B7" s="279"/>
      <c r="C7" s="662"/>
      <c r="D7" s="285"/>
      <c r="E7" s="282"/>
    </row>
    <row r="8" spans="1:7" s="248" customFormat="1" ht="18.5" customHeight="1">
      <c r="A8" s="268"/>
      <c r="B8" s="279"/>
      <c r="C8" s="414" t="s">
        <v>1988</v>
      </c>
      <c r="D8" s="270" t="s">
        <v>1991</v>
      </c>
      <c r="E8" s="375" t="s">
        <v>1989</v>
      </c>
      <c r="F8" s="271"/>
      <c r="G8" s="283"/>
    </row>
    <row r="9" spans="1:7" s="248" customFormat="1" ht="19.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4.5" customHeight="1">
      <c r="A12" s="426" t="s">
        <v>959</v>
      </c>
      <c r="B12" s="427" t="s">
        <v>1982</v>
      </c>
      <c r="C12" s="241" t="s">
        <v>432</v>
      </c>
      <c r="D12" s="241" t="s">
        <v>431</v>
      </c>
      <c r="E12" s="241" t="s">
        <v>1997</v>
      </c>
      <c r="F12" s="300" t="s">
        <v>2056</v>
      </c>
      <c r="G12" s="242" t="s">
        <v>1984</v>
      </c>
    </row>
    <row r="13" spans="1:7" s="248" customFormat="1" ht="64">
      <c r="A13" s="490" t="s">
        <v>904</v>
      </c>
      <c r="B13" s="490" t="str">
        <f>IFERROR(VLOOKUP($A13,Référentiel_de_Compétences!$B$7:$E$700,2,0),"")</f>
        <v>Y. Compétences comportementales</v>
      </c>
      <c r="C13" s="786" t="s">
        <v>2129</v>
      </c>
      <c r="D13" s="786" t="s">
        <v>2134</v>
      </c>
      <c r="E13" s="786" t="s">
        <v>1483</v>
      </c>
      <c r="F13" s="430" t="s">
        <v>1996</v>
      </c>
      <c r="G13" s="469"/>
    </row>
    <row r="14" spans="1:7" s="248" customFormat="1" ht="64">
      <c r="A14" s="491" t="s">
        <v>905</v>
      </c>
      <c r="B14" s="491" t="str">
        <f>IFERROR(VLOOKUP($A14,Référentiel_de_Compétences!$B$7:$E$700,2,0),"")</f>
        <v>Y. Compétences comportementales</v>
      </c>
      <c r="C14" s="787" t="s">
        <v>181</v>
      </c>
      <c r="D14" s="787" t="s">
        <v>2135</v>
      </c>
      <c r="E14" s="787" t="s">
        <v>1489</v>
      </c>
      <c r="F14" s="432" t="s">
        <v>1996</v>
      </c>
      <c r="G14" s="470"/>
    </row>
    <row r="15" spans="1:7" s="248" customFormat="1" ht="80">
      <c r="A15" s="491" t="s">
        <v>906</v>
      </c>
      <c r="B15" s="491" t="str">
        <f>IFERROR(VLOOKUP($A15,Référentiel_de_Compétences!$B$7:$E$700,2,0),"")</f>
        <v>Y. Compétences comportementales</v>
      </c>
      <c r="C15" s="787" t="s">
        <v>2130</v>
      </c>
      <c r="D15" s="787" t="s">
        <v>2137</v>
      </c>
      <c r="E15" s="787" t="s">
        <v>1495</v>
      </c>
      <c r="F15" s="432" t="s">
        <v>1996</v>
      </c>
      <c r="G15" s="470"/>
    </row>
    <row r="16" spans="1:7" s="248" customFormat="1" ht="80">
      <c r="A16" s="491" t="s">
        <v>907</v>
      </c>
      <c r="B16" s="491" t="str">
        <f>IFERROR(VLOOKUP($A16,Référentiel_de_Compétences!$B$7:$E$700,2,0),"")</f>
        <v>Y. Compétences comportementales</v>
      </c>
      <c r="C16" s="787" t="s">
        <v>183</v>
      </c>
      <c r="D16" s="787" t="s">
        <v>2242</v>
      </c>
      <c r="E16" s="787" t="s">
        <v>1501</v>
      </c>
      <c r="F16" s="432" t="s">
        <v>1996</v>
      </c>
      <c r="G16" s="470"/>
    </row>
    <row r="17" spans="1:9" s="248" customFormat="1" ht="64">
      <c r="A17" s="491" t="s">
        <v>908</v>
      </c>
      <c r="B17" s="491" t="str">
        <f>IFERROR(VLOOKUP($A17,Référentiel_de_Compétences!$B$7:$E$700,2,0),"")</f>
        <v>Y. Compétences comportementales</v>
      </c>
      <c r="C17" s="787" t="s">
        <v>184</v>
      </c>
      <c r="D17" s="787" t="s">
        <v>2136</v>
      </c>
      <c r="E17" s="787" t="s">
        <v>1507</v>
      </c>
      <c r="F17" s="432" t="s">
        <v>1996</v>
      </c>
      <c r="G17" s="470"/>
    </row>
    <row r="18" spans="1:9" s="248" customFormat="1" ht="48">
      <c r="A18" s="491" t="s">
        <v>909</v>
      </c>
      <c r="B18" s="491" t="str">
        <f>IFERROR(VLOOKUP($A18,Référentiel_de_Compétences!$B$7:$E$700,2,0),"")</f>
        <v>Y. Compétences comportementales</v>
      </c>
      <c r="C18" s="787" t="s">
        <v>2177</v>
      </c>
      <c r="D18" s="787" t="s">
        <v>2219</v>
      </c>
      <c r="E18" s="787" t="s">
        <v>1513</v>
      </c>
      <c r="F18" s="432" t="s">
        <v>1996</v>
      </c>
      <c r="G18" s="470"/>
    </row>
    <row r="19" spans="1:9" s="248" customFormat="1" ht="48">
      <c r="A19" s="491" t="s">
        <v>910</v>
      </c>
      <c r="B19" s="491" t="str">
        <f>IFERROR(VLOOKUP($A19,Référentiel_de_Compétences!$B$7:$E$700,2,0),"")</f>
        <v>Y. Compétences comportementales</v>
      </c>
      <c r="C19" s="787" t="s">
        <v>186</v>
      </c>
      <c r="D19" s="787" t="s">
        <v>2235</v>
      </c>
      <c r="E19" s="787" t="s">
        <v>1519</v>
      </c>
      <c r="F19" s="432" t="s">
        <v>1996</v>
      </c>
      <c r="G19" s="470"/>
    </row>
    <row r="20" spans="1:9" s="248" customFormat="1" ht="80">
      <c r="A20" s="491" t="s">
        <v>916</v>
      </c>
      <c r="B20" s="491" t="str">
        <f>IFERROR(VLOOKUP($A20,Référentiel_de_Compétences!$B$7:$E$700,2,0),"")</f>
        <v>Z. Compétences Managériales</v>
      </c>
      <c r="C20" s="787" t="s">
        <v>2270</v>
      </c>
      <c r="D20" s="787" t="s">
        <v>2271</v>
      </c>
      <c r="E20" s="787" t="s">
        <v>2294</v>
      </c>
      <c r="F20" s="432" t="s">
        <v>1996</v>
      </c>
      <c r="G20" s="470"/>
    </row>
    <row r="21" spans="1:9" s="248" customFormat="1" ht="49" thickBot="1">
      <c r="A21" s="492" t="s">
        <v>917</v>
      </c>
      <c r="B21" s="492" t="str">
        <f>IFERROR(VLOOKUP($A21,Référentiel_de_Compétences!$B$7:$E$700,2,0),"")</f>
        <v>Z. Compétences Managériales</v>
      </c>
      <c r="C21" s="788" t="s">
        <v>2272</v>
      </c>
      <c r="D21" s="788" t="s">
        <v>2273</v>
      </c>
      <c r="E21" s="788" t="s">
        <v>2293</v>
      </c>
      <c r="F21" s="434" t="s">
        <v>1996</v>
      </c>
      <c r="G21" s="471"/>
    </row>
    <row r="22" spans="1:9" s="248" customFormat="1" ht="72" hidden="1">
      <c r="A22" s="391" t="s">
        <v>908</v>
      </c>
      <c r="B22" s="508" t="str">
        <f>IFERROR(VLOOKUP($A22,Référentiel_de_Compétences!$B$7:$E$700,2,0),"")</f>
        <v>Y. Compétences comportementales</v>
      </c>
      <c r="C22" s="391" t="str">
        <f>IFERROR(VLOOKUP($A22,Référentiel_de_Compétences!$B$7:$E$700,3,0),"")</f>
        <v>Culture du changement et de l'innovation</v>
      </c>
      <c r="D22" s="392" t="str">
        <f>IFERROR(VLOOKUP($A22,Référentiel_de_Compétences!$B$7:$E$700,4,0),"")</f>
        <v>Savoir s'adapter au changement et à un environnement en évolution permanente.
Faire preuve d'agilité et d'audace, capacité à trouver des solutions face à des situations nouvelles ou complexes.
Être capable de remettre en question les usages et oser être pionnier.
Comprendre et susciter le changement et l'innovation.
Comprendre les résistances au changement et savoir communiquer et accompagner ses collaborateurs.</v>
      </c>
      <c r="E22" s="766" t="str">
        <f ca="1">IFERROR(INDEX('Codes UC'!$A$1:$Z$599,MATCH(A22,'Codes UC'!$A$1:$A$599,0),MATCH($G$6,'Codes UC'!$A$1:$Y$1)),"")</f>
        <v/>
      </c>
      <c r="F22" s="394" t="s">
        <v>1996</v>
      </c>
      <c r="G22" s="395"/>
    </row>
    <row r="23" spans="1:9" s="248" customFormat="1" ht="24" hidden="1">
      <c r="A23" s="244"/>
      <c r="B23" s="245" t="str">
        <f>IFERROR(VLOOKUP($A23,Référentiel_de_Compétences!$B$7:$E$700,2,0),"")</f>
        <v/>
      </c>
      <c r="C23" s="253" t="str">
        <f>IFERROR(VLOOKUP($A23,Référentiel_de_Compétences!$B$7:$E$700,3,0),"")</f>
        <v/>
      </c>
      <c r="D23" s="254" t="str">
        <f>IFERROR(VLOOKUP($A23,Référentiel_de_Compétences!$B$7:$E$700,4,0),"")</f>
        <v/>
      </c>
      <c r="E23" s="767" t="str">
        <f ca="1">IFERROR(INDEX('Codes UC'!$A$1:$Z$599,MATCH(A23,'Codes UC'!$A$1:$A$599,0),MATCH($G$6,'Codes UC'!$A$1:$Y$1)),"")</f>
        <v/>
      </c>
      <c r="F23" s="251" t="s">
        <v>1996</v>
      </c>
      <c r="G23" s="252"/>
    </row>
    <row r="24" spans="1:9" s="248" customFormat="1" ht="24" hidden="1">
      <c r="A24" s="244"/>
      <c r="B24" s="245" t="str">
        <f>IFERROR(VLOOKUP($A24,Référentiel_de_Compétences!$B$7:$E$700,2,0),"")</f>
        <v/>
      </c>
      <c r="C24" s="253" t="str">
        <f>IFERROR(VLOOKUP($A24,Référentiel_de_Compétences!$B$7:$E$700,3,0),"")</f>
        <v/>
      </c>
      <c r="D24" s="254" t="str">
        <f>IFERROR(VLOOKUP($A24,Référentiel_de_Compétences!$B$7:$E$700,4,0),"")</f>
        <v/>
      </c>
      <c r="E24" s="767" t="str">
        <f ca="1">IFERROR(INDEX('Codes UC'!$A$1:$Z$599,MATCH(A24,'Codes UC'!$A$1:$A$599,0),MATCH($G$6,'Codes UC'!$A$1:$Y$1)),"")</f>
        <v/>
      </c>
      <c r="F24" s="251" t="s">
        <v>1996</v>
      </c>
      <c r="G24" s="252"/>
    </row>
    <row r="25" spans="1:9" s="248" customFormat="1" ht="24" hidden="1">
      <c r="A25" s="244"/>
      <c r="B25" s="245" t="str">
        <f>IFERROR(VLOOKUP($A25,Référentiel_de_Compétences!$B$7:$E$700,2,0),"")</f>
        <v/>
      </c>
      <c r="C25" s="253" t="str">
        <f>IFERROR(VLOOKUP($A25,Référentiel_de_Compétences!$B$7:$E$700,3,0),"")</f>
        <v/>
      </c>
      <c r="D25" s="254" t="str">
        <f>IFERROR(VLOOKUP($A25,Référentiel_de_Compétences!$B$7:$E$700,4,0),"")</f>
        <v/>
      </c>
      <c r="E25" s="767" t="str">
        <f ca="1">IFERROR(INDEX('Codes UC'!$A$1:$Z$599,MATCH(A25,'Codes UC'!$A$1:$A$599,0),MATCH($G$6,'Codes UC'!$A$1:$Y$1)),"")</f>
        <v/>
      </c>
      <c r="F25" s="251" t="s">
        <v>1996</v>
      </c>
      <c r="G25" s="252"/>
    </row>
    <row r="26" spans="1:9" s="248" customFormat="1" ht="24" hidden="1">
      <c r="A26" s="244"/>
      <c r="B26" s="245" t="str">
        <f>IFERROR(VLOOKUP($A26,Référentiel_de_Compétences!$B$7:$E$700,2,0),"")</f>
        <v/>
      </c>
      <c r="C26" s="253" t="str">
        <f>IFERROR(VLOOKUP($A26,Référentiel_de_Compétences!$B$7:$E$700,3,0),"")</f>
        <v/>
      </c>
      <c r="D26" s="254" t="str">
        <f>IFERROR(VLOOKUP($A26,Référentiel_de_Compétences!$B$7:$E$700,4,0),"")</f>
        <v/>
      </c>
      <c r="E26" s="767" t="str">
        <f ca="1">IFERROR(INDEX('Codes UC'!$A$1:$Z$599,MATCH(A26,'Codes UC'!$A$1:$A$599,0),MATCH($G$6,'Codes UC'!$A$1:$Y$1)),"")</f>
        <v/>
      </c>
      <c r="F26" s="251" t="s">
        <v>1996</v>
      </c>
      <c r="G26" s="252"/>
    </row>
    <row r="27" spans="1:9" s="248" customFormat="1" ht="24" hidden="1">
      <c r="A27" s="244"/>
      <c r="B27" s="245" t="str">
        <f>IFERROR(VLOOKUP($A27,Référentiel_de_Compétences!$B$7:$E$700,2,0),"")</f>
        <v/>
      </c>
      <c r="C27" s="253" t="str">
        <f>IFERROR(VLOOKUP($A27,Référentiel_de_Compétences!$B$7:$E$700,3,0),"")</f>
        <v/>
      </c>
      <c r="D27" s="254" t="str">
        <f>IFERROR(VLOOKUP($A27,Référentiel_de_Compétences!$B$7:$E$700,4,0),"")</f>
        <v/>
      </c>
      <c r="E27" s="767" t="str">
        <f ca="1">IFERROR(INDEX('Codes UC'!$A$1:$Z$599,MATCH(A27,'Codes UC'!$A$1:$A$599,0),MATCH($G$6,'Codes UC'!$A$1:$Y$1)),"")</f>
        <v/>
      </c>
      <c r="F27" s="251" t="s">
        <v>1996</v>
      </c>
      <c r="G27" s="252"/>
    </row>
    <row r="28" spans="1:9" s="248" customFormat="1" ht="24" hidden="1">
      <c r="A28" s="244"/>
      <c r="B28" s="245" t="str">
        <f>IFERROR(VLOOKUP($A28,Référentiel_de_Compétences!$B$7:$E$700,2,0),"")</f>
        <v/>
      </c>
      <c r="C28" s="253" t="str">
        <f>IFERROR(VLOOKUP($A28,Référentiel_de_Compétences!$B$7:$E$700,3,0),"")</f>
        <v/>
      </c>
      <c r="D28" s="254" t="str">
        <f>IFERROR(VLOOKUP($A28,Référentiel_de_Compétences!$B$7:$E$700,4,0),"")</f>
        <v/>
      </c>
      <c r="E28" s="767" t="str">
        <f ca="1">IFERROR(INDEX('Codes UC'!$A$1:$Z$599,MATCH(A28,'Codes UC'!$A$1:$A$599,0),MATCH($G$6,'Codes UC'!$A$1:$Y$1)),"")</f>
        <v/>
      </c>
      <c r="F28" s="251" t="s">
        <v>1996</v>
      </c>
      <c r="G28" s="252"/>
    </row>
    <row r="29" spans="1:9"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767" t="str">
        <f ca="1">IFERROR(INDEX('Codes UC'!$A$1:$Z$599,MATCH(A29,'Codes UC'!$A$1:$A$599,0),MATCH($G$6,'Codes UC'!$A$1:$Y$1)),"")</f>
        <v/>
      </c>
      <c r="F29" s="251" t="s">
        <v>1996</v>
      </c>
      <c r="G29" s="252"/>
    </row>
    <row r="30" spans="1:9" s="248" customFormat="1" ht="25" hidden="1" thickBot="1">
      <c r="A30" s="244"/>
      <c r="B30" s="245" t="str">
        <f>IFERROR(VLOOKUP($A30,Référentiel_de_Compétences!$B$7:$E$700,2,0),"")</f>
        <v/>
      </c>
      <c r="C30" s="255" t="str">
        <f>IFERROR(VLOOKUP($A30,Référentiel_de_Compétences!$B$7:$E$700,3,0),"")</f>
        <v/>
      </c>
      <c r="D30" s="256" t="str">
        <f>IFERROR(VLOOKUP($A30,Référentiel_de_Compétences!$B$7:$E$700,4,0),"")</f>
        <v/>
      </c>
      <c r="E30" s="768" t="str">
        <f ca="1">IFERROR(INDEX('Codes UC'!$A$1:$Z$599,MATCH(A30,'Codes UC'!$A$1:$A$599,0),MATCH($G$6,'Codes UC'!$A$1:$Y$1)),"")</f>
        <v/>
      </c>
      <c r="F30" s="258" t="s">
        <v>1996</v>
      </c>
      <c r="G30" s="259"/>
    </row>
    <row r="31" spans="1:9" ht="27.75" customHeight="1">
      <c r="C31" s="387" t="s">
        <v>1992</v>
      </c>
      <c r="D31" s="769"/>
      <c r="E31" s="389"/>
      <c r="F31" s="387" t="s">
        <v>1992</v>
      </c>
      <c r="G31" s="390"/>
    </row>
    <row r="32" spans="1:9" s="210" customFormat="1">
      <c r="A32" s="207"/>
      <c r="B32" s="208"/>
      <c r="C32" s="260" t="s">
        <v>1993</v>
      </c>
      <c r="D32" s="285"/>
      <c r="E32" s="379"/>
      <c r="F32" s="260" t="s">
        <v>1995</v>
      </c>
      <c r="G32" s="207"/>
      <c r="H32" s="207"/>
      <c r="I32" s="207"/>
    </row>
    <row r="33" spans="1:9" s="210" customFormat="1">
      <c r="A33" s="207"/>
      <c r="B33" s="208"/>
      <c r="C33" s="669" t="s">
        <v>1994</v>
      </c>
      <c r="D33" s="285"/>
      <c r="E33" s="379"/>
      <c r="F33" s="262" t="s">
        <v>1994</v>
      </c>
      <c r="G33" s="207"/>
      <c r="H33" s="207"/>
      <c r="I33" s="207"/>
    </row>
    <row r="34" spans="1:9" s="210" customFormat="1">
      <c r="A34" s="207"/>
      <c r="B34" s="208"/>
      <c r="C34" s="279"/>
      <c r="D34" s="285"/>
      <c r="E34" s="379"/>
      <c r="F34" s="207"/>
      <c r="G34" s="207"/>
      <c r="H34" s="207"/>
      <c r="I34" s="207"/>
    </row>
    <row r="35" spans="1:9" s="210" customFormat="1">
      <c r="A35" s="207"/>
      <c r="B35" s="208"/>
      <c r="C35" s="279"/>
      <c r="D35" s="285"/>
      <c r="E35" s="379"/>
      <c r="F35" s="207"/>
      <c r="G35" s="207"/>
      <c r="H35" s="207"/>
      <c r="I35" s="207"/>
    </row>
    <row r="36" spans="1:9" s="210" customFormat="1">
      <c r="A36" s="207"/>
      <c r="B36" s="208"/>
      <c r="C36" s="279"/>
      <c r="D36" s="285"/>
      <c r="E36" s="379"/>
      <c r="F36" s="207"/>
      <c r="G36" s="207"/>
      <c r="H36" s="207"/>
      <c r="I36" s="207"/>
    </row>
    <row r="37" spans="1:9" s="210" customFormat="1">
      <c r="A37" s="207"/>
      <c r="B37" s="208"/>
      <c r="C37" s="279"/>
      <c r="D37" s="285"/>
      <c r="E37" s="379"/>
      <c r="F37" s="207"/>
      <c r="G37" s="207"/>
      <c r="H37" s="207"/>
      <c r="I37" s="207"/>
    </row>
    <row r="38" spans="1:9" s="210" customFormat="1">
      <c r="A38" s="207"/>
      <c r="B38" s="208"/>
      <c r="C38" s="279"/>
      <c r="D38" s="285"/>
      <c r="E38" s="379"/>
      <c r="F38" s="207"/>
      <c r="G38" s="207"/>
      <c r="H38" s="207"/>
      <c r="I38" s="207"/>
    </row>
  </sheetData>
  <sheetProtection algorithmName="SHA-512" hashValue="6P1NJSbNUsdU0luW9bd6rJv4itu7ForjayL+DnAAAmtJEtEnYB91fA2IhShwpjn8vyV4htymPN4gDSovhynikA==" saltValue="8XJi2sfvdI1hYYCbqVTIdg==" spinCount="100000" sheet="1" objects="1" scenarios="1"/>
  <autoFilter ref="A12:G30" xr:uid="{00000000-0009-0000-0000-000073000000}"/>
  <mergeCells count="1">
    <mergeCell ref="C11:G11"/>
  </mergeCells>
  <conditionalFormatting sqref="C4 C7 E22:E30">
    <cfRule type="containsText" dxfId="1458" priority="50" operator="containsText" text="Choisie">
      <formula>NOT(ISERROR(SEARCH("Choisie",C4)))</formula>
    </cfRule>
    <cfRule type="containsText" dxfId="1457" priority="51" operator="containsText" text="clé">
      <formula>NOT(ISERROR(SEARCH("clé",C4)))</formula>
    </cfRule>
    <cfRule type="containsText" dxfId="1456" priority="52" operator="containsText" text="UTILE">
      <formula>NOT(ISERROR(SEARCH("UTILE",C4)))</formula>
    </cfRule>
  </conditionalFormatting>
  <conditionalFormatting sqref="B13:B21 B22:C78">
    <cfRule type="expression" dxfId="1455" priority="32">
      <formula>$B13="Z. Compétences Managériales"</formula>
    </cfRule>
    <cfRule type="expression" dxfId="1454" priority="33">
      <formula>$B13="Y. Compétences comportementales"</formula>
    </cfRule>
    <cfRule type="expression" dxfId="1453" priority="34">
      <formula>$B13="X. Digital"</formula>
    </cfRule>
    <cfRule type="expression" dxfId="1452" priority="35">
      <formula>$B13="P.  Projet"</formula>
    </cfRule>
    <cfRule type="expression" dxfId="1451" priority="36">
      <formula>$B13="O.  Communication"</formula>
    </cfRule>
    <cfRule type="expression" dxfId="1450" priority="37">
      <formula>$B13="N .  Système d'informations"</formula>
    </cfRule>
    <cfRule type="expression" dxfId="1449" priority="38">
      <formula>$B13="M.  Marketing"</formula>
    </cfRule>
    <cfRule type="expression" dxfId="1448" priority="39">
      <formula>$B13="L.  Ressources Humaines"</formula>
    </cfRule>
    <cfRule type="expression" dxfId="1447" priority="40">
      <formula>$B13="K.  Audit / Risques"</formula>
    </cfRule>
    <cfRule type="expression" dxfId="1446" priority="41">
      <formula>$B13="J.  Administration / Services Généraux"</formula>
    </cfRule>
    <cfRule type="expression" dxfId="1445" priority="42">
      <formula>$B13="I.  Immobilier"</formula>
    </cfRule>
    <cfRule type="expression" dxfId="1444" priority="43">
      <formula>$B13="H.  Finance / Contrôle de Gestion / Comptabilité"</formula>
    </cfRule>
    <cfRule type="expression" dxfId="1443" priority="44">
      <formula>$B13="G.  Achats"</formula>
    </cfRule>
    <cfRule type="expression" dxfId="1442" priority="45">
      <formula>$B13="F.  Entreprises"</formula>
    </cfRule>
    <cfRule type="expression" dxfId="1441" priority="46">
      <formula>$B13="E. Excellence opérationnelle  Banque de détail"</formula>
    </cfRule>
    <cfRule type="expression" dxfId="1440" priority="47">
      <formula>$B13="D. Excellence opérationnelle Expertise transverse"</formula>
    </cfRule>
    <cfRule type="expression" dxfId="1439" priority="48">
      <formula>$B13="C. Gestion des risques"</formula>
    </cfRule>
    <cfRule type="expression" dxfId="1438" priority="49">
      <formula>$B13="B. Vente, Conseil"</formula>
    </cfRule>
    <cfRule type="expression" dxfId="1437" priority="53">
      <formula>$B13="A. Accueil, orientation"</formula>
    </cfRule>
  </conditionalFormatting>
  <conditionalFormatting sqref="C8 C10">
    <cfRule type="containsText" dxfId="1436" priority="29" operator="containsText" text="Choisie">
      <formula>NOT(ISERROR(SEARCH("Choisie",C8)))</formula>
    </cfRule>
    <cfRule type="containsText" dxfId="1435" priority="30" operator="containsText" text="clé">
      <formula>NOT(ISERROR(SEARCH("clé",C8)))</formula>
    </cfRule>
    <cfRule type="containsText" dxfId="1434" priority="31" operator="containsText" text="UTILE">
      <formula>NOT(ISERROR(SEARCH("UTILE",C8)))</formula>
    </cfRule>
  </conditionalFormatting>
  <conditionalFormatting sqref="F31:F33">
    <cfRule type="expression" dxfId="1433" priority="10">
      <formula>$B31="Z. Compétences Managériales"</formula>
    </cfRule>
    <cfRule type="expression" dxfId="1432" priority="11">
      <formula>$B31="Y. Compétences comportementales"</formula>
    </cfRule>
    <cfRule type="expression" dxfId="1431" priority="12">
      <formula>$B31="X. Digital"</formula>
    </cfRule>
    <cfRule type="expression" dxfId="1430" priority="13">
      <formula>$B31="P.  Projet"</formula>
    </cfRule>
    <cfRule type="expression" dxfId="1429" priority="14">
      <formula>$B31="O.  Communication"</formula>
    </cfRule>
    <cfRule type="expression" dxfId="1428" priority="15">
      <formula>$B31="N .  Système d'informations"</formula>
    </cfRule>
    <cfRule type="expression" dxfId="1427" priority="16">
      <formula>$B31="M.  Marketing"</formula>
    </cfRule>
    <cfRule type="expression" dxfId="1426" priority="17">
      <formula>$B31="L.  Ressources Humaines"</formula>
    </cfRule>
    <cfRule type="expression" dxfId="1425" priority="18">
      <formula>$B31="K.  Audit / Risques"</formula>
    </cfRule>
    <cfRule type="expression" dxfId="1424" priority="19">
      <formula>$B31="J.  Administration / Services Généraux"</formula>
    </cfRule>
    <cfRule type="expression" dxfId="1423" priority="20">
      <formula>$B31="I.  Immobilier"</formula>
    </cfRule>
    <cfRule type="expression" dxfId="1422" priority="21">
      <formula>$B31="H.  Finance / Contrôle de Gestion / Comptabilité"</formula>
    </cfRule>
    <cfRule type="expression" dxfId="1421" priority="22">
      <formula>$B31="G.  Achats"</formula>
    </cfRule>
    <cfRule type="expression" dxfId="1420" priority="23">
      <formula>$B31="F.  Entreprises"</formula>
    </cfRule>
    <cfRule type="expression" dxfId="1419" priority="24">
      <formula>$B31="E. Excellence opérationnelle  Banque de détail"</formula>
    </cfRule>
    <cfRule type="expression" dxfId="1418" priority="25">
      <formula>$B31="D. Excellence opérationnelle Expertise transverse"</formula>
    </cfRule>
    <cfRule type="expression" dxfId="1417" priority="26">
      <formula>$B31="C. Gestion des risques"</formula>
    </cfRule>
    <cfRule type="expression" dxfId="1416" priority="27">
      <formula>$B31="B. Vente, Conseil"</formula>
    </cfRule>
    <cfRule type="expression" dxfId="1415" priority="28">
      <formula>$B31="A.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Feuil88">
    <tabColor theme="5" tint="0.59999389629810485"/>
    <pageSetUpPr fitToPage="1"/>
  </sheetPr>
  <dimension ref="A1:I3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1.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37165 - CHARGE DE DEVELOPPEMENT RH III.2</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37165</v>
      </c>
    </row>
    <row r="6" spans="1:7" s="278" customFormat="1" ht="21" customHeight="1">
      <c r="A6" s="273"/>
      <c r="B6" s="274"/>
      <c r="C6" s="275" t="s">
        <v>404</v>
      </c>
      <c r="D6" s="276" t="str">
        <f ca="1">VLOOKUP($G$5,Répertoire_des_fonctions!$A$7:$E$780,3,0)</f>
        <v>DEVELOPPEMENT RH - GPEC - EVOLUTION PROF</v>
      </c>
      <c r="E6" s="277"/>
      <c r="F6" s="276" t="s">
        <v>1987</v>
      </c>
      <c r="G6" s="276" t="str">
        <f ca="1">VLOOKUP($G$5,Répertoire_des_fonctions!$A$7:$E$780,5,0)</f>
        <v>III.2</v>
      </c>
    </row>
    <row r="7" spans="1:7" s="248" customFormat="1" ht="15.75" customHeight="1">
      <c r="A7" s="268"/>
      <c r="B7" s="279"/>
      <c r="C7" s="284"/>
      <c r="D7" s="285"/>
      <c r="E7" s="282"/>
    </row>
    <row r="8" spans="1:7" s="248" customFormat="1" ht="21" customHeight="1">
      <c r="A8" s="268"/>
      <c r="B8" s="279"/>
      <c r="C8" s="269" t="s">
        <v>1988</v>
      </c>
      <c r="D8" s="270" t="s">
        <v>1991</v>
      </c>
      <c r="E8" s="375" t="s">
        <v>1989</v>
      </c>
      <c r="F8" s="271"/>
      <c r="G8" s="283"/>
    </row>
    <row r="9" spans="1:7" s="248" customFormat="1" ht="23.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7.25" customHeight="1">
      <c r="A12" s="239" t="s">
        <v>959</v>
      </c>
      <c r="B12" s="240" t="s">
        <v>1982</v>
      </c>
      <c r="C12" s="264" t="s">
        <v>432</v>
      </c>
      <c r="D12" s="264" t="s">
        <v>431</v>
      </c>
      <c r="E12" s="264" t="s">
        <v>1997</v>
      </c>
      <c r="F12" s="300" t="s">
        <v>2056</v>
      </c>
      <c r="G12" s="242" t="s">
        <v>1984</v>
      </c>
    </row>
    <row r="13" spans="1:7" s="248" customFormat="1" ht="34">
      <c r="A13" s="244" t="s">
        <v>710</v>
      </c>
      <c r="B13" s="423" t="str">
        <f>IFERROR(VLOOKUP($A13,Référentiel_de_Compétences!$B$7:$E$700,2,0),"")</f>
        <v>C. Gestion des risques</v>
      </c>
      <c r="C13" s="670" t="s">
        <v>2140</v>
      </c>
      <c r="D13" s="670" t="s">
        <v>2141</v>
      </c>
      <c r="E13" s="670" t="s">
        <v>1084</v>
      </c>
      <c r="F13" s="509" t="s">
        <v>2063</v>
      </c>
      <c r="G13" s="510"/>
    </row>
    <row r="14" spans="1:7" s="248" customFormat="1" ht="102">
      <c r="A14" s="244" t="s">
        <v>724</v>
      </c>
      <c r="B14" s="423" t="str">
        <f>IFERROR(VLOOKUP($A14,Référentiel_de_Compétences!$B$7:$E$700,2,0),"")</f>
        <v>D. Excellence opérationnelle Expertise transverse</v>
      </c>
      <c r="C14" s="671" t="s">
        <v>2130</v>
      </c>
      <c r="D14" s="671" t="s">
        <v>2137</v>
      </c>
      <c r="E14" s="671" t="s">
        <v>1495</v>
      </c>
      <c r="F14" s="511" t="s">
        <v>2063</v>
      </c>
      <c r="G14" s="512"/>
    </row>
    <row r="15" spans="1:7" s="248" customFormat="1" ht="102">
      <c r="A15" s="244" t="s">
        <v>729</v>
      </c>
      <c r="B15" s="423" t="str">
        <f>IFERROR(VLOOKUP($A15,Référentiel_de_Compétences!$B$7:$E$700,2,0),"")</f>
        <v>D. Excellence opérationnelle Expertise transverse</v>
      </c>
      <c r="C15" s="671" t="s">
        <v>170</v>
      </c>
      <c r="D15" s="671" t="s">
        <v>2215</v>
      </c>
      <c r="E15" s="671" t="s">
        <v>1438</v>
      </c>
      <c r="F15" s="511" t="s">
        <v>2063</v>
      </c>
      <c r="G15" s="512"/>
    </row>
    <row r="16" spans="1:7" s="248" customFormat="1" ht="85">
      <c r="A16" s="244" t="s">
        <v>736</v>
      </c>
      <c r="B16" s="423" t="str">
        <f>IFERROR(VLOOKUP($A16,Référentiel_de_Compétences!$B$7:$E$700,2,0),"")</f>
        <v>D. Excellence opérationnelle Expertise transverse</v>
      </c>
      <c r="C16" s="671" t="s">
        <v>184</v>
      </c>
      <c r="D16" s="671" t="s">
        <v>2136</v>
      </c>
      <c r="E16" s="671" t="s">
        <v>1507</v>
      </c>
      <c r="F16" s="511" t="s">
        <v>2063</v>
      </c>
      <c r="G16" s="512"/>
    </row>
    <row r="17" spans="1:9" s="248" customFormat="1" ht="119">
      <c r="A17" s="244" t="s">
        <v>737</v>
      </c>
      <c r="B17" s="423" t="str">
        <f>IFERROR(VLOOKUP($A17,Référentiel_de_Compétences!$B$7:$E$700,2,0),"")</f>
        <v>D. Excellence opérationnelle Expertise transverse</v>
      </c>
      <c r="C17" s="671" t="s">
        <v>31</v>
      </c>
      <c r="D17" s="671" t="s">
        <v>2132</v>
      </c>
      <c r="E17" s="671" t="s">
        <v>1140</v>
      </c>
      <c r="F17" s="511" t="s">
        <v>2063</v>
      </c>
      <c r="G17" s="512"/>
    </row>
    <row r="18" spans="1:9" s="248" customFormat="1" ht="51">
      <c r="A18" s="244" t="s">
        <v>739</v>
      </c>
      <c r="B18" s="423" t="str">
        <f>IFERROR(VLOOKUP($A18,Référentiel_de_Compétences!$B$7:$E$700,2,0),"")</f>
        <v>D. Excellence opérationnelle Expertise transverse</v>
      </c>
      <c r="C18" s="671" t="s">
        <v>2274</v>
      </c>
      <c r="D18" s="671" t="s">
        <v>2275</v>
      </c>
      <c r="E18" s="671" t="s">
        <v>1402</v>
      </c>
      <c r="F18" s="511" t="s">
        <v>2063</v>
      </c>
      <c r="G18" s="512"/>
    </row>
    <row r="19" spans="1:9" s="248" customFormat="1" ht="51">
      <c r="A19" s="244" t="s">
        <v>741</v>
      </c>
      <c r="B19" s="423" t="str">
        <f>IFERROR(VLOOKUP($A19,Référentiel_de_Compétences!$B$7:$E$700,2,0),"")</f>
        <v>D. Excellence opérationnelle Expertise transverse</v>
      </c>
      <c r="C19" s="671" t="s">
        <v>120</v>
      </c>
      <c r="D19" s="671" t="s">
        <v>2276</v>
      </c>
      <c r="E19" s="671" t="s">
        <v>1414</v>
      </c>
      <c r="F19" s="511" t="s">
        <v>2063</v>
      </c>
      <c r="G19" s="512"/>
    </row>
    <row r="20" spans="1:9" s="248" customFormat="1" ht="68">
      <c r="A20" s="244" t="s">
        <v>745</v>
      </c>
      <c r="B20" s="423" t="str">
        <f>IFERROR(VLOOKUP($A20,Référentiel_de_Compétences!$B$7:$E$700,2,0),"")</f>
        <v>D. Excellence opérationnelle Expertise transverse</v>
      </c>
      <c r="C20" s="671" t="s">
        <v>2129</v>
      </c>
      <c r="D20" s="671" t="s">
        <v>2134</v>
      </c>
      <c r="E20" s="671" t="s">
        <v>1483</v>
      </c>
      <c r="F20" s="511" t="s">
        <v>2063</v>
      </c>
      <c r="G20" s="512"/>
    </row>
    <row r="21" spans="1:9" s="248" customFormat="1" ht="68">
      <c r="A21" s="244" t="s">
        <v>819</v>
      </c>
      <c r="B21" s="423" t="str">
        <f>IFERROR(VLOOKUP($A21,Référentiel_de_Compétences!$B$7:$E$700,2,0),"")</f>
        <v>L.  Ressources Humaines</v>
      </c>
      <c r="C21" s="671" t="s">
        <v>181</v>
      </c>
      <c r="D21" s="671" t="s">
        <v>2135</v>
      </c>
      <c r="E21" s="671" t="s">
        <v>1489</v>
      </c>
      <c r="F21" s="511" t="s">
        <v>2063</v>
      </c>
      <c r="G21" s="512"/>
    </row>
    <row r="22" spans="1:9" s="248" customFormat="1" ht="85">
      <c r="A22" s="244" t="s">
        <v>821</v>
      </c>
      <c r="B22" s="423" t="str">
        <f>IFERROR(VLOOKUP($A22,Référentiel_de_Compétences!$B$7:$E$700,2,0),"")</f>
        <v>L.  Ressources Humaines</v>
      </c>
      <c r="C22" s="672" t="s">
        <v>2172</v>
      </c>
      <c r="D22" s="672" t="s">
        <v>2173</v>
      </c>
      <c r="E22" s="672" t="s">
        <v>1472</v>
      </c>
      <c r="F22" s="513" t="s">
        <v>2063</v>
      </c>
      <c r="G22" s="514"/>
    </row>
    <row r="23" spans="1:9" ht="27.75" customHeight="1">
      <c r="C23" s="260" t="s">
        <v>1992</v>
      </c>
      <c r="D23" s="483"/>
      <c r="E23" s="484"/>
      <c r="F23" s="260" t="s">
        <v>1992</v>
      </c>
      <c r="G23" s="301"/>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F29" s="207"/>
      <c r="G29" s="207"/>
      <c r="H29" s="207"/>
      <c r="I29" s="207"/>
    </row>
    <row r="30" spans="1:9" s="210" customFormat="1">
      <c r="A30" s="207"/>
      <c r="B30" s="208"/>
      <c r="C30" s="208"/>
      <c r="D30" s="261"/>
      <c r="F30" s="207"/>
      <c r="G30" s="207"/>
      <c r="H30" s="207"/>
      <c r="I30" s="207"/>
    </row>
  </sheetData>
  <sheetProtection algorithmName="SHA-512" hashValue="ztQ4WLZQiJcC7HbIphmsHaGib3LunF4KEdTUP2wQ1n0t9DOOTmbPCCikURswI2emaZRAXBJiiFHCCQgWH6DcSw==" saltValue="rwWYqkz1QLwQrX7zATIZYQ==" spinCount="100000" sheet="1" objects="1" scenarios="1"/>
  <autoFilter ref="A12:G22" xr:uid="{00000000-0009-0000-0000-000074000000}"/>
  <mergeCells count="1">
    <mergeCell ref="C11:G11"/>
  </mergeCells>
  <conditionalFormatting sqref="C4 C7">
    <cfRule type="containsText" dxfId="1414" priority="50" operator="containsText" text="Choisie">
      <formula>NOT(ISERROR(SEARCH("Choisie",C4)))</formula>
    </cfRule>
    <cfRule type="containsText" dxfId="1413" priority="51" operator="containsText" text="clé">
      <formula>NOT(ISERROR(SEARCH("clé",C4)))</formula>
    </cfRule>
    <cfRule type="containsText" dxfId="1412" priority="52" operator="containsText" text="UTILE">
      <formula>NOT(ISERROR(SEARCH("UTILE",C4)))</formula>
    </cfRule>
  </conditionalFormatting>
  <conditionalFormatting sqref="B13:B22 B23:C70">
    <cfRule type="expression" dxfId="1411" priority="32">
      <formula>$B13="Z. Compétences Managériales"</formula>
    </cfRule>
    <cfRule type="expression" dxfId="1410" priority="33">
      <formula>$B13="Y. Compétences comportementales"</formula>
    </cfRule>
    <cfRule type="expression" dxfId="1409" priority="34">
      <formula>$B13="X. Digital"</formula>
    </cfRule>
    <cfRule type="expression" dxfId="1408" priority="35">
      <formula>$B13="P.  Projet"</formula>
    </cfRule>
    <cfRule type="expression" dxfId="1407" priority="36">
      <formula>$B13="O.  Communication"</formula>
    </cfRule>
    <cfRule type="expression" dxfId="1406" priority="37">
      <formula>$B13="N .  Système d'informations"</formula>
    </cfRule>
    <cfRule type="expression" dxfId="1405" priority="38">
      <formula>$B13="M.  Marketing"</formula>
    </cfRule>
    <cfRule type="expression" dxfId="1404" priority="39">
      <formula>$B13="L.  Ressources Humaines"</formula>
    </cfRule>
    <cfRule type="expression" dxfId="1403" priority="40">
      <formula>$B13="K.  Audit / Risques"</formula>
    </cfRule>
    <cfRule type="expression" dxfId="1402" priority="41">
      <formula>$B13="J.  Administration / Services Généraux"</formula>
    </cfRule>
    <cfRule type="expression" dxfId="1401" priority="42">
      <formula>$B13="I.  Immobilier"</formula>
    </cfRule>
    <cfRule type="expression" dxfId="1400" priority="43">
      <formula>$B13="H.  Finance / Contrôle de Gestion / Comptabilité"</formula>
    </cfRule>
    <cfRule type="expression" dxfId="1399" priority="44">
      <formula>$B13="G.  Achats"</formula>
    </cfRule>
    <cfRule type="expression" dxfId="1398" priority="45">
      <formula>$B13="F.  Entreprises"</formula>
    </cfRule>
    <cfRule type="expression" dxfId="1397" priority="46">
      <formula>$B13="E. Excellence opérationnelle  Banque de détail"</formula>
    </cfRule>
    <cfRule type="expression" dxfId="1396" priority="47">
      <formula>$B13="D. Excellence opérationnelle Expertise transverse"</formula>
    </cfRule>
    <cfRule type="expression" dxfId="1395" priority="48">
      <formula>$B13="C. Gestion des risques"</formula>
    </cfRule>
    <cfRule type="expression" dxfId="1394" priority="49">
      <formula>$B13="B. Vente, Conseil"</formula>
    </cfRule>
    <cfRule type="expression" dxfId="1393" priority="53">
      <formula>$B13="A. Accueil, orientation"</formula>
    </cfRule>
  </conditionalFormatting>
  <conditionalFormatting sqref="C8 C10">
    <cfRule type="containsText" dxfId="1392" priority="29" operator="containsText" text="Choisie">
      <formula>NOT(ISERROR(SEARCH("Choisie",C8)))</formula>
    </cfRule>
    <cfRule type="containsText" dxfId="1391" priority="30" operator="containsText" text="clé">
      <formula>NOT(ISERROR(SEARCH("clé",C8)))</formula>
    </cfRule>
    <cfRule type="containsText" dxfId="1390" priority="31" operator="containsText" text="UTILE">
      <formula>NOT(ISERROR(SEARCH("UTILE",C8)))</formula>
    </cfRule>
  </conditionalFormatting>
  <conditionalFormatting sqref="F23:F25">
    <cfRule type="expression" dxfId="1389" priority="10">
      <formula>$B23="Z. Compétences Managériales"</formula>
    </cfRule>
    <cfRule type="expression" dxfId="1388" priority="11">
      <formula>$B23="Y. Compétences comportementales"</formula>
    </cfRule>
    <cfRule type="expression" dxfId="1387" priority="12">
      <formula>$B23="X. Digital"</formula>
    </cfRule>
    <cfRule type="expression" dxfId="1386" priority="13">
      <formula>$B23="P.  Projet"</formula>
    </cfRule>
    <cfRule type="expression" dxfId="1385" priority="14">
      <formula>$B23="O.  Communication"</formula>
    </cfRule>
    <cfRule type="expression" dxfId="1384" priority="15">
      <formula>$B23="N .  Système d'informations"</formula>
    </cfRule>
    <cfRule type="expression" dxfId="1383" priority="16">
      <formula>$B23="M.  Marketing"</formula>
    </cfRule>
    <cfRule type="expression" dxfId="1382" priority="17">
      <formula>$B23="L.  Ressources Humaines"</formula>
    </cfRule>
    <cfRule type="expression" dxfId="1381" priority="18">
      <formula>$B23="K.  Audit / Risques"</formula>
    </cfRule>
    <cfRule type="expression" dxfId="1380" priority="19">
      <formula>$B23="J.  Administration / Services Généraux"</formula>
    </cfRule>
    <cfRule type="expression" dxfId="1379" priority="20">
      <formula>$B23="I.  Immobilier"</formula>
    </cfRule>
    <cfRule type="expression" dxfId="1378" priority="21">
      <formula>$B23="H.  Finance / Contrôle de Gestion / Comptabilité"</formula>
    </cfRule>
    <cfRule type="expression" dxfId="1377" priority="22">
      <formula>$B23="G.  Achats"</formula>
    </cfRule>
    <cfRule type="expression" dxfId="1376" priority="23">
      <formula>$B23="F.  Entreprises"</formula>
    </cfRule>
    <cfRule type="expression" dxfId="1375" priority="24">
      <formula>$B23="E. Excellence opérationnelle  Banque de détail"</formula>
    </cfRule>
    <cfRule type="expression" dxfId="1374" priority="25">
      <formula>$B23="D. Excellence opérationnelle Expertise transverse"</formula>
    </cfRule>
    <cfRule type="expression" dxfId="1373" priority="26">
      <formula>$B23="C. Gestion des risques"</formula>
    </cfRule>
    <cfRule type="expression" dxfId="1372" priority="27">
      <formula>$B23="B. Vente, Conseil"</formula>
    </cfRule>
    <cfRule type="expression" dxfId="1371" priority="28">
      <formula>$B23="A. Accueil, orientation"</formula>
    </cfRule>
  </conditionalFormatting>
  <printOptions horizontalCentered="1"/>
  <pageMargins left="0.23622047244094491" right="0.23622047244094491" top="0.74803149606299213" bottom="0.74803149606299213" header="0" footer="0"/>
  <pageSetup paperSize="9" scale="70" orientation="portrait" r:id="rId1"/>
  <drawing r:id="rId2"/>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Feuil89">
    <tabColor theme="5" tint="0.59999389629810485"/>
    <pageSetUpPr fitToPage="1"/>
  </sheetPr>
  <dimension ref="A1:I31"/>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2.832031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515" t="s">
        <v>1985</v>
      </c>
      <c r="D4" s="270" t="str">
        <f ca="1">VLOOKUP($G$5,Répertoire_des_fonctions!$A$7:$E$780,4,0)</f>
        <v>37055 - CHARGE DE GESTION RH III.2</v>
      </c>
      <c r="E4" s="271"/>
      <c r="F4" s="271"/>
      <c r="G4" s="272" t="e">
        <f ca="1">HYPERLINK("#Matrice!"&amp;ADDRESS(3,4+MATCH(D4,Matrice!$E$3:$AOP$3,0)),"Go")</f>
        <v>#N/A</v>
      </c>
    </row>
    <row r="5" spans="1:7" s="278" customFormat="1" ht="21" customHeight="1">
      <c r="A5" s="273"/>
      <c r="B5" s="274"/>
      <c r="C5" s="516" t="s">
        <v>403</v>
      </c>
      <c r="D5" s="276" t="str">
        <f ca="1">VLOOKUP($G$5,Répertoire_des_fonctions!$A$7:$E$780,2,0)</f>
        <v>RESSOURCES HUMAINES</v>
      </c>
      <c r="E5" s="277"/>
      <c r="F5" s="276" t="s">
        <v>1986</v>
      </c>
      <c r="G5" s="276" t="str">
        <f ca="1">RIGHT(CELL("filename",A1),LEN(CELL("filename",A1))-SEARCH("]",CELL("filename",A1)))</f>
        <v>37055</v>
      </c>
    </row>
    <row r="6" spans="1:7" s="278" customFormat="1" ht="21" customHeight="1">
      <c r="A6" s="273"/>
      <c r="B6" s="274"/>
      <c r="C6" s="516" t="s">
        <v>404</v>
      </c>
      <c r="D6" s="276" t="str">
        <f ca="1">VLOOKUP($G$5,Répertoire_des_fonctions!$A$7:$E$780,3,0)</f>
        <v>GENERALISTE RH</v>
      </c>
      <c r="E6" s="277"/>
      <c r="F6" s="276" t="s">
        <v>1987</v>
      </c>
      <c r="G6" s="276" t="str">
        <f ca="1">VLOOKUP($G$5,Répertoire_des_fonctions!$A$7:$E$780,5,0)</f>
        <v>III.2</v>
      </c>
    </row>
    <row r="7" spans="1:7" s="248" customFormat="1" ht="6.75" customHeight="1">
      <c r="A7" s="230"/>
      <c r="B7" s="279"/>
      <c r="C7" s="517"/>
      <c r="D7" s="281"/>
      <c r="E7" s="282"/>
    </row>
    <row r="8" spans="1:7" s="248" customFormat="1" ht="21" customHeight="1">
      <c r="A8" s="268"/>
      <c r="B8" s="279"/>
      <c r="C8" s="515" t="s">
        <v>1988</v>
      </c>
      <c r="D8" s="270" t="s">
        <v>1991</v>
      </c>
      <c r="E8" s="375" t="s">
        <v>1989</v>
      </c>
      <c r="F8" s="271"/>
      <c r="G8" s="283"/>
    </row>
    <row r="9" spans="1:7" s="248" customFormat="1" ht="21" customHeight="1">
      <c r="A9" s="268"/>
      <c r="B9" s="279"/>
      <c r="C9" s="516" t="s">
        <v>2012</v>
      </c>
      <c r="D9" s="276"/>
      <c r="E9" s="375" t="s">
        <v>1990</v>
      </c>
      <c r="F9" s="277"/>
      <c r="G9" s="277"/>
    </row>
    <row r="10" spans="1:7" s="236" customFormat="1" ht="6.75" customHeight="1">
      <c r="A10" s="230"/>
      <c r="B10" s="231"/>
      <c r="C10" s="518"/>
      <c r="D10" s="233"/>
      <c r="E10" s="233"/>
      <c r="F10" s="234"/>
      <c r="G10" s="235"/>
    </row>
    <row r="11" spans="1:7" s="237" customFormat="1" ht="27.75" customHeight="1">
      <c r="B11" s="238"/>
      <c r="C11" s="1011" t="s">
        <v>1998</v>
      </c>
      <c r="D11" s="1011"/>
      <c r="E11" s="1011"/>
      <c r="F11" s="1011"/>
      <c r="G11" s="1011"/>
    </row>
    <row r="12" spans="1:7" s="243" customFormat="1" ht="67.5" customHeight="1">
      <c r="A12" s="239" t="s">
        <v>959</v>
      </c>
      <c r="B12" s="240" t="s">
        <v>1982</v>
      </c>
      <c r="C12" s="241" t="s">
        <v>432</v>
      </c>
      <c r="D12" s="241" t="s">
        <v>431</v>
      </c>
      <c r="E12" s="241" t="s">
        <v>1997</v>
      </c>
      <c r="F12" s="300" t="s">
        <v>2056</v>
      </c>
      <c r="G12" s="242" t="s">
        <v>1984</v>
      </c>
    </row>
    <row r="13" spans="1:7" s="248" customFormat="1" ht="51">
      <c r="A13" s="244" t="s">
        <v>710</v>
      </c>
      <c r="B13" s="423" t="str">
        <f>IFERROR(VLOOKUP($A13,Référentiel_de_Compétences!$B$7:$E$700,2,0),"")</f>
        <v>C. Gestion des risques</v>
      </c>
      <c r="C13" s="670" t="s">
        <v>186</v>
      </c>
      <c r="D13" s="670" t="s">
        <v>2235</v>
      </c>
      <c r="E13" s="786" t="s">
        <v>1519</v>
      </c>
      <c r="F13" s="637" t="s">
        <v>2319</v>
      </c>
      <c r="G13" s="469"/>
    </row>
    <row r="14" spans="1:7" s="248" customFormat="1" ht="51">
      <c r="A14" s="244" t="s">
        <v>724</v>
      </c>
      <c r="B14" s="423" t="str">
        <f>IFERROR(VLOOKUP($A14,Référentiel_de_Compétences!$B$7:$E$700,2,0),"")</f>
        <v>D. Excellence opérationnelle Expertise transverse</v>
      </c>
      <c r="C14" s="671" t="s">
        <v>44</v>
      </c>
      <c r="D14" s="671" t="s">
        <v>2220</v>
      </c>
      <c r="E14" s="787" t="s">
        <v>1201</v>
      </c>
      <c r="F14" s="638" t="s">
        <v>2319</v>
      </c>
      <c r="G14" s="470"/>
    </row>
    <row r="15" spans="1:7" s="248" customFormat="1" ht="102">
      <c r="A15" s="244" t="s">
        <v>729</v>
      </c>
      <c r="B15" s="423" t="str">
        <f>IFERROR(VLOOKUP($A15,Référentiel_de_Compétences!$B$7:$E$700,2,0),"")</f>
        <v>D. Excellence opérationnelle Expertise transverse</v>
      </c>
      <c r="C15" s="671" t="s">
        <v>2130</v>
      </c>
      <c r="D15" s="671" t="s">
        <v>2137</v>
      </c>
      <c r="E15" s="787" t="s">
        <v>1495</v>
      </c>
      <c r="F15" s="638" t="s">
        <v>2319</v>
      </c>
      <c r="G15" s="470"/>
    </row>
    <row r="16" spans="1:7" s="248" customFormat="1" ht="85">
      <c r="A16" s="244" t="s">
        <v>736</v>
      </c>
      <c r="B16" s="423" t="str">
        <f>IFERROR(VLOOKUP($A16,Référentiel_de_Compétences!$B$7:$E$700,2,0),"")</f>
        <v>D. Excellence opérationnelle Expertise transverse</v>
      </c>
      <c r="C16" s="671" t="s">
        <v>184</v>
      </c>
      <c r="D16" s="671" t="s">
        <v>2136</v>
      </c>
      <c r="E16" s="787" t="s">
        <v>1507</v>
      </c>
      <c r="F16" s="638" t="s">
        <v>2319</v>
      </c>
      <c r="G16" s="470"/>
    </row>
    <row r="17" spans="1:9" s="248" customFormat="1" ht="68">
      <c r="A17" s="244" t="s">
        <v>737</v>
      </c>
      <c r="B17" s="423" t="str">
        <f>IFERROR(VLOOKUP($A17,Référentiel_de_Compétences!$B$7:$E$700,2,0),"")</f>
        <v>D. Excellence opérationnelle Expertise transverse</v>
      </c>
      <c r="C17" s="671" t="s">
        <v>2129</v>
      </c>
      <c r="D17" s="671" t="s">
        <v>2134</v>
      </c>
      <c r="E17" s="787" t="s">
        <v>1483</v>
      </c>
      <c r="F17" s="638" t="s">
        <v>2319</v>
      </c>
      <c r="G17" s="470"/>
    </row>
    <row r="18" spans="1:9" s="248" customFormat="1" ht="68">
      <c r="A18" s="244"/>
      <c r="B18" s="423"/>
      <c r="C18" s="671" t="s">
        <v>181</v>
      </c>
      <c r="D18" s="671" t="s">
        <v>2135</v>
      </c>
      <c r="E18" s="787" t="s">
        <v>1489</v>
      </c>
      <c r="F18" s="638" t="s">
        <v>2319</v>
      </c>
      <c r="G18" s="470"/>
    </row>
    <row r="19" spans="1:9" s="248" customFormat="1" ht="34">
      <c r="A19" s="244"/>
      <c r="B19" s="423"/>
      <c r="C19" s="671" t="s">
        <v>2128</v>
      </c>
      <c r="D19" s="671" t="s">
        <v>2133</v>
      </c>
      <c r="E19" s="787" t="s">
        <v>1444</v>
      </c>
      <c r="F19" s="638" t="s">
        <v>2319</v>
      </c>
      <c r="G19" s="470"/>
    </row>
    <row r="20" spans="1:9" s="248" customFormat="1" ht="85">
      <c r="A20" s="244" t="s">
        <v>738</v>
      </c>
      <c r="B20" s="423" t="str">
        <f>IFERROR(VLOOKUP($A20,Référentiel_de_Compétences!$B$7:$E$700,2,0),"")</f>
        <v>D. Excellence opérationnelle Expertise transverse</v>
      </c>
      <c r="C20" s="671" t="s">
        <v>2172</v>
      </c>
      <c r="D20" s="671" t="s">
        <v>2173</v>
      </c>
      <c r="E20" s="787" t="s">
        <v>1472</v>
      </c>
      <c r="F20" s="638" t="s">
        <v>2319</v>
      </c>
      <c r="G20" s="470"/>
    </row>
    <row r="21" spans="1:9" s="248" customFormat="1" ht="51">
      <c r="A21" s="244" t="s">
        <v>739</v>
      </c>
      <c r="B21" s="423" t="str">
        <f>IFERROR(VLOOKUP($A21,Référentiel_de_Compétences!$B$7:$E$700,2,0),"")</f>
        <v>D. Excellence opérationnelle Expertise transverse</v>
      </c>
      <c r="C21" s="671" t="s">
        <v>2274</v>
      </c>
      <c r="D21" s="671" t="s">
        <v>2275</v>
      </c>
      <c r="E21" s="787" t="s">
        <v>1402</v>
      </c>
      <c r="F21" s="638" t="s">
        <v>2319</v>
      </c>
      <c r="G21" s="470"/>
    </row>
    <row r="22" spans="1:9" s="248" customFormat="1" ht="51">
      <c r="A22" s="244" t="s">
        <v>741</v>
      </c>
      <c r="B22" s="423" t="str">
        <f>IFERROR(VLOOKUP($A22,Référentiel_de_Compétences!$B$7:$E$700,2,0),"")</f>
        <v>D. Excellence opérationnelle Expertise transverse</v>
      </c>
      <c r="C22" s="671" t="s">
        <v>2277</v>
      </c>
      <c r="D22" s="671" t="s">
        <v>2278</v>
      </c>
      <c r="E22" s="787" t="s">
        <v>1410</v>
      </c>
      <c r="F22" s="638" t="s">
        <v>2319</v>
      </c>
      <c r="G22" s="470"/>
    </row>
    <row r="23" spans="1:9" s="248" customFormat="1" ht="34">
      <c r="A23" s="244" t="s">
        <v>819</v>
      </c>
      <c r="B23" s="423" t="str">
        <f>IFERROR(VLOOKUP($A23,Référentiel_de_Compétences!$B$7:$E$700,2,0),"")</f>
        <v>L.  Ressources Humaines</v>
      </c>
      <c r="C23" s="672" t="s">
        <v>2140</v>
      </c>
      <c r="D23" s="672" t="s">
        <v>2141</v>
      </c>
      <c r="E23" s="788" t="s">
        <v>1084</v>
      </c>
      <c r="F23" s="639" t="s">
        <v>2319</v>
      </c>
      <c r="G23" s="471"/>
    </row>
    <row r="24" spans="1:9" ht="27.75" customHeight="1">
      <c r="C24" s="292" t="s">
        <v>1992</v>
      </c>
      <c r="D24" s="285"/>
      <c r="E24" s="379"/>
      <c r="F24" s="260" t="s">
        <v>1992</v>
      </c>
    </row>
    <row r="25" spans="1:9" s="210" customFormat="1">
      <c r="A25" s="207"/>
      <c r="B25" s="208"/>
      <c r="C25" s="292" t="s">
        <v>1993</v>
      </c>
      <c r="D25" s="285"/>
      <c r="E25" s="379"/>
      <c r="F25" s="260" t="s">
        <v>1995</v>
      </c>
      <c r="G25" s="207"/>
      <c r="H25" s="207"/>
      <c r="I25" s="207"/>
    </row>
    <row r="26" spans="1:9" s="210" customFormat="1">
      <c r="A26" s="207"/>
      <c r="B26" s="208"/>
      <c r="C26" s="81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F29" s="207"/>
      <c r="G29" s="207"/>
      <c r="H29" s="207"/>
      <c r="I29" s="207"/>
    </row>
    <row r="30" spans="1:9" s="210" customFormat="1">
      <c r="A30" s="207"/>
      <c r="B30" s="208"/>
      <c r="C30" s="279"/>
      <c r="D30" s="285"/>
      <c r="F30" s="207"/>
      <c r="G30" s="207"/>
      <c r="H30" s="207"/>
      <c r="I30" s="207"/>
    </row>
    <row r="31" spans="1:9" s="210" customFormat="1">
      <c r="A31" s="207"/>
      <c r="B31" s="208"/>
      <c r="C31" s="279"/>
      <c r="D31" s="285"/>
      <c r="F31" s="207"/>
      <c r="G31" s="207"/>
      <c r="H31" s="207"/>
      <c r="I31" s="207"/>
    </row>
  </sheetData>
  <sheetProtection algorithmName="SHA-512" hashValue="W58tPPzBW6b62dUMmFycZLcQ41ECHeF6SkkevTjfrSKr90W61VUh3r2YlowvEnFrDf9mhAGe4a1KDhwW9TaQmQ==" saltValue="q3ZHXjEV06kPJtyYnivOMQ==" spinCount="100000" sheet="1" objects="1" scenarios="1"/>
  <autoFilter ref="A12:G23" xr:uid="{00000000-0009-0000-0000-000075000000}"/>
  <mergeCells count="1">
    <mergeCell ref="C11:G11"/>
  </mergeCells>
  <conditionalFormatting sqref="C4 C7">
    <cfRule type="containsText" dxfId="1370" priority="50" operator="containsText" text="Choisie">
      <formula>NOT(ISERROR(SEARCH("Choisie",C4)))</formula>
    </cfRule>
    <cfRule type="containsText" dxfId="1369" priority="51" operator="containsText" text="clé">
      <formula>NOT(ISERROR(SEARCH("clé",C4)))</formula>
    </cfRule>
    <cfRule type="containsText" dxfId="1368" priority="52" operator="containsText" text="UTILE">
      <formula>NOT(ISERROR(SEARCH("UTILE",C4)))</formula>
    </cfRule>
  </conditionalFormatting>
  <conditionalFormatting sqref="B24:C71 B13:B23">
    <cfRule type="expression" dxfId="1367" priority="32">
      <formula>$B13="Z. Compétences Managériales"</formula>
    </cfRule>
    <cfRule type="expression" dxfId="1366" priority="33">
      <formula>$B13="Y. Compétences comportementales"</formula>
    </cfRule>
    <cfRule type="expression" dxfId="1365" priority="34">
      <formula>$B13="X. Digital"</formula>
    </cfRule>
    <cfRule type="expression" dxfId="1364" priority="35">
      <formula>$B13="P.  Projet"</formula>
    </cfRule>
    <cfRule type="expression" dxfId="1363" priority="36">
      <formula>$B13="O.  Communication"</formula>
    </cfRule>
    <cfRule type="expression" dxfId="1362" priority="37">
      <formula>$B13="N .  Système d'informations"</formula>
    </cfRule>
    <cfRule type="expression" dxfId="1361" priority="38">
      <formula>$B13="M.  Marketing"</formula>
    </cfRule>
    <cfRule type="expression" dxfId="1360" priority="39">
      <formula>$B13="L.  Ressources Humaines"</formula>
    </cfRule>
    <cfRule type="expression" dxfId="1359" priority="40">
      <formula>$B13="K.  Audit / Risques"</formula>
    </cfRule>
    <cfRule type="expression" dxfId="1358" priority="41">
      <formula>$B13="J.  Administration / Services Généraux"</formula>
    </cfRule>
    <cfRule type="expression" dxfId="1357" priority="42">
      <formula>$B13="I.  Immobilier"</formula>
    </cfRule>
    <cfRule type="expression" dxfId="1356" priority="43">
      <formula>$B13="H.  Finance / Contrôle de Gestion / Comptabilité"</formula>
    </cfRule>
    <cfRule type="expression" dxfId="1355" priority="44">
      <formula>$B13="G.  Achats"</formula>
    </cfRule>
    <cfRule type="expression" dxfId="1354" priority="45">
      <formula>$B13="F.  Entreprises"</formula>
    </cfRule>
    <cfRule type="expression" dxfId="1353" priority="46">
      <formula>$B13="E. Excellence opérationnelle  Banque de détail"</formula>
    </cfRule>
    <cfRule type="expression" dxfId="1352" priority="47">
      <formula>$B13="D. Excellence opérationnelle Expertise transverse"</formula>
    </cfRule>
    <cfRule type="expression" dxfId="1351" priority="48">
      <formula>$B13="C. Gestion des risques"</formula>
    </cfRule>
    <cfRule type="expression" dxfId="1350" priority="49">
      <formula>$B13="B. Vente, Conseil"</formula>
    </cfRule>
    <cfRule type="expression" dxfId="1349" priority="53">
      <formula>$B13="A. Accueil, orientation"</formula>
    </cfRule>
  </conditionalFormatting>
  <conditionalFormatting sqref="C8 C10">
    <cfRule type="containsText" dxfId="1348" priority="29" operator="containsText" text="Choisie">
      <formula>NOT(ISERROR(SEARCH("Choisie",C8)))</formula>
    </cfRule>
    <cfRule type="containsText" dxfId="1347" priority="30" operator="containsText" text="clé">
      <formula>NOT(ISERROR(SEARCH("clé",C8)))</formula>
    </cfRule>
    <cfRule type="containsText" dxfId="1346" priority="31" operator="containsText" text="UTILE">
      <formula>NOT(ISERROR(SEARCH("UTILE",C8)))</formula>
    </cfRule>
  </conditionalFormatting>
  <conditionalFormatting sqref="F24:F26">
    <cfRule type="expression" dxfId="1345" priority="10">
      <formula>$B24="Z. Compétences Managériales"</formula>
    </cfRule>
    <cfRule type="expression" dxfId="1344" priority="11">
      <formula>$B24="Y. Compétences comportementales"</formula>
    </cfRule>
    <cfRule type="expression" dxfId="1343" priority="12">
      <formula>$B24="X. Digital"</formula>
    </cfRule>
    <cfRule type="expression" dxfId="1342" priority="13">
      <formula>$B24="P.  Projet"</formula>
    </cfRule>
    <cfRule type="expression" dxfId="1341" priority="14">
      <formula>$B24="O.  Communication"</formula>
    </cfRule>
    <cfRule type="expression" dxfId="1340" priority="15">
      <formula>$B24="N .  Système d'informations"</formula>
    </cfRule>
    <cfRule type="expression" dxfId="1339" priority="16">
      <formula>$B24="M.  Marketing"</formula>
    </cfRule>
    <cfRule type="expression" dxfId="1338" priority="17">
      <formula>$B24="L.  Ressources Humaines"</formula>
    </cfRule>
    <cfRule type="expression" dxfId="1337" priority="18">
      <formula>$B24="K.  Audit / Risques"</formula>
    </cfRule>
    <cfRule type="expression" dxfId="1336" priority="19">
      <formula>$B24="J.  Administration / Services Généraux"</formula>
    </cfRule>
    <cfRule type="expression" dxfId="1335" priority="20">
      <formula>$B24="I.  Immobilier"</formula>
    </cfRule>
    <cfRule type="expression" dxfId="1334" priority="21">
      <formula>$B24="H.  Finance / Contrôle de Gestion / Comptabilité"</formula>
    </cfRule>
    <cfRule type="expression" dxfId="1333" priority="22">
      <formula>$B24="G.  Achats"</formula>
    </cfRule>
    <cfRule type="expression" dxfId="1332" priority="23">
      <formula>$B24="F.  Entreprises"</formula>
    </cfRule>
    <cfRule type="expression" dxfId="1331" priority="24">
      <formula>$B24="E. Excellence opérationnelle  Banque de détail"</formula>
    </cfRule>
    <cfRule type="expression" dxfId="1330" priority="25">
      <formula>$B24="D. Excellence opérationnelle Expertise transverse"</formula>
    </cfRule>
    <cfRule type="expression" dxfId="1329" priority="26">
      <formula>$B24="C. Gestion des risques"</formula>
    </cfRule>
    <cfRule type="expression" dxfId="1328" priority="27">
      <formula>$B24="B. Vente, Conseil"</formula>
    </cfRule>
    <cfRule type="expression" dxfId="1327" priority="28">
      <formula>$B24="A.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Feuil90">
    <tabColor theme="5" tint="0.59999389629810485"/>
    <pageSetUpPr fitToPage="1"/>
  </sheetPr>
  <dimension ref="A1:I39"/>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27040 - CHARGE DU CONTROLE PERMANENT ET DES RISQUES -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AUDIT RISQUES CONTROLE INTERNE</v>
      </c>
      <c r="E5" s="277"/>
      <c r="F5" s="276" t="s">
        <v>1986</v>
      </c>
      <c r="G5" s="276" t="str">
        <f ca="1">RIGHT(CELL("filename",A1),LEN(CELL("filename",A1))-SEARCH("]",CELL("filename",A1)))</f>
        <v>27040</v>
      </c>
    </row>
    <row r="6" spans="1:7" s="278" customFormat="1" ht="21" customHeight="1">
      <c r="A6" s="273"/>
      <c r="B6" s="274"/>
      <c r="C6" s="275" t="s">
        <v>404</v>
      </c>
      <c r="D6" s="276" t="str">
        <f ca="1">VLOOKUP($G$5,Répertoire_des_fonctions!$A$7:$E$780,3,0)</f>
        <v>CONTROLEUR INTERNE</v>
      </c>
      <c r="E6" s="277"/>
      <c r="F6" s="276" t="s">
        <v>1987</v>
      </c>
      <c r="G6" s="276" t="str">
        <f ca="1">VLOOKUP($G$5,Répertoire_des_fonctions!$A$7:$E$780,5,0)</f>
        <v>III.2</v>
      </c>
    </row>
    <row r="7" spans="1:7" s="248" customFormat="1" ht="6.75" customHeight="1">
      <c r="A7" s="268"/>
      <c r="B7" s="279"/>
      <c r="C7" s="662"/>
      <c r="D7" s="285"/>
      <c r="E7" s="282"/>
    </row>
    <row r="8" spans="1:7" s="248" customFormat="1" ht="17.25" customHeight="1">
      <c r="A8" s="268"/>
      <c r="B8" s="279"/>
      <c r="C8" s="414"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0.5" customHeight="1">
      <c r="A12" s="239" t="s">
        <v>959</v>
      </c>
      <c r="B12" s="240" t="s">
        <v>1982</v>
      </c>
      <c r="C12" s="241" t="s">
        <v>432</v>
      </c>
      <c r="D12" s="241" t="s">
        <v>431</v>
      </c>
      <c r="E12" s="241" t="s">
        <v>1997</v>
      </c>
      <c r="F12" s="300" t="s">
        <v>2056</v>
      </c>
      <c r="G12" s="242" t="s">
        <v>1984</v>
      </c>
    </row>
    <row r="13" spans="1:7" s="217" customFormat="1" ht="68">
      <c r="A13" s="553" t="s">
        <v>904</v>
      </c>
      <c r="B13" s="554" t="str">
        <f>IFERROR(VLOOKUP($A13,Référentiel_de_Compétences!$B$7:$E$700,2,0),"")</f>
        <v>Y. Compétences comportementales</v>
      </c>
      <c r="C13" s="670" t="s">
        <v>2129</v>
      </c>
      <c r="D13" s="670" t="s">
        <v>2134</v>
      </c>
      <c r="E13" s="670" t="s">
        <v>1483</v>
      </c>
      <c r="F13" s="509" t="s">
        <v>2063</v>
      </c>
      <c r="G13" s="555"/>
    </row>
    <row r="14" spans="1:7" s="217" customFormat="1" ht="68">
      <c r="A14" s="553" t="s">
        <v>905</v>
      </c>
      <c r="B14" s="554" t="str">
        <f>IFERROR(VLOOKUP($A14,Référentiel_de_Compétences!$B$7:$E$700,2,0),"")</f>
        <v>Y. Compétences comportementales</v>
      </c>
      <c r="C14" s="671" t="s">
        <v>181</v>
      </c>
      <c r="D14" s="671" t="s">
        <v>2135</v>
      </c>
      <c r="E14" s="671" t="s">
        <v>1489</v>
      </c>
      <c r="F14" s="511" t="s">
        <v>2063</v>
      </c>
      <c r="G14" s="556"/>
    </row>
    <row r="15" spans="1:7" s="217" customFormat="1" ht="102">
      <c r="A15" s="553" t="s">
        <v>906</v>
      </c>
      <c r="B15" s="554" t="str">
        <f>IFERROR(VLOOKUP($A15,Référentiel_de_Compétences!$B$7:$E$700,2,0),"")</f>
        <v>Y. Compétences comportementales</v>
      </c>
      <c r="C15" s="671" t="s">
        <v>2130</v>
      </c>
      <c r="D15" s="671" t="s">
        <v>2137</v>
      </c>
      <c r="E15" s="671" t="s">
        <v>1495</v>
      </c>
      <c r="F15" s="511" t="s">
        <v>2063</v>
      </c>
      <c r="G15" s="556"/>
    </row>
    <row r="16" spans="1:7" s="217" customFormat="1" ht="85">
      <c r="A16" s="553" t="s">
        <v>907</v>
      </c>
      <c r="B16" s="554" t="str">
        <f>IFERROR(VLOOKUP($A16,Référentiel_de_Compétences!$B$7:$E$700,2,0),"")</f>
        <v>Y. Compétences comportementales</v>
      </c>
      <c r="C16" s="671" t="s">
        <v>184</v>
      </c>
      <c r="D16" s="671" t="s">
        <v>2136</v>
      </c>
      <c r="E16" s="671" t="s">
        <v>1507</v>
      </c>
      <c r="F16" s="511" t="s">
        <v>2063</v>
      </c>
      <c r="G16" s="556"/>
    </row>
    <row r="17" spans="1:9" s="217" customFormat="1" ht="51">
      <c r="A17" s="553" t="s">
        <v>908</v>
      </c>
      <c r="B17" s="554" t="str">
        <f>IFERROR(VLOOKUP($A17,Référentiel_de_Compétences!$B$7:$E$700,2,0),"")</f>
        <v>Y. Compétences comportementales</v>
      </c>
      <c r="C17" s="671" t="s">
        <v>2177</v>
      </c>
      <c r="D17" s="671" t="s">
        <v>2219</v>
      </c>
      <c r="E17" s="671" t="s">
        <v>1513</v>
      </c>
      <c r="F17" s="511" t="s">
        <v>2063</v>
      </c>
      <c r="G17" s="556"/>
    </row>
    <row r="18" spans="1:9" s="217" customFormat="1" ht="51">
      <c r="A18" s="553" t="s">
        <v>909</v>
      </c>
      <c r="B18" s="554" t="str">
        <f>IFERROR(VLOOKUP($A18,Référentiel_de_Compétences!$B$7:$E$700,2,0),"")</f>
        <v>Y. Compétences comportementales</v>
      </c>
      <c r="C18" s="671" t="s">
        <v>186</v>
      </c>
      <c r="D18" s="671" t="s">
        <v>2235</v>
      </c>
      <c r="E18" s="671" t="s">
        <v>1519</v>
      </c>
      <c r="F18" s="511" t="s">
        <v>2063</v>
      </c>
      <c r="G18" s="556"/>
    </row>
    <row r="19" spans="1:9" s="217" customFormat="1" ht="68">
      <c r="A19" s="553" t="s">
        <v>910</v>
      </c>
      <c r="B19" s="554" t="str">
        <f>IFERROR(VLOOKUP($A19,Référentiel_de_Compétences!$B$7:$E$700,2,0),"")</f>
        <v>Y. Compétences comportementales</v>
      </c>
      <c r="C19" s="671" t="s">
        <v>189</v>
      </c>
      <c r="D19" s="671" t="s">
        <v>2143</v>
      </c>
      <c r="E19" s="671" t="s">
        <v>1536</v>
      </c>
      <c r="F19" s="511" t="s">
        <v>2063</v>
      </c>
      <c r="G19" s="556"/>
    </row>
    <row r="20" spans="1:9" s="217" customFormat="1" ht="34">
      <c r="A20" s="553" t="s">
        <v>916</v>
      </c>
      <c r="B20" s="554" t="str">
        <f>IFERROR(VLOOKUP($A20,Référentiel_de_Compétences!$B$7:$E$700,2,0),"")</f>
        <v>Z. Compétences Managériales</v>
      </c>
      <c r="C20" s="671" t="s">
        <v>2227</v>
      </c>
      <c r="D20" s="671" t="s">
        <v>2228</v>
      </c>
      <c r="E20" s="671" t="s">
        <v>2312</v>
      </c>
      <c r="F20" s="511" t="s">
        <v>2063</v>
      </c>
      <c r="G20" s="556"/>
    </row>
    <row r="21" spans="1:9" s="217" customFormat="1" ht="34">
      <c r="A21" s="553" t="s">
        <v>917</v>
      </c>
      <c r="B21" s="554" t="str">
        <f>IFERROR(VLOOKUP($A21,Référentiel_de_Compétences!$B$7:$E$700,2,0),"")</f>
        <v>Z. Compétences Managériales</v>
      </c>
      <c r="C21" s="671" t="s">
        <v>611</v>
      </c>
      <c r="D21" s="671" t="s">
        <v>413</v>
      </c>
      <c r="E21" s="671" t="s">
        <v>1090</v>
      </c>
      <c r="F21" s="511" t="s">
        <v>2063</v>
      </c>
      <c r="G21" s="556"/>
    </row>
    <row r="22" spans="1:9" s="217" customFormat="1" ht="51">
      <c r="A22" s="553"/>
      <c r="B22" s="554" t="str">
        <f>IFERROR(VLOOKUP($A22,Référentiel_de_Compétences!$B$7:$E$700,2,0),"")</f>
        <v/>
      </c>
      <c r="C22" s="671" t="s">
        <v>2128</v>
      </c>
      <c r="D22" s="671" t="s">
        <v>2133</v>
      </c>
      <c r="E22" s="671" t="s">
        <v>1444</v>
      </c>
      <c r="F22" s="511" t="s">
        <v>2063</v>
      </c>
      <c r="G22" s="556"/>
    </row>
    <row r="23" spans="1:9" s="217" customFormat="1" ht="34">
      <c r="A23" s="553"/>
      <c r="B23" s="554" t="str">
        <f>IFERROR(VLOOKUP($A23,Référentiel_de_Compétences!$B$7:$E$700,2,0),"")</f>
        <v/>
      </c>
      <c r="C23" s="672" t="s">
        <v>35</v>
      </c>
      <c r="D23" s="672" t="s">
        <v>503</v>
      </c>
      <c r="E23" s="672" t="s">
        <v>1162</v>
      </c>
      <c r="F23" s="513" t="s">
        <v>2063</v>
      </c>
      <c r="G23" s="557"/>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row r="35" spans="5:5">
      <c r="E35" s="379"/>
    </row>
    <row r="36" spans="5:5">
      <c r="E36" s="379"/>
    </row>
    <row r="37" spans="5:5">
      <c r="E37" s="379"/>
    </row>
    <row r="38" spans="5:5">
      <c r="E38" s="379"/>
    </row>
    <row r="39" spans="5:5">
      <c r="E39" s="379"/>
    </row>
  </sheetData>
  <sheetProtection algorithmName="SHA-512" hashValue="PeVWD2wa4IagzcyGXI04Vv7DwEd3miRT0dIOMmob+ZurEWe2DXoNtv2PZsiPVV4lAY71Fp0OIGv9lO3Nilacxg==" saltValue="hg+54/P9Pe5fInDeuL4rzg==" spinCount="100000" sheet="1" objects="1" scenarios="1"/>
  <autoFilter ref="A12:G23" xr:uid="{00000000-0009-0000-0000-000076000000}"/>
  <mergeCells count="1">
    <mergeCell ref="C11:G11"/>
  </mergeCells>
  <conditionalFormatting sqref="C4 C7">
    <cfRule type="containsText" dxfId="1326" priority="50" operator="containsText" text="Choisie">
      <formula>NOT(ISERROR(SEARCH("Choisie",C4)))</formula>
    </cfRule>
    <cfRule type="containsText" dxfId="1325" priority="51" operator="containsText" text="clé">
      <formula>NOT(ISERROR(SEARCH("clé",C4)))</formula>
    </cfRule>
    <cfRule type="containsText" dxfId="1324" priority="52" operator="containsText" text="UTILE">
      <formula>NOT(ISERROR(SEARCH("UTILE",C4)))</formula>
    </cfRule>
  </conditionalFormatting>
  <conditionalFormatting sqref="B13:B23 B24:C71">
    <cfRule type="expression" dxfId="1323" priority="32">
      <formula>$B13="Z. Compétences Managériales"</formula>
    </cfRule>
    <cfRule type="expression" dxfId="1322" priority="33">
      <formula>$B13="Y. Compétences comportementales"</formula>
    </cfRule>
    <cfRule type="expression" dxfId="1321" priority="34">
      <formula>$B13="X. Digital"</formula>
    </cfRule>
    <cfRule type="expression" dxfId="1320" priority="35">
      <formula>$B13="P.  Projet"</formula>
    </cfRule>
    <cfRule type="expression" dxfId="1319" priority="36">
      <formula>$B13="O.  Communication"</formula>
    </cfRule>
    <cfRule type="expression" dxfId="1318" priority="37">
      <formula>$B13="N .  Système d'informations"</formula>
    </cfRule>
    <cfRule type="expression" dxfId="1317" priority="38">
      <formula>$B13="M.  Marketing"</formula>
    </cfRule>
    <cfRule type="expression" dxfId="1316" priority="39">
      <formula>$B13="L.  Ressources Humaines"</formula>
    </cfRule>
    <cfRule type="expression" dxfId="1315" priority="40">
      <formula>$B13="K.  Audit / Risques"</formula>
    </cfRule>
    <cfRule type="expression" dxfId="1314" priority="41">
      <formula>$B13="J.  Administration / Services Généraux"</formula>
    </cfRule>
    <cfRule type="expression" dxfId="1313" priority="42">
      <formula>$B13="I.  Immobilier"</formula>
    </cfRule>
    <cfRule type="expression" dxfId="1312" priority="43">
      <formula>$B13="H.  Finance / Contrôle de Gestion / Comptabilité"</formula>
    </cfRule>
    <cfRule type="expression" dxfId="1311" priority="44">
      <formula>$B13="G.  Achats"</formula>
    </cfRule>
    <cfRule type="expression" dxfId="1310" priority="45">
      <formula>$B13="F.  Entreprises"</formula>
    </cfRule>
    <cfRule type="expression" dxfId="1309" priority="46">
      <formula>$B13="E. Excellence opérationnelle  Banque de détail"</formula>
    </cfRule>
    <cfRule type="expression" dxfId="1308" priority="47">
      <formula>$B13="D. Excellence opérationnelle Expertise transverse"</formula>
    </cfRule>
    <cfRule type="expression" dxfId="1307" priority="48">
      <formula>$B13="C. Gestion des risques"</formula>
    </cfRule>
    <cfRule type="expression" dxfId="1306" priority="49">
      <formula>$B13="B. Vente, Conseil"</formula>
    </cfRule>
    <cfRule type="expression" dxfId="1305" priority="53">
      <formula>$B13="A. Accueil, orientation"</formula>
    </cfRule>
  </conditionalFormatting>
  <conditionalFormatting sqref="C8 C10">
    <cfRule type="containsText" dxfId="1304" priority="29" operator="containsText" text="Choisie">
      <formula>NOT(ISERROR(SEARCH("Choisie",C8)))</formula>
    </cfRule>
    <cfRule type="containsText" dxfId="1303" priority="30" operator="containsText" text="clé">
      <formula>NOT(ISERROR(SEARCH("clé",C8)))</formula>
    </cfRule>
    <cfRule type="containsText" dxfId="1302" priority="31" operator="containsText" text="UTILE">
      <formula>NOT(ISERROR(SEARCH("UTILE",C8)))</formula>
    </cfRule>
  </conditionalFormatting>
  <conditionalFormatting sqref="F24:F26">
    <cfRule type="expression" dxfId="1301" priority="10">
      <formula>$B24="Z. Compétences Managériales"</formula>
    </cfRule>
    <cfRule type="expression" dxfId="1300" priority="11">
      <formula>$B24="Y. Compétences comportementales"</formula>
    </cfRule>
    <cfRule type="expression" dxfId="1299" priority="12">
      <formula>$B24="X. Digital"</formula>
    </cfRule>
    <cfRule type="expression" dxfId="1298" priority="13">
      <formula>$B24="P.  Projet"</formula>
    </cfRule>
    <cfRule type="expression" dxfId="1297" priority="14">
      <formula>$B24="O.  Communication"</formula>
    </cfRule>
    <cfRule type="expression" dxfId="1296" priority="15">
      <formula>$B24="N .  Système d'informations"</formula>
    </cfRule>
    <cfRule type="expression" dxfId="1295" priority="16">
      <formula>$B24="M.  Marketing"</formula>
    </cfRule>
    <cfRule type="expression" dxfId="1294" priority="17">
      <formula>$B24="L.  Ressources Humaines"</formula>
    </cfRule>
    <cfRule type="expression" dxfId="1293" priority="18">
      <formula>$B24="K.  Audit / Risques"</formula>
    </cfRule>
    <cfRule type="expression" dxfId="1292" priority="19">
      <formula>$B24="J.  Administration / Services Généraux"</formula>
    </cfRule>
    <cfRule type="expression" dxfId="1291" priority="20">
      <formula>$B24="I.  Immobilier"</formula>
    </cfRule>
    <cfRule type="expression" dxfId="1290" priority="21">
      <formula>$B24="H.  Finance / Contrôle de Gestion / Comptabilité"</formula>
    </cfRule>
    <cfRule type="expression" dxfId="1289" priority="22">
      <formula>$B24="G.  Achats"</formula>
    </cfRule>
    <cfRule type="expression" dxfId="1288" priority="23">
      <formula>$B24="F.  Entreprises"</formula>
    </cfRule>
    <cfRule type="expression" dxfId="1287" priority="24">
      <formula>$B24="E. Excellence opérationnelle  Banque de détail"</formula>
    </cfRule>
    <cfRule type="expression" dxfId="1286" priority="25">
      <formula>$B24="D. Excellence opérationnelle Expertise transverse"</formula>
    </cfRule>
    <cfRule type="expression" dxfId="1285" priority="26">
      <formula>$B24="C. Gestion des risques"</formula>
    </cfRule>
    <cfRule type="expression" dxfId="1284" priority="27">
      <formula>$B24="B. Vente, Conseil"</formula>
    </cfRule>
    <cfRule type="expression" dxfId="1283" priority="28">
      <formula>$B24="A. Accueil, orientation"</formula>
    </cfRule>
  </conditionalFormatting>
  <printOptions horizontalCentered="1"/>
  <pageMargins left="0.23622047244094491" right="0.23622047244094491" top="0.74803149606299213" bottom="0.74803149606299213" header="0" footer="0"/>
  <pageSetup paperSize="9" scale="71" orientation="portrait" r:id="rId1"/>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5">
    <tabColor theme="8" tint="0.59999389629810485"/>
    <pageSetUpPr fitToPage="1"/>
  </sheetPr>
  <dimension ref="A1:G27"/>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28" style="207" customWidth="1"/>
    <col min="9" max="9" width="20.1640625" style="207" customWidth="1"/>
    <col min="10"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35707 - CORRESPONDANT GESTION ACHATS</v>
      </c>
      <c r="E4" s="271"/>
      <c r="F4" s="271"/>
      <c r="G4" s="272" t="e">
        <f ca="1">HYPERLINK("#Matrice!"&amp;ADDRESS(3,4+MATCH(D4,Matrice!$E$3:$AOP$3,0)),"Go")</f>
        <v>#N/A</v>
      </c>
    </row>
    <row r="5" spans="1:7" s="278" customFormat="1" ht="21" customHeight="1">
      <c r="A5" s="273"/>
      <c r="B5" s="274"/>
      <c r="C5" s="275" t="s">
        <v>403</v>
      </c>
      <c r="D5" s="276" t="str">
        <f ca="1">VLOOKUP($G$5,Répertoire_des_fonctions!$A$7:$E$780,2,0)</f>
        <v>ACHATS</v>
      </c>
      <c r="E5" s="277"/>
      <c r="F5" s="276" t="s">
        <v>1986</v>
      </c>
      <c r="G5" s="276" t="str">
        <f ca="1">RIGHT(CELL("filename",A1),LEN(CELL("filename",A1))-SEARCH("]",CELL("filename",A1)))</f>
        <v>35707</v>
      </c>
    </row>
    <row r="6" spans="1:7" s="278" customFormat="1" ht="21" customHeight="1">
      <c r="A6" s="273"/>
      <c r="B6" s="274"/>
      <c r="C6" s="275" t="s">
        <v>404</v>
      </c>
      <c r="D6" s="276" t="str">
        <f ca="1">VLOOKUP($G$5,Répertoire_des_fonctions!$A$7:$E$780,3,0)</f>
        <v>CORRESPONDANT GESTION ACHATS</v>
      </c>
      <c r="E6" s="277"/>
      <c r="F6" s="276" t="s">
        <v>1987</v>
      </c>
      <c r="G6" s="276" t="str">
        <f ca="1">VLOOKUP($G$5,Répertoire_des_fonctions!$A$7:$E$780,5,0)</f>
        <v>III.2</v>
      </c>
    </row>
    <row r="7" spans="1:7" s="248" customFormat="1" ht="12.75" customHeight="1">
      <c r="A7" s="268"/>
      <c r="B7" s="279"/>
      <c r="C7" s="284"/>
      <c r="D7" s="285"/>
      <c r="E7" s="282"/>
    </row>
    <row r="8" spans="1:7" s="248" customFormat="1" ht="20.25" customHeight="1">
      <c r="A8" s="268"/>
      <c r="B8" s="279"/>
      <c r="C8" s="269" t="s">
        <v>1988</v>
      </c>
      <c r="D8" s="270" t="s">
        <v>1991</v>
      </c>
      <c r="E8" s="276" t="s">
        <v>1989</v>
      </c>
      <c r="F8" s="271"/>
      <c r="G8" s="283"/>
    </row>
    <row r="9" spans="1:7" s="248" customFormat="1" ht="20.25" customHeight="1">
      <c r="A9" s="268"/>
      <c r="B9" s="279"/>
      <c r="C9" s="275" t="s">
        <v>2012</v>
      </c>
      <c r="D9" s="276"/>
      <c r="E9" s="276"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6.75" customHeight="1">
      <c r="A12" s="239" t="s">
        <v>959</v>
      </c>
      <c r="B12" s="240" t="s">
        <v>1982</v>
      </c>
      <c r="C12" s="426" t="s">
        <v>432</v>
      </c>
      <c r="D12" s="241" t="s">
        <v>431</v>
      </c>
      <c r="E12" s="241" t="s">
        <v>1997</v>
      </c>
      <c r="F12" s="300" t="s">
        <v>2056</v>
      </c>
      <c r="G12" s="242" t="s">
        <v>1984</v>
      </c>
    </row>
    <row r="13" spans="1:7" s="248" customFormat="1" ht="64">
      <c r="A13" s="244"/>
      <c r="B13" s="423" t="str">
        <f>IFERROR(VLOOKUP($A13,Référentiel_de_Compétences!$B$7:$E$700,2,0),"")</f>
        <v/>
      </c>
      <c r="C13" s="898" t="s">
        <v>2129</v>
      </c>
      <c r="D13" s="919" t="s">
        <v>2134</v>
      </c>
      <c r="E13" s="935" t="s">
        <v>1483</v>
      </c>
      <c r="F13" s="932" t="s">
        <v>1996</v>
      </c>
      <c r="G13" s="902"/>
    </row>
    <row r="14" spans="1:7" ht="66.75" customHeight="1">
      <c r="C14" s="903" t="s">
        <v>181</v>
      </c>
      <c r="D14" s="920" t="s">
        <v>2135</v>
      </c>
      <c r="E14" s="935" t="s">
        <v>1489</v>
      </c>
      <c r="F14" s="933" t="s">
        <v>1996</v>
      </c>
      <c r="G14" s="907"/>
    </row>
    <row r="15" spans="1:7" s="210" customFormat="1" ht="104.25" customHeight="1">
      <c r="A15" s="207"/>
      <c r="B15" s="208"/>
      <c r="C15" s="903" t="s">
        <v>2130</v>
      </c>
      <c r="D15" s="920" t="s">
        <v>2137</v>
      </c>
      <c r="E15" s="935" t="s">
        <v>1495</v>
      </c>
      <c r="F15" s="933" t="s">
        <v>1996</v>
      </c>
      <c r="G15" s="907"/>
    </row>
    <row r="16" spans="1:7" s="210" customFormat="1" ht="84" customHeight="1">
      <c r="A16" s="207"/>
      <c r="B16" s="208"/>
      <c r="C16" s="903" t="s">
        <v>184</v>
      </c>
      <c r="D16" s="920" t="s">
        <v>2136</v>
      </c>
      <c r="E16" s="935" t="s">
        <v>1507</v>
      </c>
      <c r="F16" s="933" t="s">
        <v>1996</v>
      </c>
      <c r="G16" s="907"/>
    </row>
    <row r="17" spans="1:7" s="210" customFormat="1" ht="49.5" customHeight="1">
      <c r="A17" s="207"/>
      <c r="B17" s="208"/>
      <c r="C17" s="903" t="s">
        <v>2140</v>
      </c>
      <c r="D17" s="920" t="s">
        <v>2141</v>
      </c>
      <c r="E17" s="935" t="s">
        <v>1084</v>
      </c>
      <c r="F17" s="933" t="s">
        <v>1996</v>
      </c>
      <c r="G17" s="907"/>
    </row>
    <row r="18" spans="1:7" s="210" customFormat="1" ht="61.5" customHeight="1">
      <c r="A18" s="207"/>
      <c r="B18" s="208"/>
      <c r="C18" s="903" t="s">
        <v>2128</v>
      </c>
      <c r="D18" s="920" t="s">
        <v>2133</v>
      </c>
      <c r="E18" s="935" t="s">
        <v>1444</v>
      </c>
      <c r="F18" s="933" t="s">
        <v>1996</v>
      </c>
      <c r="G18" s="907"/>
    </row>
    <row r="19" spans="1:7" s="210" customFormat="1" ht="60" customHeight="1">
      <c r="A19" s="207"/>
      <c r="B19" s="208"/>
      <c r="C19" s="903" t="s">
        <v>2172</v>
      </c>
      <c r="D19" s="920" t="s">
        <v>2173</v>
      </c>
      <c r="E19" s="935" t="s">
        <v>1472</v>
      </c>
      <c r="F19" s="933" t="s">
        <v>1996</v>
      </c>
      <c r="G19" s="907"/>
    </row>
    <row r="20" spans="1:7" s="210" customFormat="1" ht="54" customHeight="1">
      <c r="A20" s="207"/>
      <c r="B20" s="208"/>
      <c r="C20" s="903" t="s">
        <v>2422</v>
      </c>
      <c r="D20" s="920" t="s">
        <v>2423</v>
      </c>
      <c r="E20" s="935" t="s">
        <v>2439</v>
      </c>
      <c r="F20" s="933" t="s">
        <v>1996</v>
      </c>
      <c r="G20" s="907"/>
    </row>
    <row r="21" spans="1:7" ht="96">
      <c r="C21" s="903" t="s">
        <v>2424</v>
      </c>
      <c r="D21" s="920" t="s">
        <v>2428</v>
      </c>
      <c r="E21" s="935" t="s">
        <v>2440</v>
      </c>
      <c r="F21" s="933" t="s">
        <v>1996</v>
      </c>
      <c r="G21" s="907"/>
    </row>
    <row r="22" spans="1:7" ht="80">
      <c r="C22" s="903" t="s">
        <v>2425</v>
      </c>
      <c r="D22" s="920" t="s">
        <v>2429</v>
      </c>
      <c r="E22" s="935" t="s">
        <v>2441</v>
      </c>
      <c r="F22" s="933" t="s">
        <v>1996</v>
      </c>
      <c r="G22" s="907"/>
    </row>
    <row r="23" spans="1:7" ht="40.5" customHeight="1">
      <c r="C23" s="903" t="s">
        <v>2426</v>
      </c>
      <c r="D23" s="920" t="s">
        <v>2430</v>
      </c>
      <c r="E23" s="935" t="s">
        <v>2442</v>
      </c>
      <c r="F23" s="933" t="s">
        <v>1996</v>
      </c>
      <c r="G23" s="907"/>
    </row>
    <row r="24" spans="1:7" ht="64">
      <c r="C24" s="910" t="s">
        <v>2427</v>
      </c>
      <c r="D24" s="921" t="s">
        <v>2431</v>
      </c>
      <c r="E24" s="935" t="s">
        <v>2443</v>
      </c>
      <c r="F24" s="934" t="s">
        <v>1996</v>
      </c>
      <c r="G24" s="913"/>
    </row>
    <row r="25" spans="1:7">
      <c r="C25" s="260" t="s">
        <v>1992</v>
      </c>
      <c r="D25" s="668"/>
      <c r="E25" s="484"/>
      <c r="F25" s="260" t="s">
        <v>1992</v>
      </c>
      <c r="G25" s="301"/>
    </row>
    <row r="26" spans="1:7">
      <c r="C26" s="260" t="s">
        <v>1993</v>
      </c>
      <c r="D26" s="285"/>
      <c r="E26" s="379"/>
      <c r="F26" s="260" t="s">
        <v>1995</v>
      </c>
    </row>
    <row r="27" spans="1:7">
      <c r="C27" s="669" t="s">
        <v>1994</v>
      </c>
      <c r="D27" s="285"/>
      <c r="E27" s="379"/>
      <c r="F27" s="262" t="s">
        <v>1994</v>
      </c>
    </row>
  </sheetData>
  <sheetProtection algorithmName="SHA-512" hashValue="mvCD6dxjhXF2HME0OczXsUQE8qLwxf2M/a2qL1rBW6Vw3AiNu/fb7D0aYUEAF++JgXPeNe3EQB54DgakjtYgow==" saltValue="ezPqmw4zmeLJjDCqDOIjzQ==" spinCount="100000" sheet="1" objects="1" scenarios="1"/>
  <autoFilter ref="A12:G13" xr:uid="{00000000-0009-0000-0000-00000B000000}"/>
  <mergeCells count="1">
    <mergeCell ref="C11:G11"/>
  </mergeCells>
  <conditionalFormatting sqref="C4 C7">
    <cfRule type="containsText" dxfId="6415" priority="98" operator="containsText" text="Choisie">
      <formula>NOT(ISERROR(SEARCH("Choisie",C4)))</formula>
    </cfRule>
    <cfRule type="containsText" dxfId="6414" priority="99" operator="containsText" text="clé">
      <formula>NOT(ISERROR(SEARCH("clé",C4)))</formula>
    </cfRule>
    <cfRule type="containsText" dxfId="6413" priority="100" operator="containsText" text="UTILE">
      <formula>NOT(ISERROR(SEARCH("UTILE",C4)))</formula>
    </cfRule>
  </conditionalFormatting>
  <conditionalFormatting sqref="B28:C55 B13:B27">
    <cfRule type="expression" dxfId="6412" priority="80">
      <formula>$B13="Z. Compétences Managériales"</formula>
    </cfRule>
    <cfRule type="expression" dxfId="6411" priority="81">
      <formula>$B13="Y. Compétences comportementales"</formula>
    </cfRule>
    <cfRule type="expression" dxfId="6410" priority="82">
      <formula>$B13="X. Digital"</formula>
    </cfRule>
    <cfRule type="expression" dxfId="6409" priority="83">
      <formula>$B13="P.  Projet"</formula>
    </cfRule>
    <cfRule type="expression" dxfId="6408" priority="84">
      <formula>$B13="O.  Communication"</formula>
    </cfRule>
    <cfRule type="expression" dxfId="6407" priority="85">
      <formula>$B13="N .  Système d'informations"</formula>
    </cfRule>
    <cfRule type="expression" dxfId="6406" priority="86">
      <formula>$B13="M.  Marketing"</formula>
    </cfRule>
    <cfRule type="expression" dxfId="6405" priority="87">
      <formula>$B13="L.  Ressources Humaines"</formula>
    </cfRule>
    <cfRule type="expression" dxfId="6404" priority="88">
      <formula>$B13="K.  Audit / Risques"</formula>
    </cfRule>
    <cfRule type="expression" dxfId="6403" priority="89">
      <formula>$B13="J.  Administration / Services Généraux"</formula>
    </cfRule>
    <cfRule type="expression" dxfId="6402" priority="90">
      <formula>$B13="I.  Immobilier"</formula>
    </cfRule>
    <cfRule type="expression" dxfId="6401" priority="91">
      <formula>$B13="H.  Finance / Contrôle de Gestion / Comptabilité"</formula>
    </cfRule>
    <cfRule type="expression" dxfId="6400" priority="92">
      <formula>$B13="G.  Achats"</formula>
    </cfRule>
    <cfRule type="expression" dxfId="6399" priority="93">
      <formula>$B13="F.  Entreprises"</formula>
    </cfRule>
    <cfRule type="expression" dxfId="6398" priority="94">
      <formula>$B13="E. Excellence opérationnelle  Banque de détail"</formula>
    </cfRule>
    <cfRule type="expression" dxfId="6397" priority="95">
      <formula>$B13="D. Excellence opérationnelle Expertise transverse"</formula>
    </cfRule>
    <cfRule type="expression" dxfId="6396" priority="96">
      <formula>$B13="C. Gestion des risques"</formula>
    </cfRule>
    <cfRule type="expression" dxfId="6395" priority="97">
      <formula>$B13="B. Vente, Conseil"</formula>
    </cfRule>
    <cfRule type="expression" dxfId="6394" priority="101">
      <formula>$B13="A. Accueil, orientation"</formula>
    </cfRule>
  </conditionalFormatting>
  <conditionalFormatting sqref="C8 C10">
    <cfRule type="containsText" dxfId="6393" priority="77" operator="containsText" text="Choisie">
      <formula>NOT(ISERROR(SEARCH("Choisie",C8)))</formula>
    </cfRule>
    <cfRule type="containsText" dxfId="6392" priority="78" operator="containsText" text="clé">
      <formula>NOT(ISERROR(SEARCH("clé",C8)))</formula>
    </cfRule>
    <cfRule type="containsText" dxfId="6391" priority="79" operator="containsText" text="UTILE">
      <formula>NOT(ISERROR(SEARCH("UTILE",C8)))</formula>
    </cfRule>
  </conditionalFormatting>
  <conditionalFormatting sqref="F25:F27">
    <cfRule type="expression" dxfId="6390" priority="1">
      <formula>$B25="Z. Compétences Managériales"</formula>
    </cfRule>
    <cfRule type="expression" dxfId="6389" priority="2">
      <formula>$B25="Y. Compétences comportementales"</formula>
    </cfRule>
    <cfRule type="expression" dxfId="6388" priority="3">
      <formula>$B25="X. Digital"</formula>
    </cfRule>
    <cfRule type="expression" dxfId="6387" priority="4">
      <formula>$B25="P.  Projet"</formula>
    </cfRule>
    <cfRule type="expression" dxfId="6386" priority="5">
      <formula>$B25="O.  Communication"</formula>
    </cfRule>
    <cfRule type="expression" dxfId="6385" priority="6">
      <formula>$B25="N .  Système d'informations"</formula>
    </cfRule>
    <cfRule type="expression" dxfId="6384" priority="7">
      <formula>$B25="M.  Marketing"</formula>
    </cfRule>
    <cfRule type="expression" dxfId="6383" priority="8">
      <formula>$B25="L.  Ressources Humaines"</formula>
    </cfRule>
    <cfRule type="expression" dxfId="6382" priority="9">
      <formula>$B25="K.  Audit / Risques"</formula>
    </cfRule>
    <cfRule type="expression" dxfId="6381" priority="10">
      <formula>$B25="J.  Administration / Services Généraux"</formula>
    </cfRule>
    <cfRule type="expression" dxfId="6380" priority="11">
      <formula>$B25="I.  Immobilier"</formula>
    </cfRule>
    <cfRule type="expression" dxfId="6379" priority="12">
      <formula>$B25="H.  Finance / Contrôle de Gestion / Comptabilité"</formula>
    </cfRule>
    <cfRule type="expression" dxfId="6378" priority="13">
      <formula>$B25="G.  Achats"</formula>
    </cfRule>
    <cfRule type="expression" dxfId="6377" priority="14">
      <formula>$B25="F.  Entreprises"</formula>
    </cfRule>
    <cfRule type="expression" dxfId="6376" priority="15">
      <formula>$B25="E. Excellence opérationnelle  Banque de détail"</formula>
    </cfRule>
    <cfRule type="expression" dxfId="6375" priority="16">
      <formula>$B25="D. Excellence opérationnelle Expertise transverse"</formula>
    </cfRule>
    <cfRule type="expression" dxfId="6374" priority="17">
      <formula>$B25="C. Gestion des risques"</formula>
    </cfRule>
    <cfRule type="expression" dxfId="6373" priority="18">
      <formula>$B25="B. Vente, Conseil"</formula>
    </cfRule>
    <cfRule type="expression" dxfId="6372" priority="19">
      <formula>$B25="A. Accueil, orientation"</formula>
    </cfRule>
  </conditionalFormatting>
  <conditionalFormatting sqref="C25:C27">
    <cfRule type="expression" dxfId="6371" priority="20">
      <formula>$B25="Z. Compétences Managériales"</formula>
    </cfRule>
    <cfRule type="expression" dxfId="6370" priority="21">
      <formula>$B25="Y. Compétences comportementales"</formula>
    </cfRule>
    <cfRule type="expression" dxfId="6369" priority="22">
      <formula>$B25="X. Digital"</formula>
    </cfRule>
    <cfRule type="expression" dxfId="6368" priority="23">
      <formula>$B25="P.  Projet"</formula>
    </cfRule>
    <cfRule type="expression" dxfId="6367" priority="24">
      <formula>$B25="O.  Communication"</formula>
    </cfRule>
    <cfRule type="expression" dxfId="6366" priority="25">
      <formula>$B25="N .  Système d'informations"</formula>
    </cfRule>
    <cfRule type="expression" dxfId="6365" priority="26">
      <formula>$B25="M.  Marketing"</formula>
    </cfRule>
    <cfRule type="expression" dxfId="6364" priority="27">
      <formula>$B25="L.  Ressources Humaines"</formula>
    </cfRule>
    <cfRule type="expression" dxfId="6363" priority="28">
      <formula>$B25="K.  Audit / Risques"</formula>
    </cfRule>
    <cfRule type="expression" dxfId="6362" priority="29">
      <formula>$B25="J.  Administration / Services Généraux"</formula>
    </cfRule>
    <cfRule type="expression" dxfId="6361" priority="30">
      <formula>$B25="I.  Immobilier"</formula>
    </cfRule>
    <cfRule type="expression" dxfId="6360" priority="31">
      <formula>$B25="H.  Finance / Contrôle de Gestion / Comptabilité"</formula>
    </cfRule>
    <cfRule type="expression" dxfId="6359" priority="32">
      <formula>$B25="G.  Achats"</formula>
    </cfRule>
    <cfRule type="expression" dxfId="6358" priority="33">
      <formula>$B25="F.  Entreprises"</formula>
    </cfRule>
    <cfRule type="expression" dxfId="6357" priority="34">
      <formula>$B25="E. Excellence opérationnelle  Banque de détail"</formula>
    </cfRule>
    <cfRule type="expression" dxfId="6356" priority="35">
      <formula>$B25="D. Excellence opérationnelle Expertise transverse"</formula>
    </cfRule>
    <cfRule type="expression" dxfId="6355" priority="36">
      <formula>$B25="C. Gestion des risques"</formula>
    </cfRule>
    <cfRule type="expression" dxfId="6354" priority="37">
      <formula>$B25="B. Vente, Conseil"</formula>
    </cfRule>
    <cfRule type="expression" dxfId="6353" priority="38">
      <formula>$B25="A. Accueil, orientation"</formula>
    </cfRule>
  </conditionalFormatting>
  <printOptions horizontalCentered="1"/>
  <pageMargins left="0.23622047244094491" right="0.23622047244094491" top="0.74803149606299213" bottom="0.74803149606299213" header="0" footer="0"/>
  <pageSetup paperSize="9" scale="68" orientation="portrait" r:id="rId1"/>
  <headerFooter>
    <oddFooter>&amp;C&amp;1#&amp;"Calibri"&amp;10&amp;K0078D7C1 - Interne</oddFooter>
  </headerFooter>
  <drawing r:id="rId2"/>
  <legacyDrawingHF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Feuil91">
    <tabColor theme="5" tint="0.59999389629810485"/>
    <pageSetUpPr fitToPage="1"/>
  </sheetPr>
  <dimension ref="A1:I38"/>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01256 - CHARGE DU SOUTIEN OPERATIONNEL ET LOGISTIQUE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01256</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III.2</v>
      </c>
    </row>
    <row r="7" spans="1:7" s="248" customFormat="1" ht="11.25" customHeight="1">
      <c r="A7" s="268"/>
      <c r="B7" s="279"/>
      <c r="C7" s="284"/>
      <c r="D7" s="285"/>
      <c r="E7" s="763"/>
    </row>
    <row r="8" spans="1:7" s="248" customFormat="1" ht="21.75" customHeight="1">
      <c r="A8" s="268"/>
      <c r="B8" s="279"/>
      <c r="C8" s="269" t="s">
        <v>1988</v>
      </c>
      <c r="D8" s="270" t="s">
        <v>1991</v>
      </c>
      <c r="E8" s="375" t="s">
        <v>1989</v>
      </c>
      <c r="F8" s="271"/>
      <c r="G8" s="283"/>
    </row>
    <row r="9" spans="1:7" s="248" customFormat="1" ht="21.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5.5" customHeight="1">
      <c r="A12" s="239" t="s">
        <v>959</v>
      </c>
      <c r="B12" s="240" t="s">
        <v>1982</v>
      </c>
      <c r="C12" s="264" t="s">
        <v>432</v>
      </c>
      <c r="D12" s="264" t="s">
        <v>431</v>
      </c>
      <c r="E12" s="264" t="s">
        <v>1997</v>
      </c>
      <c r="F12" s="300" t="s">
        <v>2056</v>
      </c>
      <c r="G12" s="242" t="s">
        <v>1984</v>
      </c>
    </row>
    <row r="13" spans="1:7" s="248" customFormat="1" ht="51">
      <c r="A13" s="244" t="s">
        <v>724</v>
      </c>
      <c r="B13" s="423" t="str">
        <f>IFERROR(VLOOKUP($A13,Référentiel_de_Compétences!$B$7:$E$700,2,0),"")</f>
        <v>D. Excellence opérationnelle Expertise transverse</v>
      </c>
      <c r="C13" s="670" t="s">
        <v>2177</v>
      </c>
      <c r="D13" s="670" t="s">
        <v>2219</v>
      </c>
      <c r="E13" s="804" t="s">
        <v>1513</v>
      </c>
      <c r="F13" s="430" t="s">
        <v>1996</v>
      </c>
      <c r="G13" s="469"/>
    </row>
    <row r="14" spans="1:7" s="248" customFormat="1" ht="51">
      <c r="A14" s="244"/>
      <c r="B14" s="423"/>
      <c r="C14" s="671" t="s">
        <v>186</v>
      </c>
      <c r="D14" s="671" t="s">
        <v>2235</v>
      </c>
      <c r="E14" s="805" t="s">
        <v>1519</v>
      </c>
      <c r="F14" s="432" t="s">
        <v>1996</v>
      </c>
      <c r="G14" s="470"/>
    </row>
    <row r="15" spans="1:7" s="248" customFormat="1" ht="51">
      <c r="A15" s="244"/>
      <c r="B15" s="423"/>
      <c r="C15" s="671" t="s">
        <v>44</v>
      </c>
      <c r="D15" s="671" t="s">
        <v>2220</v>
      </c>
      <c r="E15" s="805" t="s">
        <v>1201</v>
      </c>
      <c r="F15" s="432" t="s">
        <v>1996</v>
      </c>
      <c r="G15" s="470"/>
    </row>
    <row r="16" spans="1:7" s="248" customFormat="1" ht="102">
      <c r="A16" s="244"/>
      <c r="B16" s="423"/>
      <c r="C16" s="671" t="s">
        <v>2130</v>
      </c>
      <c r="D16" s="671" t="s">
        <v>2137</v>
      </c>
      <c r="E16" s="805" t="s">
        <v>1495</v>
      </c>
      <c r="F16" s="432" t="s">
        <v>1996</v>
      </c>
      <c r="G16" s="470"/>
    </row>
    <row r="17" spans="1:9" s="248" customFormat="1" ht="85">
      <c r="A17" s="244"/>
      <c r="B17" s="423"/>
      <c r="C17" s="671" t="s">
        <v>184</v>
      </c>
      <c r="D17" s="671" t="s">
        <v>2136</v>
      </c>
      <c r="E17" s="805" t="s">
        <v>1507</v>
      </c>
      <c r="F17" s="432" t="s">
        <v>1996</v>
      </c>
      <c r="G17" s="470"/>
    </row>
    <row r="18" spans="1:9" s="248" customFormat="1" ht="119">
      <c r="A18" s="244"/>
      <c r="B18" s="423" t="str">
        <f>IFERROR(VLOOKUP($A18,Référentiel_de_Compétences!$B$7:$E$700,2,0),"")</f>
        <v/>
      </c>
      <c r="C18" s="671" t="s">
        <v>31</v>
      </c>
      <c r="D18" s="671" t="s">
        <v>2132</v>
      </c>
      <c r="E18" s="805" t="s">
        <v>1140</v>
      </c>
      <c r="F18" s="432" t="s">
        <v>1996</v>
      </c>
      <c r="G18" s="470"/>
    </row>
    <row r="19" spans="1:9" s="248" customFormat="1" ht="68">
      <c r="A19" s="244"/>
      <c r="B19" s="423" t="str">
        <f>IFERROR(VLOOKUP($A19,Référentiel_de_Compétences!$B$7:$E$700,2,0),"")</f>
        <v/>
      </c>
      <c r="C19" s="671" t="s">
        <v>36</v>
      </c>
      <c r="D19" s="671" t="s">
        <v>2254</v>
      </c>
      <c r="E19" s="805" t="s">
        <v>1168</v>
      </c>
      <c r="F19" s="432" t="s">
        <v>1996</v>
      </c>
      <c r="G19" s="470"/>
    </row>
    <row r="20" spans="1:9" s="248" customFormat="1" ht="68">
      <c r="A20" s="244"/>
      <c r="B20" s="423" t="str">
        <f>IFERROR(VLOOKUP($A20,Référentiel_de_Compétences!$B$7:$E$700,2,0),"")</f>
        <v/>
      </c>
      <c r="C20" s="671" t="s">
        <v>2129</v>
      </c>
      <c r="D20" s="671" t="s">
        <v>2134</v>
      </c>
      <c r="E20" s="805" t="s">
        <v>1483</v>
      </c>
      <c r="F20" s="432" t="s">
        <v>1996</v>
      </c>
      <c r="G20" s="470"/>
    </row>
    <row r="21" spans="1:9" s="248" customFormat="1" ht="68">
      <c r="A21" s="244"/>
      <c r="B21" s="423" t="str">
        <f>IFERROR(VLOOKUP($A21,Référentiel_de_Compétences!$B$7:$E$700,2,0),"")</f>
        <v/>
      </c>
      <c r="C21" s="671" t="s">
        <v>181</v>
      </c>
      <c r="D21" s="671" t="s">
        <v>2135</v>
      </c>
      <c r="E21" s="805" t="s">
        <v>1489</v>
      </c>
      <c r="F21" s="432" t="s">
        <v>1996</v>
      </c>
      <c r="G21" s="470"/>
    </row>
    <row r="22" spans="1:9" s="248" customFormat="1" ht="51">
      <c r="A22" s="244"/>
      <c r="B22" s="423" t="str">
        <f>IFERROR(VLOOKUP($A22,Référentiel_de_Compétences!$B$7:$E$700,2,0),"")</f>
        <v/>
      </c>
      <c r="C22" s="671" t="s">
        <v>2128</v>
      </c>
      <c r="D22" s="671" t="s">
        <v>2133</v>
      </c>
      <c r="E22" s="805" t="s">
        <v>1444</v>
      </c>
      <c r="F22" s="432" t="s">
        <v>1996</v>
      </c>
      <c r="G22" s="470"/>
    </row>
    <row r="23" spans="1:9" ht="85">
      <c r="C23" s="672" t="s">
        <v>2225</v>
      </c>
      <c r="D23" s="672" t="s">
        <v>2226</v>
      </c>
      <c r="E23" s="806" t="s">
        <v>1190</v>
      </c>
      <c r="F23" s="434" t="s">
        <v>1996</v>
      </c>
      <c r="G23" s="485"/>
    </row>
    <row r="24" spans="1:9" s="210" customFormat="1">
      <c r="A24" s="207"/>
      <c r="B24" s="208"/>
      <c r="D24" s="261"/>
      <c r="E24" s="379"/>
      <c r="G24" s="207"/>
      <c r="H24" s="207"/>
      <c r="I24" s="207"/>
    </row>
    <row r="25" spans="1:9" s="210" customFormat="1">
      <c r="A25" s="207"/>
      <c r="B25" s="208"/>
      <c r="D25" s="261"/>
      <c r="E25" s="379"/>
      <c r="F25" s="260" t="s">
        <v>1992</v>
      </c>
      <c r="G25" s="207"/>
      <c r="H25" s="207"/>
      <c r="I25" s="207"/>
    </row>
    <row r="26" spans="1:9" s="210" customFormat="1">
      <c r="A26" s="207"/>
      <c r="B26" s="208"/>
      <c r="C26" s="260" t="s">
        <v>1993</v>
      </c>
      <c r="D26" s="261"/>
      <c r="E26" s="379"/>
      <c r="F26" s="260" t="s">
        <v>1995</v>
      </c>
      <c r="G26" s="207"/>
      <c r="H26" s="207"/>
      <c r="I26" s="207"/>
    </row>
    <row r="27" spans="1:9" s="210" customFormat="1">
      <c r="A27" s="207"/>
      <c r="B27" s="208"/>
      <c r="C27" s="262" t="s">
        <v>1994</v>
      </c>
      <c r="D27" s="261"/>
      <c r="E27" s="379"/>
      <c r="F27" s="262" t="s">
        <v>1994</v>
      </c>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sheetData>
  <sheetProtection algorithmName="SHA-512" hashValue="Ga76MywLeSzaUdVA8+g5FayzKQS+kNk+fx6IyIDxp+k1uTE/hI0f4cEznuUULcCfdNRk3LAhpaDyx7WOggwkSA==" saltValue="hFyK9PpbZRFgqpJdOaMEBA==" spinCount="100000" sheet="1" objects="1" scenarios="1"/>
  <autoFilter ref="A12:G22" xr:uid="{00000000-0009-0000-0000-000077000000}"/>
  <mergeCells count="1">
    <mergeCell ref="C11:G11"/>
  </mergeCells>
  <conditionalFormatting sqref="C4 C7">
    <cfRule type="containsText" dxfId="1282" priority="44" operator="containsText" text="Choisie">
      <formula>NOT(ISERROR(SEARCH("Choisie",C4)))</formula>
    </cfRule>
    <cfRule type="containsText" dxfId="1281" priority="45" operator="containsText" text="clé">
      <formula>NOT(ISERROR(SEARCH("clé",C4)))</formula>
    </cfRule>
    <cfRule type="containsText" dxfId="1280" priority="46" operator="containsText" text="UTILE">
      <formula>NOT(ISERROR(SEARCH("UTILE",C4)))</formula>
    </cfRule>
  </conditionalFormatting>
  <conditionalFormatting sqref="B28:C70 B13:B27">
    <cfRule type="expression" dxfId="1279" priority="26">
      <formula>$B13="Z. Compétences Managériales"</formula>
    </cfRule>
    <cfRule type="expression" dxfId="1278" priority="27">
      <formula>$B13="Y. Compétences comportementales"</formula>
    </cfRule>
    <cfRule type="expression" dxfId="1277" priority="28">
      <formula>$B13="X. Digital"</formula>
    </cfRule>
    <cfRule type="expression" dxfId="1276" priority="29">
      <formula>$B13="P.  Projet"</formula>
    </cfRule>
    <cfRule type="expression" dxfId="1275" priority="30">
      <formula>$B13="O.  Communication"</formula>
    </cfRule>
    <cfRule type="expression" dxfId="1274" priority="31">
      <formula>$B13="N .  Système d'informations"</formula>
    </cfRule>
    <cfRule type="expression" dxfId="1273" priority="32">
      <formula>$B13="M.  Marketing"</formula>
    </cfRule>
    <cfRule type="expression" dxfId="1272" priority="33">
      <formula>$B13="L.  Ressources Humaines"</formula>
    </cfRule>
    <cfRule type="expression" dxfId="1271" priority="34">
      <formula>$B13="K.  Audit / Risques"</formula>
    </cfRule>
    <cfRule type="expression" dxfId="1270" priority="35">
      <formula>$B13="J.  Administration / Services Généraux"</formula>
    </cfRule>
    <cfRule type="expression" dxfId="1269" priority="36">
      <formula>$B13="I.  Immobilier"</formula>
    </cfRule>
    <cfRule type="expression" dxfId="1268" priority="37">
      <formula>$B13="H.  Finance / Contrôle de Gestion / Comptabilité"</formula>
    </cfRule>
    <cfRule type="expression" dxfId="1267" priority="38">
      <formula>$B13="G.  Achats"</formula>
    </cfRule>
    <cfRule type="expression" dxfId="1266" priority="39">
      <formula>$B13="F.  Entreprises"</formula>
    </cfRule>
    <cfRule type="expression" dxfId="1265" priority="40">
      <formula>$B13="E. Excellence opérationnelle  Banque de détail"</formula>
    </cfRule>
    <cfRule type="expression" dxfId="1264" priority="41">
      <formula>$B13="D. Excellence opérationnelle Expertise transverse"</formula>
    </cfRule>
    <cfRule type="expression" dxfId="1263" priority="42">
      <formula>$B13="C. Gestion des risques"</formula>
    </cfRule>
    <cfRule type="expression" dxfId="1262" priority="43">
      <formula>$B13="B. Vente, Conseil"</formula>
    </cfRule>
    <cfRule type="expression" dxfId="1261" priority="47">
      <formula>$B13="A. Accueil, orientation"</formula>
    </cfRule>
  </conditionalFormatting>
  <conditionalFormatting sqref="C8 C10">
    <cfRule type="containsText" dxfId="1260" priority="23" operator="containsText" text="Choisie">
      <formula>NOT(ISERROR(SEARCH("Choisie",C8)))</formula>
    </cfRule>
    <cfRule type="containsText" dxfId="1259" priority="24" operator="containsText" text="clé">
      <formula>NOT(ISERROR(SEARCH("clé",C8)))</formula>
    </cfRule>
    <cfRule type="containsText" dxfId="1258" priority="25" operator="containsText" text="UTILE">
      <formula>NOT(ISERROR(SEARCH("UTILE",C8)))</formula>
    </cfRule>
  </conditionalFormatting>
  <conditionalFormatting sqref="F25:F27">
    <cfRule type="expression" dxfId="1257" priority="4">
      <formula>$B23="Z. Compétences Managériales"</formula>
    </cfRule>
    <cfRule type="expression" dxfId="1256" priority="5">
      <formula>$B23="Y. Compétences comportementales"</formula>
    </cfRule>
    <cfRule type="expression" dxfId="1255" priority="6">
      <formula>$B23="X. Digital"</formula>
    </cfRule>
    <cfRule type="expression" dxfId="1254" priority="7">
      <formula>$B23="P.  Projet"</formula>
    </cfRule>
    <cfRule type="expression" dxfId="1253" priority="8">
      <formula>$B23="O.  Communication"</formula>
    </cfRule>
    <cfRule type="expression" dxfId="1252" priority="9">
      <formula>$B23="N .  Système d'informations"</formula>
    </cfRule>
    <cfRule type="expression" dxfId="1251" priority="10">
      <formula>$B23="M.  Marketing"</formula>
    </cfRule>
    <cfRule type="expression" dxfId="1250" priority="11">
      <formula>$B23="L.  Ressources Humaines"</formula>
    </cfRule>
    <cfRule type="expression" dxfId="1249" priority="12">
      <formula>$B23="K.  Audit / Risques"</formula>
    </cfRule>
    <cfRule type="expression" dxfId="1248" priority="13">
      <formula>$B23="J.  Administration / Services Généraux"</formula>
    </cfRule>
    <cfRule type="expression" dxfId="1247" priority="14">
      <formula>$B23="I.  Immobilier"</formula>
    </cfRule>
    <cfRule type="expression" dxfId="1246" priority="15">
      <formula>$B23="H.  Finance / Contrôle de Gestion / Comptabilité"</formula>
    </cfRule>
    <cfRule type="expression" dxfId="1245" priority="16">
      <formula>$B23="G.  Achats"</formula>
    </cfRule>
    <cfRule type="expression" dxfId="1244" priority="17">
      <formula>$B23="F.  Entreprises"</formula>
    </cfRule>
    <cfRule type="expression" dxfId="1243" priority="18">
      <formula>$B23="E. Excellence opérationnelle  Banque de détail"</formula>
    </cfRule>
    <cfRule type="expression" dxfId="1242" priority="19">
      <formula>$B23="D. Excellence opérationnelle Expertise transverse"</formula>
    </cfRule>
    <cfRule type="expression" dxfId="1241" priority="20">
      <formula>$B23="C. Gestion des risques"</formula>
    </cfRule>
    <cfRule type="expression" dxfId="1240" priority="21">
      <formula>$B23="B. Vente, Conseil"</formula>
    </cfRule>
    <cfRule type="expression" dxfId="1239" priority="22">
      <formula>$B23="A. Accueil, orientation"</formula>
    </cfRule>
  </conditionalFormatting>
  <conditionalFormatting sqref="C26:C27">
    <cfRule type="expression" dxfId="1238" priority="619">
      <formula>$B24="Z. Compétences Managériales"</formula>
    </cfRule>
    <cfRule type="expression" dxfId="1237" priority="620">
      <formula>$B24="Y. Compétences comportementales"</formula>
    </cfRule>
    <cfRule type="expression" dxfId="1236" priority="621">
      <formula>$B24="X. Digital"</formula>
    </cfRule>
    <cfRule type="expression" dxfId="1235" priority="622">
      <formula>$B24="P.  Projet"</formula>
    </cfRule>
    <cfRule type="expression" dxfId="1234" priority="623">
      <formula>$B24="O.  Communication"</formula>
    </cfRule>
    <cfRule type="expression" dxfId="1233" priority="624">
      <formula>$B24="N .  Système d'informations"</formula>
    </cfRule>
    <cfRule type="expression" dxfId="1232" priority="625">
      <formula>$B24="M.  Marketing"</formula>
    </cfRule>
    <cfRule type="expression" dxfId="1231" priority="626">
      <formula>$B24="L.  Ressources Humaines"</formula>
    </cfRule>
    <cfRule type="expression" dxfId="1230" priority="627">
      <formula>$B24="K.  Audit / Risques"</formula>
    </cfRule>
    <cfRule type="expression" dxfId="1229" priority="628">
      <formula>$B24="J.  Administration / Services Généraux"</formula>
    </cfRule>
    <cfRule type="expression" dxfId="1228" priority="629">
      <formula>$B24="I.  Immobilier"</formula>
    </cfRule>
    <cfRule type="expression" dxfId="1227" priority="630">
      <formula>$B24="H.  Finance / Contrôle de Gestion / Comptabilité"</formula>
    </cfRule>
    <cfRule type="expression" dxfId="1226" priority="631">
      <formula>$B24="G.  Achats"</formula>
    </cfRule>
    <cfRule type="expression" dxfId="1225" priority="632">
      <formula>$B24="F.  Entreprises"</formula>
    </cfRule>
    <cfRule type="expression" dxfId="1224" priority="633">
      <formula>$B24="E. Excellence opérationnelle  Banque de détail"</formula>
    </cfRule>
    <cfRule type="expression" dxfId="1223" priority="634">
      <formula>$B24="D. Excellence opérationnelle Expertise transverse"</formula>
    </cfRule>
    <cfRule type="expression" dxfId="1222" priority="635">
      <formula>$B24="C. Gestion des risques"</formula>
    </cfRule>
    <cfRule type="expression" dxfId="1221" priority="636">
      <formula>$B24="B. Vente, Conseil"</formula>
    </cfRule>
    <cfRule type="expression" dxfId="1220" priority="637">
      <formula>$B24="A.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Feuil92">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5.332031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15.75" customHeight="1">
      <c r="A4" s="268"/>
      <c r="B4" s="231"/>
      <c r="C4" s="414" t="s">
        <v>1985</v>
      </c>
      <c r="D4" s="270" t="str">
        <f ca="1">VLOOKUP($G$5,Répertoire_des_fonctions!$A$7:$E$780,4,0)</f>
        <v>35408 - CONSEILLER SUPPORT III.2</v>
      </c>
      <c r="E4" s="271"/>
      <c r="F4" s="271"/>
      <c r="G4" s="272" t="str">
        <f ca="1">HYPERLINK("#Matrice!"&amp;ADDRESS(3,4+MATCH(D4,Matrice!$E$3:$AOP$3,0)),"Go")</f>
        <v>Go</v>
      </c>
    </row>
    <row r="5" spans="1:7" s="278" customFormat="1" ht="20" customHeight="1">
      <c r="A5" s="273"/>
      <c r="B5" s="274"/>
      <c r="C5" s="275" t="s">
        <v>403</v>
      </c>
      <c r="D5" s="276" t="str">
        <f ca="1">VLOOKUP($G$5,Répertoire_des_fonctions!$A$7:$E$780,2,0)</f>
        <v>SYSTEME D INFORMATION</v>
      </c>
      <c r="E5" s="277"/>
      <c r="F5" s="276" t="s">
        <v>1986</v>
      </c>
      <c r="G5" s="276" t="str">
        <f ca="1">RIGHT(CELL("filename",A1),LEN(CELL("filename",A1))-SEARCH("]",CELL("filename",A1)))</f>
        <v>35408</v>
      </c>
    </row>
    <row r="6" spans="1:7" s="278" customFormat="1" ht="17" customHeight="1">
      <c r="A6" s="273"/>
      <c r="B6" s="274"/>
      <c r="C6" s="275" t="s">
        <v>404</v>
      </c>
      <c r="D6" s="276" t="str">
        <f ca="1">VLOOKUP($G$5,Répertoire_des_fonctions!$A$7:$E$780,3,0)</f>
        <v>CHARGE DE SUPPORT INFORMATIQUE</v>
      </c>
      <c r="E6" s="277"/>
      <c r="F6" s="276" t="s">
        <v>1987</v>
      </c>
      <c r="G6" s="276" t="str">
        <f ca="1">VLOOKUP($G$5,Répertoire_des_fonctions!$A$7:$E$780,5,0)</f>
        <v>III.2</v>
      </c>
    </row>
    <row r="7" spans="1:7" s="248" customFormat="1" ht="8.25" customHeight="1">
      <c r="A7" s="268"/>
      <c r="B7" s="279"/>
      <c r="C7" s="662"/>
      <c r="D7" s="285"/>
      <c r="E7" s="282"/>
    </row>
    <row r="8" spans="1:7" s="248" customFormat="1" ht="15.75" customHeight="1">
      <c r="A8" s="268"/>
      <c r="B8" s="279"/>
      <c r="C8" s="414" t="s">
        <v>1988</v>
      </c>
      <c r="D8" s="270" t="s">
        <v>1991</v>
      </c>
      <c r="E8" s="375" t="s">
        <v>1989</v>
      </c>
      <c r="F8" s="271"/>
      <c r="G8" s="283"/>
    </row>
    <row r="9" spans="1:7" s="248" customFormat="1" ht="15.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8.25" customHeight="1">
      <c r="A12" s="239" t="s">
        <v>959</v>
      </c>
      <c r="B12" s="240" t="s">
        <v>1982</v>
      </c>
      <c r="C12" s="241" t="s">
        <v>432</v>
      </c>
      <c r="D12" s="241" t="s">
        <v>431</v>
      </c>
      <c r="E12" s="241" t="s">
        <v>1997</v>
      </c>
      <c r="F12" s="300" t="s">
        <v>2056</v>
      </c>
      <c r="G12" s="242" t="s">
        <v>1984</v>
      </c>
    </row>
    <row r="13" spans="1:7" s="248" customFormat="1" ht="68">
      <c r="A13" s="244" t="s">
        <v>904</v>
      </c>
      <c r="B13" s="423" t="str">
        <f>IFERROR(VLOOKUP($A13,Référentiel_de_Compétences!$B$7:$E$700,2,0),"")</f>
        <v>Y. Compétences comportementales</v>
      </c>
      <c r="C13" s="670" t="s">
        <v>161</v>
      </c>
      <c r="D13" s="670" t="s">
        <v>2283</v>
      </c>
      <c r="E13" s="670" t="s">
        <v>2074</v>
      </c>
      <c r="F13" s="430" t="s">
        <v>1996</v>
      </c>
      <c r="G13" s="469"/>
    </row>
    <row r="14" spans="1:7" s="248" customFormat="1" ht="34">
      <c r="A14" s="244" t="s">
        <v>905</v>
      </c>
      <c r="B14" s="423" t="str">
        <f>IFERROR(VLOOKUP($A14,Référentiel_de_Compétences!$B$7:$E$700,2,0),"")</f>
        <v>Y. Compétences comportementales</v>
      </c>
      <c r="C14" s="671" t="s">
        <v>2243</v>
      </c>
      <c r="D14" s="671" t="s">
        <v>639</v>
      </c>
      <c r="E14" s="671" t="s">
        <v>1196</v>
      </c>
      <c r="F14" s="432" t="s">
        <v>1996</v>
      </c>
      <c r="G14" s="470"/>
    </row>
    <row r="15" spans="1:7" s="248" customFormat="1" ht="102">
      <c r="A15" s="244" t="s">
        <v>906</v>
      </c>
      <c r="B15" s="423" t="str">
        <f>IFERROR(VLOOKUP($A15,Référentiel_de_Compétences!$B$7:$E$700,2,0),"")</f>
        <v>Y. Compétences comportementales</v>
      </c>
      <c r="C15" s="671" t="s">
        <v>2130</v>
      </c>
      <c r="D15" s="671" t="s">
        <v>2137</v>
      </c>
      <c r="E15" s="671" t="s">
        <v>1495</v>
      </c>
      <c r="F15" s="432" t="s">
        <v>1996</v>
      </c>
      <c r="G15" s="470"/>
    </row>
    <row r="16" spans="1:7" s="248" customFormat="1" ht="85">
      <c r="A16" s="244" t="s">
        <v>907</v>
      </c>
      <c r="B16" s="423" t="str">
        <f>IFERROR(VLOOKUP($A16,Référentiel_de_Compétences!$B$7:$E$700,2,0),"")</f>
        <v>Y. Compétences comportementales</v>
      </c>
      <c r="C16" s="671" t="s">
        <v>184</v>
      </c>
      <c r="D16" s="671" t="s">
        <v>2136</v>
      </c>
      <c r="E16" s="671" t="s">
        <v>1507</v>
      </c>
      <c r="F16" s="432" t="s">
        <v>1996</v>
      </c>
      <c r="G16" s="470"/>
    </row>
    <row r="17" spans="1:9" s="248" customFormat="1" ht="34">
      <c r="A17" s="244" t="s">
        <v>908</v>
      </c>
      <c r="B17" s="423" t="str">
        <f>IFERROR(VLOOKUP($A17,Référentiel_de_Compétences!$B$7:$E$700,2,0),"")</f>
        <v>Y. Compétences comportementales</v>
      </c>
      <c r="C17" s="671" t="s">
        <v>2188</v>
      </c>
      <c r="D17" s="671" t="s">
        <v>2288</v>
      </c>
      <c r="E17" s="671" t="s">
        <v>2190</v>
      </c>
      <c r="F17" s="432" t="s">
        <v>1996</v>
      </c>
      <c r="G17" s="470"/>
    </row>
    <row r="18" spans="1:9" s="248" customFormat="1" ht="34">
      <c r="A18" s="244" t="s">
        <v>909</v>
      </c>
      <c r="B18" s="423" t="str">
        <f>IFERROR(VLOOKUP($A18,Référentiel_de_Compétences!$B$7:$E$700,2,0),"")</f>
        <v>Y. Compétences comportementales</v>
      </c>
      <c r="C18" s="671" t="s">
        <v>162</v>
      </c>
      <c r="D18" s="671" t="s">
        <v>2284</v>
      </c>
      <c r="E18" s="671" t="s">
        <v>2196</v>
      </c>
      <c r="F18" s="432" t="s">
        <v>1996</v>
      </c>
      <c r="G18" s="470"/>
    </row>
    <row r="19" spans="1:9" s="248" customFormat="1" ht="68">
      <c r="A19" s="244" t="s">
        <v>910</v>
      </c>
      <c r="B19" s="423" t="str">
        <f>IFERROR(VLOOKUP($A19,Référentiel_de_Compétences!$B$7:$E$700,2,0),"")</f>
        <v>Y. Compétences comportementales</v>
      </c>
      <c r="C19" s="671" t="s">
        <v>2129</v>
      </c>
      <c r="D19" s="671" t="s">
        <v>2134</v>
      </c>
      <c r="E19" s="671" t="s">
        <v>1483</v>
      </c>
      <c r="F19" s="432" t="s">
        <v>1996</v>
      </c>
      <c r="G19" s="470"/>
    </row>
    <row r="20" spans="1:9" s="248" customFormat="1" ht="68">
      <c r="A20" s="244" t="s">
        <v>736</v>
      </c>
      <c r="B20" s="423" t="str">
        <f>IFERROR(VLOOKUP($A20,Référentiel_de_Compétences!$B$7:$E$700,2,0),"")</f>
        <v>D. Excellence opérationnelle Expertise transverse</v>
      </c>
      <c r="C20" s="671" t="s">
        <v>181</v>
      </c>
      <c r="D20" s="671" t="s">
        <v>2135</v>
      </c>
      <c r="E20" s="671" t="s">
        <v>1489</v>
      </c>
      <c r="F20" s="432" t="s">
        <v>1996</v>
      </c>
      <c r="G20" s="470"/>
    </row>
    <row r="21" spans="1:9" s="248" customFormat="1" ht="102">
      <c r="A21" s="244" t="s">
        <v>737</v>
      </c>
      <c r="B21" s="423" t="str">
        <f>IFERROR(VLOOKUP($A21,Référentiel_de_Compétences!$B$7:$E$700,2,0),"")</f>
        <v>D. Excellence opérationnelle Expertise transverse</v>
      </c>
      <c r="C21" s="671" t="s">
        <v>151</v>
      </c>
      <c r="D21" s="671" t="s">
        <v>2285</v>
      </c>
      <c r="E21" s="671" t="s">
        <v>2167</v>
      </c>
      <c r="F21" s="432" t="s">
        <v>1996</v>
      </c>
      <c r="G21" s="470"/>
    </row>
    <row r="22" spans="1:9" s="248" customFormat="1" ht="68">
      <c r="A22" s="244" t="s">
        <v>869</v>
      </c>
      <c r="B22" s="423" t="str">
        <f>IFERROR(VLOOKUP($A22,Référentiel_de_Compétences!$B$7:$E$700,2,0),"")</f>
        <v>N .  Système d'informations</v>
      </c>
      <c r="C22" s="672" t="s">
        <v>157</v>
      </c>
      <c r="D22" s="672" t="s">
        <v>2198</v>
      </c>
      <c r="E22" s="672" t="s">
        <v>2201</v>
      </c>
      <c r="F22" s="434" t="s">
        <v>1996</v>
      </c>
      <c r="G22" s="471"/>
    </row>
    <row r="23" spans="1:9" ht="27.75" customHeight="1">
      <c r="C23" s="260" t="s">
        <v>1992</v>
      </c>
      <c r="D23" s="668"/>
      <c r="E23" s="519"/>
      <c r="F23" s="260" t="s">
        <v>1992</v>
      </c>
      <c r="G23" s="301"/>
    </row>
    <row r="24" spans="1:9" s="210" customFormat="1">
      <c r="A24" s="207"/>
      <c r="B24" s="208"/>
      <c r="C24" s="260" t="s">
        <v>1993</v>
      </c>
      <c r="D24" s="285"/>
      <c r="F24" s="260" t="s">
        <v>1995</v>
      </c>
      <c r="G24" s="207"/>
      <c r="H24" s="207"/>
      <c r="I24" s="207"/>
    </row>
    <row r="25" spans="1:9" s="210" customFormat="1">
      <c r="A25" s="207"/>
      <c r="B25" s="208"/>
      <c r="C25" s="669" t="s">
        <v>1994</v>
      </c>
      <c r="D25" s="285"/>
      <c r="F25" s="262" t="s">
        <v>1994</v>
      </c>
      <c r="G25" s="207"/>
      <c r="H25" s="207"/>
      <c r="I25" s="207"/>
    </row>
    <row r="26" spans="1:9" s="210" customFormat="1">
      <c r="A26" s="207"/>
      <c r="B26" s="208"/>
      <c r="C26" s="279"/>
      <c r="D26" s="285"/>
      <c r="F26" s="207"/>
      <c r="G26" s="207"/>
      <c r="H26" s="207"/>
      <c r="I26" s="207"/>
    </row>
    <row r="27" spans="1:9" s="210" customFormat="1">
      <c r="A27" s="207"/>
      <c r="B27" s="208"/>
      <c r="C27" s="279"/>
      <c r="D27" s="285"/>
      <c r="F27" s="207"/>
      <c r="G27" s="207"/>
      <c r="H27" s="207"/>
      <c r="I27" s="207"/>
    </row>
    <row r="28" spans="1:9" s="210" customFormat="1">
      <c r="A28" s="207"/>
      <c r="B28" s="208"/>
      <c r="C28" s="279"/>
      <c r="D28" s="285"/>
      <c r="F28" s="207"/>
      <c r="G28" s="207"/>
      <c r="H28" s="207"/>
      <c r="I28" s="207"/>
    </row>
    <row r="29" spans="1:9" s="210" customFormat="1">
      <c r="A29" s="207"/>
      <c r="B29" s="208"/>
      <c r="C29" s="279"/>
      <c r="D29" s="285"/>
      <c r="F29" s="207"/>
      <c r="G29" s="207"/>
      <c r="H29" s="207"/>
      <c r="I29" s="207"/>
    </row>
    <row r="30" spans="1:9" s="210" customFormat="1">
      <c r="A30" s="207"/>
      <c r="B30" s="208"/>
      <c r="C30" s="279"/>
      <c r="D30" s="285"/>
      <c r="F30" s="207"/>
      <c r="G30" s="207"/>
      <c r="H30" s="207"/>
      <c r="I30" s="207"/>
    </row>
  </sheetData>
  <sheetProtection algorithmName="SHA-512" hashValue="jAzvz81X1MprPixYvNtZ0vu6c5fQ3PjoM+coxpgxem4Wt8LqNVmGtb1kVVh9t/beyVhYMZ9QL9NmUoCo6UtnFg==" saltValue="K66bCAigaWjJKzn2l5aZlw==" spinCount="100000" sheet="1" objects="1" scenarios="1"/>
  <autoFilter ref="A12:G22" xr:uid="{00000000-0009-0000-0000-000078000000}"/>
  <mergeCells count="1">
    <mergeCell ref="C11:G11"/>
  </mergeCells>
  <conditionalFormatting sqref="C4 C7">
    <cfRule type="containsText" dxfId="1219" priority="44" operator="containsText" text="Choisie">
      <formula>NOT(ISERROR(SEARCH("Choisie",C4)))</formula>
    </cfRule>
    <cfRule type="containsText" dxfId="1218" priority="45" operator="containsText" text="clé">
      <formula>NOT(ISERROR(SEARCH("clé",C4)))</formula>
    </cfRule>
    <cfRule type="containsText" dxfId="1217" priority="46" operator="containsText" text="UTILE">
      <formula>NOT(ISERROR(SEARCH("UTILE",C4)))</formula>
    </cfRule>
  </conditionalFormatting>
  <conditionalFormatting sqref="B13:B22 B23:C70">
    <cfRule type="expression" dxfId="1216" priority="26">
      <formula>$B13="Z. Compétences Managériales"</formula>
    </cfRule>
    <cfRule type="expression" dxfId="1215" priority="27">
      <formula>$B13="Y. Compétences comportementales"</formula>
    </cfRule>
    <cfRule type="expression" dxfId="1214" priority="28">
      <formula>$B13="X. Digital"</formula>
    </cfRule>
    <cfRule type="expression" dxfId="1213" priority="29">
      <formula>$B13="P.  Projet"</formula>
    </cfRule>
    <cfRule type="expression" dxfId="1212" priority="30">
      <formula>$B13="O.  Communication"</formula>
    </cfRule>
    <cfRule type="expression" dxfId="1211" priority="31">
      <formula>$B13="N .  Système d'informations"</formula>
    </cfRule>
    <cfRule type="expression" dxfId="1210" priority="32">
      <formula>$B13="M.  Marketing"</formula>
    </cfRule>
    <cfRule type="expression" dxfId="1209" priority="33">
      <formula>$B13="L.  Ressources Humaines"</formula>
    </cfRule>
    <cfRule type="expression" dxfId="1208" priority="34">
      <formula>$B13="K.  Audit / Risques"</formula>
    </cfRule>
    <cfRule type="expression" dxfId="1207" priority="35">
      <formula>$B13="J.  Administration / Services Généraux"</formula>
    </cfRule>
    <cfRule type="expression" dxfId="1206" priority="36">
      <formula>$B13="I.  Immobilier"</formula>
    </cfRule>
    <cfRule type="expression" dxfId="1205" priority="37">
      <formula>$B13="H.  Finance / Contrôle de Gestion / Comptabilité"</formula>
    </cfRule>
    <cfRule type="expression" dxfId="1204" priority="38">
      <formula>$B13="G.  Achats"</formula>
    </cfRule>
    <cfRule type="expression" dxfId="1203" priority="39">
      <formula>$B13="F.  Entreprises"</formula>
    </cfRule>
    <cfRule type="expression" dxfId="1202" priority="40">
      <formula>$B13="E. Excellence opérationnelle  Banque de détail"</formula>
    </cfRule>
    <cfRule type="expression" dxfId="1201" priority="41">
      <formula>$B13="D. Excellence opérationnelle Expertise transverse"</formula>
    </cfRule>
    <cfRule type="expression" dxfId="1200" priority="42">
      <formula>$B13="C. Gestion des risques"</formula>
    </cfRule>
    <cfRule type="expression" dxfId="1199" priority="43">
      <formula>$B13="B. Vente, Conseil"</formula>
    </cfRule>
    <cfRule type="expression" dxfId="1198" priority="47">
      <formula>$B13="A. Accueil, orientation"</formula>
    </cfRule>
  </conditionalFormatting>
  <conditionalFormatting sqref="C8 C10">
    <cfRule type="containsText" dxfId="1197" priority="23" operator="containsText" text="Choisie">
      <formula>NOT(ISERROR(SEARCH("Choisie",C8)))</formula>
    </cfRule>
    <cfRule type="containsText" dxfId="1196" priority="24" operator="containsText" text="clé">
      <formula>NOT(ISERROR(SEARCH("clé",C8)))</formula>
    </cfRule>
    <cfRule type="containsText" dxfId="1195" priority="25" operator="containsText" text="UTILE">
      <formula>NOT(ISERROR(SEARCH("UTILE",C8)))</formula>
    </cfRule>
  </conditionalFormatting>
  <conditionalFormatting sqref="F23:F25">
    <cfRule type="expression" dxfId="1194" priority="4">
      <formula>$B23="Z. Compétences Managériales"</formula>
    </cfRule>
    <cfRule type="expression" dxfId="1193" priority="5">
      <formula>$B23="Y. Compétences comportementales"</formula>
    </cfRule>
    <cfRule type="expression" dxfId="1192" priority="6">
      <formula>$B23="X. Digital"</formula>
    </cfRule>
    <cfRule type="expression" dxfId="1191" priority="7">
      <formula>$B23="P.  Projet"</formula>
    </cfRule>
    <cfRule type="expression" dxfId="1190" priority="8">
      <formula>$B23="O.  Communication"</formula>
    </cfRule>
    <cfRule type="expression" dxfId="1189" priority="9">
      <formula>$B23="N .  Système d'informations"</formula>
    </cfRule>
    <cfRule type="expression" dxfId="1188" priority="10">
      <formula>$B23="M.  Marketing"</formula>
    </cfRule>
    <cfRule type="expression" dxfId="1187" priority="11">
      <formula>$B23="L.  Ressources Humaines"</formula>
    </cfRule>
    <cfRule type="expression" dxfId="1186" priority="12">
      <formula>$B23="K.  Audit / Risques"</formula>
    </cfRule>
    <cfRule type="expression" dxfId="1185" priority="13">
      <formula>$B23="J.  Administration / Services Généraux"</formula>
    </cfRule>
    <cfRule type="expression" dxfId="1184" priority="14">
      <formula>$B23="I.  Immobilier"</formula>
    </cfRule>
    <cfRule type="expression" dxfId="1183" priority="15">
      <formula>$B23="H.  Finance / Contrôle de Gestion / Comptabilité"</formula>
    </cfRule>
    <cfRule type="expression" dxfId="1182" priority="16">
      <formula>$B23="G.  Achats"</formula>
    </cfRule>
    <cfRule type="expression" dxfId="1181" priority="17">
      <formula>$B23="F.  Entreprises"</formula>
    </cfRule>
    <cfRule type="expression" dxfId="1180" priority="18">
      <formula>$B23="E. Excellence opérationnelle  Banque de détail"</formula>
    </cfRule>
    <cfRule type="expression" dxfId="1179" priority="19">
      <formula>$B23="D. Excellence opérationnelle Expertise transverse"</formula>
    </cfRule>
    <cfRule type="expression" dxfId="1178" priority="20">
      <formula>$B23="C. Gestion des risques"</formula>
    </cfRule>
    <cfRule type="expression" dxfId="1177" priority="21">
      <formula>$B23="B. Vente, Conseil"</formula>
    </cfRule>
    <cfRule type="expression" dxfId="1176" priority="22">
      <formula>$B23="A. Accueil, orientation"</formula>
    </cfRule>
  </conditionalFormatting>
  <printOptions horizontalCentered="1"/>
  <pageMargins left="0.23622047244094491" right="0.23622047244094491" top="0.74803149606299213" bottom="0.74803149606299213" header="0" footer="0"/>
  <pageSetup paperSize="9" scale="72" orientation="portrait" r:id="rId1"/>
  <drawing r:id="rId2"/>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Feuil93">
    <tabColor theme="5" tint="0.59999389629810485"/>
    <pageSetUpPr fitToPage="1"/>
  </sheetPr>
  <dimension ref="A1:I38"/>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35426 - ENCADRANT RH III.2</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35426</v>
      </c>
    </row>
    <row r="6" spans="1:7" s="278" customFormat="1" ht="21" customHeight="1">
      <c r="A6" s="273"/>
      <c r="B6" s="274"/>
      <c r="C6" s="275" t="s">
        <v>404</v>
      </c>
      <c r="D6" s="276" t="str">
        <f ca="1">VLOOKUP($G$5,Répertoire_des_fonctions!$A$7:$E$780,3,0)</f>
        <v>RESP GESTION ADMINISTRATIVE-REGLEMENTAIRE RH</v>
      </c>
      <c r="E6" s="277"/>
      <c r="F6" s="276" t="s">
        <v>1987</v>
      </c>
      <c r="G6" s="276" t="str">
        <f ca="1">VLOOKUP($G$5,Répertoire_des_fonctions!$A$7:$E$780,5,0)</f>
        <v>III.2</v>
      </c>
    </row>
    <row r="7" spans="1:7" s="248" customFormat="1" ht="9" customHeight="1">
      <c r="A7" s="268"/>
      <c r="B7" s="279"/>
      <c r="C7" s="284"/>
      <c r="D7" s="285"/>
      <c r="E7" s="282"/>
    </row>
    <row r="8" spans="1:7" s="248" customFormat="1" ht="15.75" customHeight="1">
      <c r="A8" s="268"/>
      <c r="B8" s="279"/>
      <c r="C8" s="269" t="s">
        <v>1988</v>
      </c>
      <c r="D8" s="270" t="s">
        <v>1991</v>
      </c>
      <c r="E8" s="375" t="s">
        <v>1989</v>
      </c>
      <c r="F8" s="271"/>
      <c r="G8" s="283"/>
    </row>
    <row r="9" spans="1:7" s="248" customFormat="1" ht="15.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4.25" customHeight="1">
      <c r="A12" s="239" t="s">
        <v>959</v>
      </c>
      <c r="B12" s="240" t="s">
        <v>1982</v>
      </c>
      <c r="C12" s="241" t="s">
        <v>432</v>
      </c>
      <c r="D12" s="241" t="s">
        <v>431</v>
      </c>
      <c r="E12" s="241" t="s">
        <v>1997</v>
      </c>
      <c r="F12" s="300" t="s">
        <v>2056</v>
      </c>
      <c r="G12" s="242" t="s">
        <v>1984</v>
      </c>
    </row>
    <row r="13" spans="1:7" s="248" customFormat="1" ht="51">
      <c r="A13" s="244" t="s">
        <v>710</v>
      </c>
      <c r="B13" s="423" t="str">
        <f>IFERROR(VLOOKUP($A13,Référentiel_de_Compétences!$B$7:$E$700,2,0),"")</f>
        <v>C. Gestion des risques</v>
      </c>
      <c r="C13" s="670" t="s">
        <v>2177</v>
      </c>
      <c r="D13" s="670" t="s">
        <v>2219</v>
      </c>
      <c r="E13" s="670" t="s">
        <v>1513</v>
      </c>
      <c r="F13" s="430" t="s">
        <v>1996</v>
      </c>
      <c r="G13" s="469"/>
    </row>
    <row r="14" spans="1:7" s="248" customFormat="1" ht="51">
      <c r="A14" s="244" t="s">
        <v>724</v>
      </c>
      <c r="B14" s="423" t="str">
        <f>IFERROR(VLOOKUP($A14,Référentiel_de_Compétences!$B$7:$E$700,2,0),"")</f>
        <v>D. Excellence opérationnelle Expertise transverse</v>
      </c>
      <c r="C14" s="671" t="s">
        <v>2243</v>
      </c>
      <c r="D14" s="671" t="s">
        <v>639</v>
      </c>
      <c r="E14" s="671" t="s">
        <v>1196</v>
      </c>
      <c r="F14" s="432" t="s">
        <v>1996</v>
      </c>
      <c r="G14" s="470"/>
    </row>
    <row r="15" spans="1:7" s="248" customFormat="1" ht="51">
      <c r="A15" s="244" t="s">
        <v>729</v>
      </c>
      <c r="B15" s="423" t="str">
        <f>IFERROR(VLOOKUP($A15,Référentiel_de_Compétences!$B$7:$E$700,2,0),"")</f>
        <v>D. Excellence opérationnelle Expertise transverse</v>
      </c>
      <c r="C15" s="671" t="s">
        <v>186</v>
      </c>
      <c r="D15" s="671" t="s">
        <v>2235</v>
      </c>
      <c r="E15" s="671" t="s">
        <v>1519</v>
      </c>
      <c r="F15" s="432" t="s">
        <v>1996</v>
      </c>
      <c r="G15" s="470"/>
    </row>
    <row r="16" spans="1:7" s="248" customFormat="1" ht="51">
      <c r="A16" s="244" t="s">
        <v>737</v>
      </c>
      <c r="B16" s="423" t="str">
        <f>IFERROR(VLOOKUP($A16,Référentiel_de_Compétences!$B$7:$E$700,2,0),"")</f>
        <v>D. Excellence opérationnelle Expertise transverse</v>
      </c>
      <c r="C16" s="671" t="s">
        <v>44</v>
      </c>
      <c r="D16" s="671" t="s">
        <v>2220</v>
      </c>
      <c r="E16" s="671" t="s">
        <v>1201</v>
      </c>
      <c r="F16" s="432" t="s">
        <v>1996</v>
      </c>
      <c r="G16" s="470"/>
    </row>
    <row r="17" spans="1:9" s="248" customFormat="1" ht="102">
      <c r="A17" s="244" t="s">
        <v>740</v>
      </c>
      <c r="B17" s="423" t="str">
        <f>IFERROR(VLOOKUP($A17,Référentiel_de_Compétences!$B$7:$E$700,2,0),"")</f>
        <v>D. Excellence opérationnelle Expertise transverse</v>
      </c>
      <c r="C17" s="671" t="s">
        <v>2130</v>
      </c>
      <c r="D17" s="671" t="s">
        <v>2137</v>
      </c>
      <c r="E17" s="671" t="s">
        <v>1495</v>
      </c>
      <c r="F17" s="432" t="s">
        <v>1996</v>
      </c>
      <c r="G17" s="470"/>
    </row>
    <row r="18" spans="1:9" s="248" customFormat="1" ht="85">
      <c r="A18" s="244" t="s">
        <v>741</v>
      </c>
      <c r="B18" s="423" t="str">
        <f>IFERROR(VLOOKUP($A18,Référentiel_de_Compétences!$B$7:$E$700,2,0),"")</f>
        <v>D. Excellence opérationnelle Expertise transverse</v>
      </c>
      <c r="C18" s="671" t="s">
        <v>184</v>
      </c>
      <c r="D18" s="671" t="s">
        <v>2136</v>
      </c>
      <c r="E18" s="671" t="s">
        <v>1507</v>
      </c>
      <c r="F18" s="432" t="s">
        <v>1996</v>
      </c>
      <c r="G18" s="470"/>
    </row>
    <row r="19" spans="1:9" s="248" customFormat="1" ht="68">
      <c r="A19" s="244" t="s">
        <v>745</v>
      </c>
      <c r="B19" s="423" t="str">
        <f>IFERROR(VLOOKUP($A19,Référentiel_de_Compétences!$B$7:$E$700,2,0),"")</f>
        <v>D. Excellence opérationnelle Expertise transverse</v>
      </c>
      <c r="C19" s="671" t="s">
        <v>2129</v>
      </c>
      <c r="D19" s="671" t="s">
        <v>2134</v>
      </c>
      <c r="E19" s="671" t="s">
        <v>1483</v>
      </c>
      <c r="F19" s="432" t="s">
        <v>1996</v>
      </c>
      <c r="G19" s="470"/>
    </row>
    <row r="20" spans="1:9" s="248" customFormat="1" ht="68">
      <c r="A20" s="244" t="s">
        <v>822</v>
      </c>
      <c r="B20" s="423" t="str">
        <f>IFERROR(VLOOKUP($A20,Référentiel_de_Compétences!$B$7:$E$700,2,0),"")</f>
        <v>L.  Ressources Humaines</v>
      </c>
      <c r="C20" s="671" t="s">
        <v>181</v>
      </c>
      <c r="D20" s="671" t="s">
        <v>2135</v>
      </c>
      <c r="E20" s="671" t="s">
        <v>1489</v>
      </c>
      <c r="F20" s="432" t="s">
        <v>1996</v>
      </c>
      <c r="G20" s="470"/>
    </row>
    <row r="21" spans="1:9" s="248" customFormat="1" ht="51">
      <c r="A21" s="244" t="s">
        <v>823</v>
      </c>
      <c r="B21" s="423" t="str">
        <f>IFERROR(VLOOKUP($A21,Référentiel_de_Compétences!$B$7:$E$700,2,0),"")</f>
        <v>L.  Ressources Humaines</v>
      </c>
      <c r="C21" s="671" t="s">
        <v>2128</v>
      </c>
      <c r="D21" s="671" t="s">
        <v>2133</v>
      </c>
      <c r="E21" s="671" t="s">
        <v>1444</v>
      </c>
      <c r="F21" s="432" t="s">
        <v>1996</v>
      </c>
      <c r="G21" s="470"/>
    </row>
    <row r="22" spans="1:9" s="248" customFormat="1" ht="85">
      <c r="A22" s="244" t="s">
        <v>904</v>
      </c>
      <c r="B22" s="423" t="str">
        <f>IFERROR(VLOOKUP($A22,Référentiel_de_Compétences!$B$7:$E$700,2,0),"")</f>
        <v>Y. Compétences comportementales</v>
      </c>
      <c r="C22" s="672" t="s">
        <v>2172</v>
      </c>
      <c r="D22" s="672" t="s">
        <v>2173</v>
      </c>
      <c r="E22" s="672" t="s">
        <v>1472</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sheetData>
  <sheetProtection algorithmName="SHA-512" hashValue="wZlLoi85o8SXQHchG+rPBQzgCY08TfWncmp4+ybaTUrtwwkbgZI3roIaMAJyiKnGIsxUd18Sph5mYRos2Re6wg==" saltValue="kwKp9kjam91lAecrzSYLCw==" spinCount="100000" sheet="1" objects="1" scenarios="1"/>
  <autoFilter ref="A12:G22" xr:uid="{00000000-0009-0000-0000-000079000000}"/>
  <mergeCells count="1">
    <mergeCell ref="C11:G11"/>
  </mergeCells>
  <conditionalFormatting sqref="C4 C7">
    <cfRule type="containsText" dxfId="1175" priority="44" operator="containsText" text="Choisie">
      <formula>NOT(ISERROR(SEARCH("Choisie",C4)))</formula>
    </cfRule>
    <cfRule type="containsText" dxfId="1174" priority="45" operator="containsText" text="clé">
      <formula>NOT(ISERROR(SEARCH("clé",C4)))</formula>
    </cfRule>
    <cfRule type="containsText" dxfId="1173" priority="46" operator="containsText" text="UTILE">
      <formula>NOT(ISERROR(SEARCH("UTILE",C4)))</formula>
    </cfRule>
  </conditionalFormatting>
  <conditionalFormatting sqref="B13:B22 B23:C70">
    <cfRule type="expression" dxfId="1172" priority="26">
      <formula>$B13="Z. Compétences Managériales"</formula>
    </cfRule>
    <cfRule type="expression" dxfId="1171" priority="27">
      <formula>$B13="Y. Compétences comportementales"</formula>
    </cfRule>
    <cfRule type="expression" dxfId="1170" priority="28">
      <formula>$B13="X. Digital"</formula>
    </cfRule>
    <cfRule type="expression" dxfId="1169" priority="29">
      <formula>$B13="P.  Projet"</formula>
    </cfRule>
    <cfRule type="expression" dxfId="1168" priority="30">
      <formula>$B13="O.  Communication"</formula>
    </cfRule>
    <cfRule type="expression" dxfId="1167" priority="31">
      <formula>$B13="N .  Système d'informations"</formula>
    </cfRule>
    <cfRule type="expression" dxfId="1166" priority="32">
      <formula>$B13="M.  Marketing"</formula>
    </cfRule>
    <cfRule type="expression" dxfId="1165" priority="33">
      <formula>$B13="L.  Ressources Humaines"</formula>
    </cfRule>
    <cfRule type="expression" dxfId="1164" priority="34">
      <formula>$B13="K.  Audit / Risques"</formula>
    </cfRule>
    <cfRule type="expression" dxfId="1163" priority="35">
      <formula>$B13="J.  Administration / Services Généraux"</formula>
    </cfRule>
    <cfRule type="expression" dxfId="1162" priority="36">
      <formula>$B13="I.  Immobilier"</formula>
    </cfRule>
    <cfRule type="expression" dxfId="1161" priority="37">
      <formula>$B13="H.  Finance / Contrôle de Gestion / Comptabilité"</formula>
    </cfRule>
    <cfRule type="expression" dxfId="1160" priority="38">
      <formula>$B13="G.  Achats"</formula>
    </cfRule>
    <cfRule type="expression" dxfId="1159" priority="39">
      <formula>$B13="F.  Entreprises"</formula>
    </cfRule>
    <cfRule type="expression" dxfId="1158" priority="40">
      <formula>$B13="E. Excellence opérationnelle  Banque de détail"</formula>
    </cfRule>
    <cfRule type="expression" dxfId="1157" priority="41">
      <formula>$B13="D. Excellence opérationnelle Expertise transverse"</formula>
    </cfRule>
    <cfRule type="expression" dxfId="1156" priority="42">
      <formula>$B13="C. Gestion des risques"</formula>
    </cfRule>
    <cfRule type="expression" dxfId="1155" priority="43">
      <formula>$B13="B. Vente, Conseil"</formula>
    </cfRule>
    <cfRule type="expression" dxfId="1154" priority="47">
      <formula>$B13="A. Accueil, orientation"</formula>
    </cfRule>
  </conditionalFormatting>
  <conditionalFormatting sqref="C8 C10">
    <cfRule type="containsText" dxfId="1153" priority="23" operator="containsText" text="Choisie">
      <formula>NOT(ISERROR(SEARCH("Choisie",C8)))</formula>
    </cfRule>
    <cfRule type="containsText" dxfId="1152" priority="24" operator="containsText" text="clé">
      <formula>NOT(ISERROR(SEARCH("clé",C8)))</formula>
    </cfRule>
    <cfRule type="containsText" dxfId="1151" priority="25" operator="containsText" text="UTILE">
      <formula>NOT(ISERROR(SEARCH("UTILE",C8)))</formula>
    </cfRule>
  </conditionalFormatting>
  <conditionalFormatting sqref="F23:F25">
    <cfRule type="expression" dxfId="1150" priority="4">
      <formula>$B23="Z. Compétences Managériales"</formula>
    </cfRule>
    <cfRule type="expression" dxfId="1149" priority="5">
      <formula>$B23="Y. Compétences comportementales"</formula>
    </cfRule>
    <cfRule type="expression" dxfId="1148" priority="6">
      <formula>$B23="X. Digital"</formula>
    </cfRule>
    <cfRule type="expression" dxfId="1147" priority="7">
      <formula>$B23="P.  Projet"</formula>
    </cfRule>
    <cfRule type="expression" dxfId="1146" priority="8">
      <formula>$B23="O.  Communication"</formula>
    </cfRule>
    <cfRule type="expression" dxfId="1145" priority="9">
      <formula>$B23="N .  Système d'informations"</formula>
    </cfRule>
    <cfRule type="expression" dxfId="1144" priority="10">
      <formula>$B23="M.  Marketing"</formula>
    </cfRule>
    <cfRule type="expression" dxfId="1143" priority="11">
      <formula>$B23="L.  Ressources Humaines"</formula>
    </cfRule>
    <cfRule type="expression" dxfId="1142" priority="12">
      <formula>$B23="K.  Audit / Risques"</formula>
    </cfRule>
    <cfRule type="expression" dxfId="1141" priority="13">
      <formula>$B23="J.  Administration / Services Généraux"</formula>
    </cfRule>
    <cfRule type="expression" dxfId="1140" priority="14">
      <formula>$B23="I.  Immobilier"</formula>
    </cfRule>
    <cfRule type="expression" dxfId="1139" priority="15">
      <formula>$B23="H.  Finance / Contrôle de Gestion / Comptabilité"</formula>
    </cfRule>
    <cfRule type="expression" dxfId="1138" priority="16">
      <formula>$B23="G.  Achats"</formula>
    </cfRule>
    <cfRule type="expression" dxfId="1137" priority="17">
      <formula>$B23="F.  Entreprises"</formula>
    </cfRule>
    <cfRule type="expression" dxfId="1136" priority="18">
      <formula>$B23="E. Excellence opérationnelle  Banque de détail"</formula>
    </cfRule>
    <cfRule type="expression" dxfId="1135" priority="19">
      <formula>$B23="D. Excellence opérationnelle Expertise transverse"</formula>
    </cfRule>
    <cfRule type="expression" dxfId="1134" priority="20">
      <formula>$B23="C. Gestion des risques"</formula>
    </cfRule>
    <cfRule type="expression" dxfId="1133" priority="21">
      <formula>$B23="B. Vente, Conseil"</formula>
    </cfRule>
    <cfRule type="expression" dxfId="1132" priority="22">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Feuil94">
    <tabColor theme="5" tint="0.59999389629810485"/>
    <pageSetUpPr fitToPage="1"/>
  </sheetPr>
  <dimension ref="A1:I4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2.332031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27028 - GESTIONNAIRE DE PARCS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27028</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III.2</v>
      </c>
    </row>
    <row r="7" spans="1:7" s="248" customFormat="1" ht="7.5" customHeight="1">
      <c r="A7" s="268"/>
      <c r="B7" s="279"/>
      <c r="C7" s="662"/>
      <c r="D7" s="285"/>
      <c r="E7" s="282"/>
    </row>
    <row r="8" spans="1:7" s="248" customFormat="1" ht="18"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3.5" customHeight="1">
      <c r="A12" s="239" t="s">
        <v>959</v>
      </c>
      <c r="B12" s="240" t="s">
        <v>1982</v>
      </c>
      <c r="C12" s="241" t="s">
        <v>432</v>
      </c>
      <c r="D12" s="241" t="s">
        <v>431</v>
      </c>
      <c r="E12" s="241" t="s">
        <v>1997</v>
      </c>
      <c r="F12" s="300" t="s">
        <v>2056</v>
      </c>
      <c r="G12" s="242" t="s">
        <v>1984</v>
      </c>
    </row>
    <row r="13" spans="1:7" s="248" customFormat="1" ht="51">
      <c r="A13" s="244" t="s">
        <v>724</v>
      </c>
      <c r="B13" s="423" t="str">
        <f>IFERROR(VLOOKUP($A13,Référentiel_de_Compétences!$B$7:$E$700,2,0),"")</f>
        <v>D. Excellence opérationnelle Expertise transverse</v>
      </c>
      <c r="C13" s="670" t="s">
        <v>2177</v>
      </c>
      <c r="D13" s="670" t="s">
        <v>2219</v>
      </c>
      <c r="E13" s="786" t="s">
        <v>1513</v>
      </c>
      <c r="F13" s="430" t="s">
        <v>1996</v>
      </c>
      <c r="G13" s="469"/>
    </row>
    <row r="14" spans="1:7" s="248" customFormat="1" ht="51">
      <c r="A14" s="244" t="s">
        <v>729</v>
      </c>
      <c r="B14" s="423" t="str">
        <f>IFERROR(VLOOKUP($A14,Référentiel_de_Compétences!$B$7:$E$700,2,0),"")</f>
        <v>D. Excellence opérationnelle Expertise transverse</v>
      </c>
      <c r="C14" s="671" t="s">
        <v>2243</v>
      </c>
      <c r="D14" s="671" t="s">
        <v>639</v>
      </c>
      <c r="E14" s="787" t="s">
        <v>1196</v>
      </c>
      <c r="F14" s="432" t="s">
        <v>1996</v>
      </c>
      <c r="G14" s="470"/>
    </row>
    <row r="15" spans="1:7" s="248" customFormat="1" ht="85">
      <c r="A15" s="244" t="s">
        <v>735</v>
      </c>
      <c r="B15" s="423" t="str">
        <f>IFERROR(VLOOKUP($A15,Référentiel_de_Compétences!$B$7:$E$700,2,0),"")</f>
        <v>D. Excellence opérationnelle Expertise transverse</v>
      </c>
      <c r="C15" s="671" t="s">
        <v>2146</v>
      </c>
      <c r="D15" s="671" t="s">
        <v>2255</v>
      </c>
      <c r="E15" s="787" t="s">
        <v>1092</v>
      </c>
      <c r="F15" s="432" t="s">
        <v>1996</v>
      </c>
      <c r="G15" s="470"/>
    </row>
    <row r="16" spans="1:7" s="248" customFormat="1" ht="85">
      <c r="A16" s="244" t="s">
        <v>736</v>
      </c>
      <c r="B16" s="423" t="str">
        <f>IFERROR(VLOOKUP($A16,Référentiel_de_Compétences!$B$7:$E$700,2,0),"")</f>
        <v>D. Excellence opérationnelle Expertise transverse</v>
      </c>
      <c r="C16" s="671" t="s">
        <v>184</v>
      </c>
      <c r="D16" s="671" t="s">
        <v>2136</v>
      </c>
      <c r="E16" s="787" t="s">
        <v>1507</v>
      </c>
      <c r="F16" s="432" t="s">
        <v>1996</v>
      </c>
      <c r="G16" s="470"/>
    </row>
    <row r="17" spans="1:9" s="248" customFormat="1" ht="51">
      <c r="A17" s="244" t="s">
        <v>741</v>
      </c>
      <c r="B17" s="423" t="str">
        <f>IFERROR(VLOOKUP($A17,Référentiel_de_Compétences!$B$7:$E$700,2,0),"")</f>
        <v>D. Excellence opérationnelle Expertise transverse</v>
      </c>
      <c r="C17" s="671" t="s">
        <v>2238</v>
      </c>
      <c r="D17" s="671" t="s">
        <v>2256</v>
      </c>
      <c r="E17" s="787" t="s">
        <v>1370</v>
      </c>
      <c r="F17" s="432" t="s">
        <v>1996</v>
      </c>
      <c r="G17" s="470"/>
    </row>
    <row r="18" spans="1:9" s="248" customFormat="1" ht="119">
      <c r="A18" s="244" t="s">
        <v>745</v>
      </c>
      <c r="B18" s="423" t="str">
        <f>IFERROR(VLOOKUP($A18,Référentiel_de_Compétences!$B$7:$E$700,2,0),"")</f>
        <v>D. Excellence opérationnelle Expertise transverse</v>
      </c>
      <c r="C18" s="671" t="s">
        <v>31</v>
      </c>
      <c r="D18" s="671" t="s">
        <v>2132</v>
      </c>
      <c r="E18" s="787" t="s">
        <v>1140</v>
      </c>
      <c r="F18" s="432" t="s">
        <v>1996</v>
      </c>
      <c r="G18" s="470"/>
    </row>
    <row r="19" spans="1:9" s="248" customFormat="1" ht="68">
      <c r="A19" s="244" t="s">
        <v>801</v>
      </c>
      <c r="B19" s="423" t="str">
        <f>IFERROR(VLOOKUP($A19,Référentiel_de_Compétences!$B$7:$E$700,2,0),"")</f>
        <v>I.  Immobilier</v>
      </c>
      <c r="C19" s="671" t="s">
        <v>36</v>
      </c>
      <c r="D19" s="671" t="s">
        <v>2254</v>
      </c>
      <c r="E19" s="787" t="s">
        <v>1168</v>
      </c>
      <c r="F19" s="432" t="s">
        <v>1996</v>
      </c>
      <c r="G19" s="470"/>
    </row>
    <row r="20" spans="1:9" s="248" customFormat="1" ht="68">
      <c r="A20" s="244" t="s">
        <v>894</v>
      </c>
      <c r="B20" s="423" t="str">
        <f>IFERROR(VLOOKUP($A20,Référentiel_de_Compétences!$B$7:$E$700,2,0),"")</f>
        <v>X. Digital</v>
      </c>
      <c r="C20" s="671" t="s">
        <v>2129</v>
      </c>
      <c r="D20" s="671" t="s">
        <v>2134</v>
      </c>
      <c r="E20" s="787" t="s">
        <v>1483</v>
      </c>
      <c r="F20" s="432" t="s">
        <v>1996</v>
      </c>
      <c r="G20" s="470"/>
    </row>
    <row r="21" spans="1:9" s="248" customFormat="1" ht="68">
      <c r="A21" s="244" t="s">
        <v>904</v>
      </c>
      <c r="B21" s="423" t="str">
        <f>IFERROR(VLOOKUP($A21,Référentiel_de_Compétences!$B$7:$E$700,2,0),"")</f>
        <v>Y. Compétences comportementales</v>
      </c>
      <c r="C21" s="671" t="s">
        <v>181</v>
      </c>
      <c r="D21" s="671" t="s">
        <v>2135</v>
      </c>
      <c r="E21" s="787" t="s">
        <v>1489</v>
      </c>
      <c r="F21" s="432" t="s">
        <v>1996</v>
      </c>
      <c r="G21" s="470"/>
    </row>
    <row r="22" spans="1:9" s="248" customFormat="1" ht="85">
      <c r="A22" s="244" t="s">
        <v>905</v>
      </c>
      <c r="B22" s="423" t="str">
        <f>IFERROR(VLOOKUP($A22,Référentiel_de_Compétences!$B$7:$E$700,2,0),"")</f>
        <v>Y. Compétences comportementales</v>
      </c>
      <c r="C22" s="671" t="s">
        <v>183</v>
      </c>
      <c r="D22" s="671" t="s">
        <v>2242</v>
      </c>
      <c r="E22" s="787" t="s">
        <v>1501</v>
      </c>
      <c r="F22" s="432" t="s">
        <v>1996</v>
      </c>
      <c r="G22" s="470"/>
    </row>
    <row r="23" spans="1:9" s="248" customFormat="1" ht="34">
      <c r="A23" s="244" t="s">
        <v>907</v>
      </c>
      <c r="B23" s="245" t="str">
        <f>IFERROR(VLOOKUP($A23,Référentiel_de_Compétences!$B$7:$E$700,2,0),"")</f>
        <v>Y. Compétences comportementales</v>
      </c>
      <c r="C23" s="671" t="s">
        <v>2128</v>
      </c>
      <c r="D23" s="671" t="s">
        <v>2133</v>
      </c>
      <c r="E23" s="787" t="s">
        <v>1444</v>
      </c>
      <c r="F23" s="432" t="s">
        <v>1996</v>
      </c>
      <c r="G23" s="470"/>
    </row>
    <row r="24" spans="1:9" s="248" customFormat="1" ht="86" thickBot="1">
      <c r="A24" s="244" t="s">
        <v>908</v>
      </c>
      <c r="B24" s="245" t="str">
        <f>IFERROR(VLOOKUP($A24,Référentiel_de_Compétences!$B$7:$E$700,2,0),"")</f>
        <v>Y. Compétences comportementales</v>
      </c>
      <c r="C24" s="671" t="s">
        <v>2225</v>
      </c>
      <c r="D24" s="671" t="s">
        <v>2226</v>
      </c>
      <c r="E24" s="787" t="s">
        <v>1190</v>
      </c>
      <c r="F24" s="432" t="s">
        <v>1996</v>
      </c>
      <c r="G24" s="470"/>
    </row>
    <row r="25" spans="1:9">
      <c r="C25" s="387" t="s">
        <v>1992</v>
      </c>
      <c r="D25" s="769"/>
      <c r="E25" s="389"/>
      <c r="F25" s="387" t="s">
        <v>1992</v>
      </c>
      <c r="G25" s="390"/>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row r="36" spans="5:5">
      <c r="E36" s="379"/>
    </row>
    <row r="37" spans="5:5">
      <c r="E37" s="379"/>
    </row>
    <row r="38" spans="5:5">
      <c r="E38" s="379"/>
    </row>
    <row r="39" spans="5:5">
      <c r="E39" s="379"/>
    </row>
    <row r="40" spans="5:5">
      <c r="E40" s="379"/>
    </row>
  </sheetData>
  <sheetProtection algorithmName="SHA-512" hashValue="Qdsn10IIDz2hGTx5og/KngN5ZjsTtrRO1RFCyJ21N9HNN5arKsKQHeDyzgx3SYsp+0ryb5yksg5DOvzmquXlAg==" saltValue="S5e31SnrGc7ljsqCsIIyDg==" spinCount="100000" sheet="1" objects="1" scenarios="1"/>
  <autoFilter ref="A12:G24" xr:uid="{00000000-0009-0000-0000-00007A000000}"/>
  <mergeCells count="1">
    <mergeCell ref="C11:G11"/>
  </mergeCells>
  <conditionalFormatting sqref="C4 C7">
    <cfRule type="containsText" dxfId="1131" priority="44" operator="containsText" text="Choisie">
      <formula>NOT(ISERROR(SEARCH("Choisie",C4)))</formula>
    </cfRule>
    <cfRule type="containsText" dxfId="1130" priority="45" operator="containsText" text="clé">
      <formula>NOT(ISERROR(SEARCH("clé",C4)))</formula>
    </cfRule>
    <cfRule type="containsText" dxfId="1129" priority="46" operator="containsText" text="UTILE">
      <formula>NOT(ISERROR(SEARCH("UTILE",C4)))</formula>
    </cfRule>
  </conditionalFormatting>
  <conditionalFormatting sqref="B13:B24 B25:C72">
    <cfRule type="expression" dxfId="1128" priority="26">
      <formula>$B13="Z. Compétences Managériales"</formula>
    </cfRule>
    <cfRule type="expression" dxfId="1127" priority="27">
      <formula>$B13="Y. Compétences comportementales"</formula>
    </cfRule>
    <cfRule type="expression" dxfId="1126" priority="28">
      <formula>$B13="X. Digital"</formula>
    </cfRule>
    <cfRule type="expression" dxfId="1125" priority="29">
      <formula>$B13="P.  Projet"</formula>
    </cfRule>
    <cfRule type="expression" dxfId="1124" priority="30">
      <formula>$B13="O.  Communication"</formula>
    </cfRule>
    <cfRule type="expression" dxfId="1123" priority="31">
      <formula>$B13="N .  Système d'informations"</formula>
    </cfRule>
    <cfRule type="expression" dxfId="1122" priority="32">
      <formula>$B13="M.  Marketing"</formula>
    </cfRule>
    <cfRule type="expression" dxfId="1121" priority="33">
      <formula>$B13="L.  Ressources Humaines"</formula>
    </cfRule>
    <cfRule type="expression" dxfId="1120" priority="34">
      <formula>$B13="K.  Audit / Risques"</formula>
    </cfRule>
    <cfRule type="expression" dxfId="1119" priority="35">
      <formula>$B13="J.  Administration / Services Généraux"</formula>
    </cfRule>
    <cfRule type="expression" dxfId="1118" priority="36">
      <formula>$B13="I.  Immobilier"</formula>
    </cfRule>
    <cfRule type="expression" dxfId="1117" priority="37">
      <formula>$B13="H.  Finance / Contrôle de Gestion / Comptabilité"</formula>
    </cfRule>
    <cfRule type="expression" dxfId="1116" priority="38">
      <formula>$B13="G.  Achats"</formula>
    </cfRule>
    <cfRule type="expression" dxfId="1115" priority="39">
      <formula>$B13="F.  Entreprises"</formula>
    </cfRule>
    <cfRule type="expression" dxfId="1114" priority="40">
      <formula>$B13="E. Excellence opérationnelle  Banque de détail"</formula>
    </cfRule>
    <cfRule type="expression" dxfId="1113" priority="41">
      <formula>$B13="D. Excellence opérationnelle Expertise transverse"</formula>
    </cfRule>
    <cfRule type="expression" dxfId="1112" priority="42">
      <formula>$B13="C. Gestion des risques"</formula>
    </cfRule>
    <cfRule type="expression" dxfId="1111" priority="43">
      <formula>$B13="B. Vente, Conseil"</formula>
    </cfRule>
    <cfRule type="expression" dxfId="1110" priority="47">
      <formula>$B13="A. Accueil, orientation"</formula>
    </cfRule>
  </conditionalFormatting>
  <conditionalFormatting sqref="C8 C10">
    <cfRule type="containsText" dxfId="1109" priority="23" operator="containsText" text="Choisie">
      <formula>NOT(ISERROR(SEARCH("Choisie",C8)))</formula>
    </cfRule>
    <cfRule type="containsText" dxfId="1108" priority="24" operator="containsText" text="clé">
      <formula>NOT(ISERROR(SEARCH("clé",C8)))</formula>
    </cfRule>
    <cfRule type="containsText" dxfId="1107" priority="25" operator="containsText" text="UTILE">
      <formula>NOT(ISERROR(SEARCH("UTILE",C8)))</formula>
    </cfRule>
  </conditionalFormatting>
  <conditionalFormatting sqref="F25:F27">
    <cfRule type="expression" dxfId="1106" priority="4">
      <formula>$B25="Z. Compétences Managériales"</formula>
    </cfRule>
    <cfRule type="expression" dxfId="1105" priority="5">
      <formula>$B25="Y. Compétences comportementales"</formula>
    </cfRule>
    <cfRule type="expression" dxfId="1104" priority="6">
      <formula>$B25="X. Digital"</formula>
    </cfRule>
    <cfRule type="expression" dxfId="1103" priority="7">
      <formula>$B25="P.  Projet"</formula>
    </cfRule>
    <cfRule type="expression" dxfId="1102" priority="8">
      <formula>$B25="O.  Communication"</formula>
    </cfRule>
    <cfRule type="expression" dxfId="1101" priority="9">
      <formula>$B25="N .  Système d'informations"</formula>
    </cfRule>
    <cfRule type="expression" dxfId="1100" priority="10">
      <formula>$B25="M.  Marketing"</formula>
    </cfRule>
    <cfRule type="expression" dxfId="1099" priority="11">
      <formula>$B25="L.  Ressources Humaines"</formula>
    </cfRule>
    <cfRule type="expression" dxfId="1098" priority="12">
      <formula>$B25="K.  Audit / Risques"</formula>
    </cfRule>
    <cfRule type="expression" dxfId="1097" priority="13">
      <formula>$B25="J.  Administration / Services Généraux"</formula>
    </cfRule>
    <cfRule type="expression" dxfId="1096" priority="14">
      <formula>$B25="I.  Immobilier"</formula>
    </cfRule>
    <cfRule type="expression" dxfId="1095" priority="15">
      <formula>$B25="H.  Finance / Contrôle de Gestion / Comptabilité"</formula>
    </cfRule>
    <cfRule type="expression" dxfId="1094" priority="16">
      <formula>$B25="G.  Achats"</formula>
    </cfRule>
    <cfRule type="expression" dxfId="1093" priority="17">
      <formula>$B25="F.  Entreprises"</formula>
    </cfRule>
    <cfRule type="expression" dxfId="1092" priority="18">
      <formula>$B25="E. Excellence opérationnelle  Banque de détail"</formula>
    </cfRule>
    <cfRule type="expression" dxfId="1091" priority="19">
      <formula>$B25="D. Excellence opérationnelle Expertise transverse"</formula>
    </cfRule>
    <cfRule type="expression" dxfId="1090" priority="20">
      <formula>$B25="C. Gestion des risques"</formula>
    </cfRule>
    <cfRule type="expression" dxfId="1089" priority="21">
      <formula>$B25="B. Vente, Conseil"</formula>
    </cfRule>
    <cfRule type="expression" dxfId="1088" priority="22">
      <formula>$B25="A. Accueil, orientation"</formula>
    </cfRule>
  </conditionalFormatting>
  <printOptions horizontalCentered="1"/>
  <pageMargins left="0.23622047244094491" right="0.23622047244094491" top="0.74803149606299213" bottom="0.45" header="0" footer="0"/>
  <pageSetup paperSize="9" scale="65" orientation="portrait" r:id="rId1"/>
  <drawing r:id="rId2"/>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Feuil95">
    <tabColor theme="5" tint="0.59999389629810485"/>
    <pageSetUpPr fitToPage="1"/>
  </sheetPr>
  <dimension ref="A1:I41"/>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29875 - GESTIONNAIRE DE MOYENS DE REMPLACEMENT III.2</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29875</v>
      </c>
    </row>
    <row r="6" spans="1:7" s="278" customFormat="1" ht="21" customHeight="1">
      <c r="A6" s="273"/>
      <c r="B6" s="274"/>
      <c r="C6" s="275" t="s">
        <v>404</v>
      </c>
      <c r="D6" s="276" t="str">
        <f ca="1">VLOOKUP($G$5,Répertoire_des_fonctions!$A$7:$E$780,3,0)</f>
        <v>CHARGE DE GESTION ET DE DEVELOPPEMENT RH</v>
      </c>
      <c r="E6" s="277"/>
      <c r="F6" s="276" t="s">
        <v>1987</v>
      </c>
      <c r="G6" s="276" t="str">
        <f ca="1">VLOOKUP($G$5,Répertoire_des_fonctions!$A$7:$E$780,5,0)</f>
        <v>III.2</v>
      </c>
    </row>
    <row r="7" spans="1:7" s="248" customFormat="1" ht="6.75" customHeight="1">
      <c r="A7" s="268"/>
      <c r="B7" s="279"/>
      <c r="C7" s="662"/>
      <c r="D7" s="285"/>
      <c r="E7" s="282"/>
    </row>
    <row r="8" spans="1:7" s="248" customFormat="1" ht="18.75" customHeight="1">
      <c r="A8" s="268"/>
      <c r="B8" s="279"/>
      <c r="C8" s="414"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1.25" customHeight="1">
      <c r="A12" s="239" t="s">
        <v>959</v>
      </c>
      <c r="B12" s="240" t="s">
        <v>1982</v>
      </c>
      <c r="C12" s="241" t="s">
        <v>432</v>
      </c>
      <c r="D12" s="241" t="s">
        <v>431</v>
      </c>
      <c r="E12" s="241" t="s">
        <v>1997</v>
      </c>
      <c r="F12" s="300" t="s">
        <v>2056</v>
      </c>
      <c r="G12" s="242" t="s">
        <v>1984</v>
      </c>
    </row>
    <row r="13" spans="1:7" s="248" customFormat="1" ht="48">
      <c r="A13" s="244" t="s">
        <v>904</v>
      </c>
      <c r="B13" s="423" t="str">
        <f>IFERROR(VLOOKUP($A13,Référentiel_de_Compétences!$B$7:$E$700,2,0),"")</f>
        <v>Y. Compétences comportementales</v>
      </c>
      <c r="C13" s="786" t="s">
        <v>2177</v>
      </c>
      <c r="D13" s="786" t="s">
        <v>2219</v>
      </c>
      <c r="E13" s="786" t="s">
        <v>1513</v>
      </c>
      <c r="F13" s="430" t="s">
        <v>1996</v>
      </c>
      <c r="G13" s="469"/>
    </row>
    <row r="14" spans="1:7" s="248" customFormat="1" ht="48">
      <c r="A14" s="244" t="s">
        <v>905</v>
      </c>
      <c r="B14" s="423" t="str">
        <f>IFERROR(VLOOKUP($A14,Référentiel_de_Compétences!$B$7:$E$700,2,0),"")</f>
        <v>Y. Compétences comportementales</v>
      </c>
      <c r="C14" s="787" t="s">
        <v>2243</v>
      </c>
      <c r="D14" s="787" t="s">
        <v>639</v>
      </c>
      <c r="E14" s="787" t="s">
        <v>1196</v>
      </c>
      <c r="F14" s="432" t="s">
        <v>1996</v>
      </c>
      <c r="G14" s="470"/>
    </row>
    <row r="15" spans="1:7" s="248" customFormat="1" ht="48">
      <c r="A15" s="244" t="s">
        <v>906</v>
      </c>
      <c r="B15" s="423" t="str">
        <f>IFERROR(VLOOKUP($A15,Référentiel_de_Compétences!$B$7:$E$700,2,0),"")</f>
        <v>Y. Compétences comportementales</v>
      </c>
      <c r="C15" s="787" t="s">
        <v>186</v>
      </c>
      <c r="D15" s="787" t="s">
        <v>2235</v>
      </c>
      <c r="E15" s="787" t="s">
        <v>1519</v>
      </c>
      <c r="F15" s="432" t="s">
        <v>1996</v>
      </c>
      <c r="G15" s="470"/>
    </row>
    <row r="16" spans="1:7" s="248" customFormat="1" ht="48">
      <c r="A16" s="244" t="s">
        <v>907</v>
      </c>
      <c r="B16" s="423" t="str">
        <f>IFERROR(VLOOKUP($A16,Référentiel_de_Compétences!$B$7:$E$700,2,0),"")</f>
        <v>Y. Compétences comportementales</v>
      </c>
      <c r="C16" s="787" t="s">
        <v>44</v>
      </c>
      <c r="D16" s="787" t="s">
        <v>2220</v>
      </c>
      <c r="E16" s="787" t="s">
        <v>1201</v>
      </c>
      <c r="F16" s="432" t="s">
        <v>1996</v>
      </c>
      <c r="G16" s="470"/>
    </row>
    <row r="17" spans="1:9" s="248" customFormat="1" ht="80">
      <c r="A17" s="244" t="s">
        <v>908</v>
      </c>
      <c r="B17" s="423" t="str">
        <f>IFERROR(VLOOKUP($A17,Référentiel_de_Compétences!$B$7:$E$700,2,0),"")</f>
        <v>Y. Compétences comportementales</v>
      </c>
      <c r="C17" s="787" t="s">
        <v>2130</v>
      </c>
      <c r="D17" s="787" t="s">
        <v>2137</v>
      </c>
      <c r="E17" s="787" t="s">
        <v>1495</v>
      </c>
      <c r="F17" s="432" t="s">
        <v>1996</v>
      </c>
      <c r="G17" s="470"/>
    </row>
    <row r="18" spans="1:9" s="248" customFormat="1" ht="64">
      <c r="A18" s="244" t="s">
        <v>909</v>
      </c>
      <c r="B18" s="423" t="str">
        <f>IFERROR(VLOOKUP($A18,Référentiel_de_Compétences!$B$7:$E$700,2,0),"")</f>
        <v>Y. Compétences comportementales</v>
      </c>
      <c r="C18" s="787" t="s">
        <v>184</v>
      </c>
      <c r="D18" s="787" t="s">
        <v>2136</v>
      </c>
      <c r="E18" s="787" t="s">
        <v>1507</v>
      </c>
      <c r="F18" s="432" t="s">
        <v>1996</v>
      </c>
      <c r="G18" s="470"/>
    </row>
    <row r="19" spans="1:9" s="248" customFormat="1" ht="64">
      <c r="A19" s="244" t="s">
        <v>910</v>
      </c>
      <c r="B19" s="423" t="str">
        <f>IFERROR(VLOOKUP($A19,Référentiel_de_Compétences!$B$7:$E$700,2,0),"")</f>
        <v>Y. Compétences comportementales</v>
      </c>
      <c r="C19" s="787" t="s">
        <v>2129</v>
      </c>
      <c r="D19" s="787" t="s">
        <v>2134</v>
      </c>
      <c r="E19" s="787" t="s">
        <v>1483</v>
      </c>
      <c r="F19" s="432" t="s">
        <v>1996</v>
      </c>
      <c r="G19" s="470"/>
    </row>
    <row r="20" spans="1:9" s="248" customFormat="1" ht="64">
      <c r="A20" s="244" t="s">
        <v>741</v>
      </c>
      <c r="B20" s="423" t="str">
        <f>IFERROR(VLOOKUP($A20,Référentiel_de_Compétences!$B$7:$E$700,2,0),"")</f>
        <v>D. Excellence opérationnelle Expertise transverse</v>
      </c>
      <c r="C20" s="787" t="s">
        <v>181</v>
      </c>
      <c r="D20" s="787" t="s">
        <v>2135</v>
      </c>
      <c r="E20" s="787" t="s">
        <v>1489</v>
      </c>
      <c r="F20" s="432" t="s">
        <v>1996</v>
      </c>
      <c r="G20" s="470"/>
    </row>
    <row r="21" spans="1:9" s="248" customFormat="1" ht="42">
      <c r="A21" s="244" t="s">
        <v>737</v>
      </c>
      <c r="B21" s="423" t="str">
        <f>IFERROR(VLOOKUP($A21,Référentiel_de_Compétences!$B$7:$E$700,2,0),"")</f>
        <v>D. Excellence opérationnelle Expertise transverse</v>
      </c>
      <c r="C21" s="787" t="s">
        <v>2128</v>
      </c>
      <c r="D21" s="787" t="s">
        <v>2133</v>
      </c>
      <c r="E21" s="787" t="s">
        <v>1444</v>
      </c>
      <c r="F21" s="432" t="s">
        <v>1996</v>
      </c>
      <c r="G21" s="470"/>
    </row>
    <row r="22" spans="1:9" s="248" customFormat="1" ht="64">
      <c r="A22" s="244" t="s">
        <v>736</v>
      </c>
      <c r="B22" s="423" t="str">
        <f>IFERROR(VLOOKUP($A22,Référentiel_de_Compétences!$B$7:$E$700,2,0),"")</f>
        <v>D. Excellence opérationnelle Expertise transverse</v>
      </c>
      <c r="C22" s="788" t="s">
        <v>2172</v>
      </c>
      <c r="D22" s="788" t="s">
        <v>2173</v>
      </c>
      <c r="E22" s="788" t="s">
        <v>1472</v>
      </c>
      <c r="F22" s="434" t="s">
        <v>1996</v>
      </c>
      <c r="G22" s="471"/>
    </row>
    <row r="23" spans="1:9" s="248" customFormat="1" ht="24" hidden="1">
      <c r="A23" s="244"/>
      <c r="B23" s="245" t="str">
        <f>IFERROR(VLOOKUP($A23,Référentiel_de_Compétences!$B$7:$E$700,2,0),"")</f>
        <v/>
      </c>
      <c r="C23" s="391" t="str">
        <f>IFERROR(VLOOKUP($A23,Référentiel_de_Compétences!$B$7:$E$700,3,0),"")</f>
        <v/>
      </c>
      <c r="D23" s="392" t="str">
        <f>IFERROR(VLOOKUP($A23,Référentiel_de_Compétences!$B$7:$E$700,4,0),"")</f>
        <v/>
      </c>
      <c r="E23" s="766" t="str">
        <f ca="1">IFERROR(INDEX('Codes UC'!$A$1:$Z$599,MATCH(A23,'Codes UC'!$A$1:$A$599,0),MATCH($G$6,'Codes UC'!$A$1:$Y$1)),"")</f>
        <v/>
      </c>
      <c r="F23" s="394" t="s">
        <v>1996</v>
      </c>
      <c r="G23" s="395"/>
    </row>
    <row r="24" spans="1:9" s="248" customFormat="1" ht="24" hidden="1">
      <c r="A24" s="244"/>
      <c r="B24" s="245" t="str">
        <f>IFERROR(VLOOKUP($A24,Référentiel_de_Compétences!$B$7:$E$700,2,0),"")</f>
        <v/>
      </c>
      <c r="C24" s="244" t="str">
        <f>IFERROR(VLOOKUP($A24,Référentiel_de_Compétences!$B$7:$E$700,3,0),"")</f>
        <v/>
      </c>
      <c r="D24" s="254" t="str">
        <f>IFERROR(VLOOKUP($A24,Référentiel_de_Compétences!$B$7:$E$700,4,0),"")</f>
        <v/>
      </c>
      <c r="E24" s="767" t="str">
        <f ca="1">IFERROR(INDEX('Codes UC'!$A$1:$Z$599,MATCH(A24,'Codes UC'!$A$1:$A$599,0),MATCH($G$6,'Codes UC'!$A$1:$Y$1)),"")</f>
        <v/>
      </c>
      <c r="F24" s="251" t="s">
        <v>1996</v>
      </c>
      <c r="G24" s="252"/>
    </row>
    <row r="25" spans="1:9" s="248" customFormat="1" ht="25" hidden="1" thickBot="1">
      <c r="A25" s="244"/>
      <c r="B25" s="245" t="str">
        <f>IFERROR(VLOOKUP($A25,Référentiel_de_Compétences!$B$7:$E$700,2,0),"")</f>
        <v/>
      </c>
      <c r="C25" s="327" t="str">
        <f>IFERROR(VLOOKUP($A25,Référentiel_de_Compétences!$B$7:$E$700,3,0),"")</f>
        <v/>
      </c>
      <c r="D25" s="256" t="str">
        <f>IFERROR(VLOOKUP($A25,Référentiel_de_Compétences!$B$7:$E$700,4,0),"")</f>
        <v/>
      </c>
      <c r="E25" s="768" t="str">
        <f ca="1">IFERROR(INDEX('Codes UC'!$A$1:$Z$599,MATCH(A25,'Codes UC'!$A$1:$A$599,0),MATCH($G$6,'Codes UC'!$A$1:$Y$1)),"")</f>
        <v/>
      </c>
      <c r="F25" s="258" t="s">
        <v>1996</v>
      </c>
      <c r="G25" s="259"/>
    </row>
    <row r="26" spans="1:9" ht="27.75" customHeight="1">
      <c r="C26" s="260" t="s">
        <v>1992</v>
      </c>
      <c r="D26" s="285"/>
      <c r="E26" s="379"/>
      <c r="F26" s="260" t="s">
        <v>1992</v>
      </c>
    </row>
    <row r="27" spans="1:9" s="210" customFormat="1">
      <c r="A27" s="207"/>
      <c r="B27" s="208"/>
      <c r="C27" s="260" t="s">
        <v>1993</v>
      </c>
      <c r="D27" s="285"/>
      <c r="E27" s="379"/>
      <c r="F27" s="260" t="s">
        <v>1995</v>
      </c>
      <c r="G27" s="207"/>
      <c r="H27" s="207"/>
      <c r="I27" s="207"/>
    </row>
    <row r="28" spans="1:9" s="210" customFormat="1">
      <c r="A28" s="207"/>
      <c r="B28" s="208"/>
      <c r="C28" s="669" t="s">
        <v>1994</v>
      </c>
      <c r="D28" s="285"/>
      <c r="E28" s="379"/>
      <c r="F28" s="262" t="s">
        <v>1994</v>
      </c>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1:9" s="210" customFormat="1">
      <c r="A33" s="207"/>
      <c r="B33" s="208"/>
      <c r="C33" s="279"/>
      <c r="D33" s="285"/>
      <c r="E33" s="379"/>
      <c r="F33" s="207"/>
      <c r="G33" s="207"/>
      <c r="H33" s="207"/>
      <c r="I33" s="207"/>
    </row>
    <row r="34" spans="1:9">
      <c r="E34" s="379"/>
    </row>
    <row r="35" spans="1:9">
      <c r="E35" s="379"/>
    </row>
    <row r="36" spans="1:9">
      <c r="E36" s="379"/>
    </row>
    <row r="37" spans="1:9">
      <c r="E37" s="379"/>
    </row>
    <row r="38" spans="1:9">
      <c r="E38" s="379"/>
    </row>
    <row r="39" spans="1:9">
      <c r="E39" s="379"/>
    </row>
    <row r="40" spans="1:9">
      <c r="E40" s="379"/>
    </row>
    <row r="41" spans="1:9">
      <c r="E41" s="379"/>
    </row>
  </sheetData>
  <sheetProtection algorithmName="SHA-512" hashValue="9s0c9pV2M2fg4YZQ7lXuy+0Dqmhy6QCsA/oy/EiasEqvobllcNPdCnSJQGdotTihgrW+fML1gDGXWsT4EcC1fQ==" saltValue="RLd1JhEgQUUUHGK7WLbzEw==" spinCount="100000" sheet="1" objects="1" scenarios="1"/>
  <autoFilter ref="A12:G25" xr:uid="{00000000-0009-0000-0000-00007B000000}"/>
  <mergeCells count="1">
    <mergeCell ref="C11:G11"/>
  </mergeCells>
  <conditionalFormatting sqref="C4 C7 E23:E25">
    <cfRule type="containsText" dxfId="1087" priority="44" operator="containsText" text="Choisie">
      <formula>NOT(ISERROR(SEARCH("Choisie",C4)))</formula>
    </cfRule>
    <cfRule type="containsText" dxfId="1086" priority="45" operator="containsText" text="clé">
      <formula>NOT(ISERROR(SEARCH("clé",C4)))</formula>
    </cfRule>
    <cfRule type="containsText" dxfId="1085" priority="46" operator="containsText" text="UTILE">
      <formula>NOT(ISERROR(SEARCH("UTILE",C4)))</formula>
    </cfRule>
  </conditionalFormatting>
  <conditionalFormatting sqref="B13:B22 B23:C73">
    <cfRule type="expression" dxfId="1084" priority="26">
      <formula>$B13="Z. Compétences Managériales"</formula>
    </cfRule>
    <cfRule type="expression" dxfId="1083" priority="27">
      <formula>$B13="Y. Compétences comportementales"</formula>
    </cfRule>
    <cfRule type="expression" dxfId="1082" priority="28">
      <formula>$B13="X. Digital"</formula>
    </cfRule>
    <cfRule type="expression" dxfId="1081" priority="29">
      <formula>$B13="P.  Projet"</formula>
    </cfRule>
    <cfRule type="expression" dxfId="1080" priority="30">
      <formula>$B13="O.  Communication"</formula>
    </cfRule>
    <cfRule type="expression" dxfId="1079" priority="31">
      <formula>$B13="N .  Système d'informations"</formula>
    </cfRule>
    <cfRule type="expression" dxfId="1078" priority="32">
      <formula>$B13="M.  Marketing"</formula>
    </cfRule>
    <cfRule type="expression" dxfId="1077" priority="33">
      <formula>$B13="L.  Ressources Humaines"</formula>
    </cfRule>
    <cfRule type="expression" dxfId="1076" priority="34">
      <formula>$B13="K.  Audit / Risques"</formula>
    </cfRule>
    <cfRule type="expression" dxfId="1075" priority="35">
      <formula>$B13="J.  Administration / Services Généraux"</formula>
    </cfRule>
    <cfRule type="expression" dxfId="1074" priority="36">
      <formula>$B13="I.  Immobilier"</formula>
    </cfRule>
    <cfRule type="expression" dxfId="1073" priority="37">
      <formula>$B13="H.  Finance / Contrôle de Gestion / Comptabilité"</formula>
    </cfRule>
    <cfRule type="expression" dxfId="1072" priority="38">
      <formula>$B13="G.  Achats"</formula>
    </cfRule>
    <cfRule type="expression" dxfId="1071" priority="39">
      <formula>$B13="F.  Entreprises"</formula>
    </cfRule>
    <cfRule type="expression" dxfId="1070" priority="40">
      <formula>$B13="E. Excellence opérationnelle  Banque de détail"</formula>
    </cfRule>
    <cfRule type="expression" dxfId="1069" priority="41">
      <formula>$B13="D. Excellence opérationnelle Expertise transverse"</formula>
    </cfRule>
    <cfRule type="expression" dxfId="1068" priority="42">
      <formula>$B13="C. Gestion des risques"</formula>
    </cfRule>
    <cfRule type="expression" dxfId="1067" priority="43">
      <formula>$B13="B. Vente, Conseil"</formula>
    </cfRule>
    <cfRule type="expression" dxfId="1066" priority="47">
      <formula>$B13="A. Accueil, orientation"</formula>
    </cfRule>
  </conditionalFormatting>
  <conditionalFormatting sqref="C8 C10">
    <cfRule type="containsText" dxfId="1065" priority="23" operator="containsText" text="Choisie">
      <formula>NOT(ISERROR(SEARCH("Choisie",C8)))</formula>
    </cfRule>
    <cfRule type="containsText" dxfId="1064" priority="24" operator="containsText" text="clé">
      <formula>NOT(ISERROR(SEARCH("clé",C8)))</formula>
    </cfRule>
    <cfRule type="containsText" dxfId="1063" priority="25" operator="containsText" text="UTILE">
      <formula>NOT(ISERROR(SEARCH("UTILE",C8)))</formula>
    </cfRule>
  </conditionalFormatting>
  <conditionalFormatting sqref="F26:F28">
    <cfRule type="expression" dxfId="1062" priority="4">
      <formula>$B26="Z. Compétences Managériales"</formula>
    </cfRule>
    <cfRule type="expression" dxfId="1061" priority="5">
      <formula>$B26="Y. Compétences comportementales"</formula>
    </cfRule>
    <cfRule type="expression" dxfId="1060" priority="6">
      <formula>$B26="X. Digital"</formula>
    </cfRule>
    <cfRule type="expression" dxfId="1059" priority="7">
      <formula>$B26="P.  Projet"</formula>
    </cfRule>
    <cfRule type="expression" dxfId="1058" priority="8">
      <formula>$B26="O.  Communication"</formula>
    </cfRule>
    <cfRule type="expression" dxfId="1057" priority="9">
      <formula>$B26="N .  Système d'informations"</formula>
    </cfRule>
    <cfRule type="expression" dxfId="1056" priority="10">
      <formula>$B26="M.  Marketing"</formula>
    </cfRule>
    <cfRule type="expression" dxfId="1055" priority="11">
      <formula>$B26="L.  Ressources Humaines"</formula>
    </cfRule>
    <cfRule type="expression" dxfId="1054" priority="12">
      <formula>$B26="K.  Audit / Risques"</formula>
    </cfRule>
    <cfRule type="expression" dxfId="1053" priority="13">
      <formula>$B26="J.  Administration / Services Généraux"</formula>
    </cfRule>
    <cfRule type="expression" dxfId="1052" priority="14">
      <formula>$B26="I.  Immobilier"</formula>
    </cfRule>
    <cfRule type="expression" dxfId="1051" priority="15">
      <formula>$B26="H.  Finance / Contrôle de Gestion / Comptabilité"</formula>
    </cfRule>
    <cfRule type="expression" dxfId="1050" priority="16">
      <formula>$B26="G.  Achats"</formula>
    </cfRule>
    <cfRule type="expression" dxfId="1049" priority="17">
      <formula>$B26="F.  Entreprises"</formula>
    </cfRule>
    <cfRule type="expression" dxfId="1048" priority="18">
      <formula>$B26="E. Excellence opérationnelle  Banque de détail"</formula>
    </cfRule>
    <cfRule type="expression" dxfId="1047" priority="19">
      <formula>$B26="D. Excellence opérationnelle Expertise transverse"</formula>
    </cfRule>
    <cfRule type="expression" dxfId="1046" priority="20">
      <formula>$B26="C. Gestion des risques"</formula>
    </cfRule>
    <cfRule type="expression" dxfId="1045" priority="21">
      <formula>$B26="B. Vente, Conseil"</formula>
    </cfRule>
    <cfRule type="expression" dxfId="1044" priority="22">
      <formula>$B26="A.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Feuil96">
    <tabColor theme="5" tint="0.59999389629810485"/>
    <pageSetUpPr fitToPage="1"/>
  </sheetPr>
  <dimension ref="A1:I38"/>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37425 - PREVENTEUR GENERALISTE III.2</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37425</v>
      </c>
    </row>
    <row r="6" spans="1:7" s="278" customFormat="1" ht="21" customHeight="1">
      <c r="A6" s="273"/>
      <c r="B6" s="274"/>
      <c r="C6" s="275" t="s">
        <v>404</v>
      </c>
      <c r="D6" s="276" t="str">
        <f ca="1">VLOOKUP($G$5,Répertoire_des_fonctions!$A$7:$E$780,3,0)</f>
        <v>SANTE SECURITE ET QUALITE DE VIE AU TRAVAIL</v>
      </c>
      <c r="E6" s="277"/>
      <c r="F6" s="276" t="s">
        <v>1987</v>
      </c>
      <c r="G6" s="276" t="str">
        <f ca="1">VLOOKUP($G$5,Répertoire_des_fonctions!$A$7:$E$780,5,0)</f>
        <v>III.2</v>
      </c>
    </row>
    <row r="7" spans="1:7" s="248" customFormat="1" ht="11.25" customHeight="1">
      <c r="A7" s="268"/>
      <c r="B7" s="279"/>
      <c r="C7" s="662"/>
      <c r="D7" s="285"/>
      <c r="E7" s="282"/>
    </row>
    <row r="8" spans="1:7" s="248" customFormat="1" ht="20.25" customHeight="1">
      <c r="A8" s="268"/>
      <c r="B8" s="279"/>
      <c r="C8" s="414" t="s">
        <v>1988</v>
      </c>
      <c r="D8" s="270" t="s">
        <v>1991</v>
      </c>
      <c r="E8" s="375" t="s">
        <v>1989</v>
      </c>
      <c r="F8" s="271"/>
      <c r="G8" s="283"/>
    </row>
    <row r="9" spans="1:7" s="248" customFormat="1" ht="20.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6" customHeight="1">
      <c r="A12" s="239" t="s">
        <v>959</v>
      </c>
      <c r="B12" s="240" t="s">
        <v>1982</v>
      </c>
      <c r="C12" s="264" t="s">
        <v>432</v>
      </c>
      <c r="D12" s="264" t="s">
        <v>431</v>
      </c>
      <c r="E12" s="264" t="s">
        <v>1997</v>
      </c>
      <c r="F12" s="300" t="s">
        <v>2056</v>
      </c>
      <c r="G12" s="242" t="s">
        <v>1984</v>
      </c>
    </row>
    <row r="13" spans="1:7" s="248" customFormat="1" ht="56.25" customHeight="1">
      <c r="A13" s="244" t="s">
        <v>710</v>
      </c>
      <c r="B13" s="423" t="str">
        <f>IFERROR(VLOOKUP($A13,Référentiel_de_Compétences!$B$7:$E$700,2,0),"")</f>
        <v>C. Gestion des risques</v>
      </c>
      <c r="C13" s="670" t="s">
        <v>2243</v>
      </c>
      <c r="D13" s="670" t="s">
        <v>639</v>
      </c>
      <c r="E13" s="670" t="s">
        <v>1196</v>
      </c>
      <c r="F13" s="430" t="s">
        <v>1996</v>
      </c>
      <c r="G13" s="469"/>
    </row>
    <row r="14" spans="1:7" s="248" customFormat="1" ht="85">
      <c r="A14" s="244" t="s">
        <v>719</v>
      </c>
      <c r="B14" s="423" t="str">
        <f>IFERROR(VLOOKUP($A14,Référentiel_de_Compétences!$B$7:$E$700,2,0),"")</f>
        <v>C. Gestion des risques</v>
      </c>
      <c r="C14" s="671" t="s">
        <v>2146</v>
      </c>
      <c r="D14" s="671" t="s">
        <v>2255</v>
      </c>
      <c r="E14" s="671" t="s">
        <v>1092</v>
      </c>
      <c r="F14" s="432" t="s">
        <v>1996</v>
      </c>
      <c r="G14" s="470"/>
    </row>
    <row r="15" spans="1:7" s="248" customFormat="1" ht="42">
      <c r="A15" s="244" t="s">
        <v>724</v>
      </c>
      <c r="B15" s="423" t="str">
        <f>IFERROR(VLOOKUP($A15,Référentiel_de_Compétences!$B$7:$E$700,2,0),"")</f>
        <v>D. Excellence opérationnelle Expertise transverse</v>
      </c>
      <c r="C15" s="671" t="s">
        <v>2140</v>
      </c>
      <c r="D15" s="671" t="s">
        <v>2141</v>
      </c>
      <c r="E15" s="671" t="s">
        <v>1084</v>
      </c>
      <c r="F15" s="432" t="s">
        <v>1996</v>
      </c>
      <c r="G15" s="470"/>
    </row>
    <row r="16" spans="1:7" s="248" customFormat="1" ht="51">
      <c r="A16" s="244" t="s">
        <v>736</v>
      </c>
      <c r="B16" s="423" t="str">
        <f>IFERROR(VLOOKUP($A16,Référentiel_de_Compétences!$B$7:$E$700,2,0),"")</f>
        <v>D. Excellence opérationnelle Expertise transverse</v>
      </c>
      <c r="C16" s="671" t="s">
        <v>2267</v>
      </c>
      <c r="D16" s="671" t="s">
        <v>2268</v>
      </c>
      <c r="E16" s="671" t="s">
        <v>1374</v>
      </c>
      <c r="F16" s="432" t="s">
        <v>1996</v>
      </c>
      <c r="G16" s="470"/>
    </row>
    <row r="17" spans="1:9" s="248" customFormat="1" ht="102">
      <c r="A17" s="244" t="s">
        <v>741</v>
      </c>
      <c r="B17" s="423" t="str">
        <f>IFERROR(VLOOKUP($A17,Référentiel_de_Compétences!$B$7:$E$700,2,0),"")</f>
        <v>D. Excellence opérationnelle Expertise transverse</v>
      </c>
      <c r="C17" s="671" t="s">
        <v>2130</v>
      </c>
      <c r="D17" s="671" t="s">
        <v>2137</v>
      </c>
      <c r="E17" s="671" t="s">
        <v>1495</v>
      </c>
      <c r="F17" s="432" t="s">
        <v>1996</v>
      </c>
      <c r="G17" s="470"/>
    </row>
    <row r="18" spans="1:9" s="248" customFormat="1" ht="85">
      <c r="A18" s="244" t="s">
        <v>745</v>
      </c>
      <c r="B18" s="423" t="str">
        <f>IFERROR(VLOOKUP($A18,Référentiel_de_Compétences!$B$7:$E$700,2,0),"")</f>
        <v>D. Excellence opérationnelle Expertise transverse</v>
      </c>
      <c r="C18" s="671" t="s">
        <v>184</v>
      </c>
      <c r="D18" s="671" t="s">
        <v>2136</v>
      </c>
      <c r="E18" s="671" t="s">
        <v>1507</v>
      </c>
      <c r="F18" s="432" t="s">
        <v>1996</v>
      </c>
      <c r="G18" s="470"/>
    </row>
    <row r="19" spans="1:9" s="248" customFormat="1" ht="119">
      <c r="A19" s="244" t="s">
        <v>803</v>
      </c>
      <c r="B19" s="423" t="str">
        <f>IFERROR(VLOOKUP($A19,Référentiel_de_Compétences!$B$7:$E$700,2,0),"")</f>
        <v>I.  Immobilier</v>
      </c>
      <c r="C19" s="671" t="s">
        <v>31</v>
      </c>
      <c r="D19" s="671" t="s">
        <v>2132</v>
      </c>
      <c r="E19" s="671" t="s">
        <v>1140</v>
      </c>
      <c r="F19" s="432" t="s">
        <v>1996</v>
      </c>
      <c r="G19" s="470"/>
    </row>
    <row r="20" spans="1:9" s="248" customFormat="1" ht="68">
      <c r="A20" s="244" t="s">
        <v>881</v>
      </c>
      <c r="B20" s="423" t="str">
        <f>IFERROR(VLOOKUP($A20,Référentiel_de_Compétences!$B$7:$E$700,2,0),"")</f>
        <v>O.  Communication</v>
      </c>
      <c r="C20" s="671" t="s">
        <v>2129</v>
      </c>
      <c r="D20" s="671" t="s">
        <v>2134</v>
      </c>
      <c r="E20" s="671" t="s">
        <v>1483</v>
      </c>
      <c r="F20" s="432" t="s">
        <v>1996</v>
      </c>
      <c r="G20" s="470"/>
    </row>
    <row r="21" spans="1:9" s="248" customFormat="1" ht="68">
      <c r="A21" s="244" t="s">
        <v>900</v>
      </c>
      <c r="B21" s="423" t="str">
        <f>IFERROR(VLOOKUP($A21,Référentiel_de_Compétences!$B$7:$E$700,2,0),"")</f>
        <v>X. Digital</v>
      </c>
      <c r="C21" s="671" t="s">
        <v>181</v>
      </c>
      <c r="D21" s="671" t="s">
        <v>2135</v>
      </c>
      <c r="E21" s="671" t="s">
        <v>1489</v>
      </c>
      <c r="F21" s="432" t="s">
        <v>1996</v>
      </c>
      <c r="G21" s="470"/>
    </row>
    <row r="22" spans="1:9" s="248" customFormat="1" ht="85">
      <c r="A22" s="244" t="s">
        <v>902</v>
      </c>
      <c r="B22" s="423" t="str">
        <f>IFERROR(VLOOKUP($A22,Référentiel_de_Compétences!$B$7:$E$700,2,0),"")</f>
        <v>X. Digital</v>
      </c>
      <c r="C22" s="672" t="s">
        <v>2150</v>
      </c>
      <c r="D22" s="672" t="s">
        <v>2229</v>
      </c>
      <c r="E22" s="672" t="s">
        <v>1121</v>
      </c>
      <c r="F22" s="434" t="s">
        <v>1996</v>
      </c>
      <c r="G22" s="471"/>
    </row>
    <row r="23" spans="1:9" ht="27.75" customHeight="1">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sheetData>
  <sheetProtection algorithmName="SHA-512" hashValue="H9bNFnzgDUAFN1Ymzu6tpwzlH/IRuL1aUoBaEf2Q89nSNI/sICd1GshBXe3C6UJTXQoHnpnWPbpe3ZqrcDPsJw==" saltValue="jCtQIFGgov2P58zjwV+uGw==" spinCount="100000" sheet="1" objects="1" scenarios="1"/>
  <autoFilter ref="A12:G22" xr:uid="{00000000-0009-0000-0000-00007C000000}"/>
  <mergeCells count="1">
    <mergeCell ref="C11:G11"/>
  </mergeCells>
  <conditionalFormatting sqref="C4 C7">
    <cfRule type="containsText" dxfId="1043" priority="44" operator="containsText" text="Choisie">
      <formula>NOT(ISERROR(SEARCH("Choisie",C4)))</formula>
    </cfRule>
    <cfRule type="containsText" dxfId="1042" priority="45" operator="containsText" text="clé">
      <formula>NOT(ISERROR(SEARCH("clé",C4)))</formula>
    </cfRule>
    <cfRule type="containsText" dxfId="1041" priority="46" operator="containsText" text="UTILE">
      <formula>NOT(ISERROR(SEARCH("UTILE",C4)))</formula>
    </cfRule>
  </conditionalFormatting>
  <conditionalFormatting sqref="B13:B22 B23:C70">
    <cfRule type="expression" dxfId="1040" priority="26">
      <formula>$B13="Z. Compétences Managériales"</formula>
    </cfRule>
    <cfRule type="expression" dxfId="1039" priority="27">
      <formula>$B13="Y. Compétences comportementales"</formula>
    </cfRule>
    <cfRule type="expression" dxfId="1038" priority="28">
      <formula>$B13="X. Digital"</formula>
    </cfRule>
    <cfRule type="expression" dxfId="1037" priority="29">
      <formula>$B13="P.  Projet"</formula>
    </cfRule>
    <cfRule type="expression" dxfId="1036" priority="30">
      <formula>$B13="O.  Communication"</formula>
    </cfRule>
    <cfRule type="expression" dxfId="1035" priority="31">
      <formula>$B13="N .  Système d'informations"</formula>
    </cfRule>
    <cfRule type="expression" dxfId="1034" priority="32">
      <formula>$B13="M.  Marketing"</formula>
    </cfRule>
    <cfRule type="expression" dxfId="1033" priority="33">
      <formula>$B13="L.  Ressources Humaines"</formula>
    </cfRule>
    <cfRule type="expression" dxfId="1032" priority="34">
      <formula>$B13="K.  Audit / Risques"</formula>
    </cfRule>
    <cfRule type="expression" dxfId="1031" priority="35">
      <formula>$B13="J.  Administration / Services Généraux"</formula>
    </cfRule>
    <cfRule type="expression" dxfId="1030" priority="36">
      <formula>$B13="I.  Immobilier"</formula>
    </cfRule>
    <cfRule type="expression" dxfId="1029" priority="37">
      <formula>$B13="H.  Finance / Contrôle de Gestion / Comptabilité"</formula>
    </cfRule>
    <cfRule type="expression" dxfId="1028" priority="38">
      <formula>$B13="G.  Achats"</formula>
    </cfRule>
    <cfRule type="expression" dxfId="1027" priority="39">
      <formula>$B13="F.  Entreprises"</formula>
    </cfRule>
    <cfRule type="expression" dxfId="1026" priority="40">
      <formula>$B13="E. Excellence opérationnelle  Banque de détail"</formula>
    </cfRule>
    <cfRule type="expression" dxfId="1025" priority="41">
      <formula>$B13="D. Excellence opérationnelle Expertise transverse"</formula>
    </cfRule>
    <cfRule type="expression" dxfId="1024" priority="42">
      <formula>$B13="C. Gestion des risques"</formula>
    </cfRule>
    <cfRule type="expression" dxfId="1023" priority="43">
      <formula>$B13="B. Vente, Conseil"</formula>
    </cfRule>
    <cfRule type="expression" dxfId="1022" priority="47">
      <formula>$B13="A. Accueil, orientation"</formula>
    </cfRule>
  </conditionalFormatting>
  <conditionalFormatting sqref="C8 C10">
    <cfRule type="containsText" dxfId="1021" priority="23" operator="containsText" text="Choisie">
      <formula>NOT(ISERROR(SEARCH("Choisie",C8)))</formula>
    </cfRule>
    <cfRule type="containsText" dxfId="1020" priority="24" operator="containsText" text="clé">
      <formula>NOT(ISERROR(SEARCH("clé",C8)))</formula>
    </cfRule>
    <cfRule type="containsText" dxfId="1019" priority="25" operator="containsText" text="UTILE">
      <formula>NOT(ISERROR(SEARCH("UTILE",C8)))</formula>
    </cfRule>
  </conditionalFormatting>
  <conditionalFormatting sqref="F23:F25">
    <cfRule type="expression" dxfId="1018" priority="4">
      <formula>$B23="Z. Compétences Managériales"</formula>
    </cfRule>
    <cfRule type="expression" dxfId="1017" priority="5">
      <formula>$B23="Y. Compétences comportementales"</formula>
    </cfRule>
    <cfRule type="expression" dxfId="1016" priority="6">
      <formula>$B23="X. Digital"</formula>
    </cfRule>
    <cfRule type="expression" dxfId="1015" priority="7">
      <formula>$B23="P.  Projet"</formula>
    </cfRule>
    <cfRule type="expression" dxfId="1014" priority="8">
      <formula>$B23="O.  Communication"</formula>
    </cfRule>
    <cfRule type="expression" dxfId="1013" priority="9">
      <formula>$B23="N .  Système d'informations"</formula>
    </cfRule>
    <cfRule type="expression" dxfId="1012" priority="10">
      <formula>$B23="M.  Marketing"</formula>
    </cfRule>
    <cfRule type="expression" dxfId="1011" priority="11">
      <formula>$B23="L.  Ressources Humaines"</formula>
    </cfRule>
    <cfRule type="expression" dxfId="1010" priority="12">
      <formula>$B23="K.  Audit / Risques"</formula>
    </cfRule>
    <cfRule type="expression" dxfId="1009" priority="13">
      <formula>$B23="J.  Administration / Services Généraux"</formula>
    </cfRule>
    <cfRule type="expression" dxfId="1008" priority="14">
      <formula>$B23="I.  Immobilier"</formula>
    </cfRule>
    <cfRule type="expression" dxfId="1007" priority="15">
      <formula>$B23="H.  Finance / Contrôle de Gestion / Comptabilité"</formula>
    </cfRule>
    <cfRule type="expression" dxfId="1006" priority="16">
      <formula>$B23="G.  Achats"</formula>
    </cfRule>
    <cfRule type="expression" dxfId="1005" priority="17">
      <formula>$B23="F.  Entreprises"</formula>
    </cfRule>
    <cfRule type="expression" dxfId="1004" priority="18">
      <formula>$B23="E. Excellence opérationnelle  Banque de détail"</formula>
    </cfRule>
    <cfRule type="expression" dxfId="1003" priority="19">
      <formula>$B23="D. Excellence opérationnelle Expertise transverse"</formula>
    </cfRule>
    <cfRule type="expression" dxfId="1002" priority="20">
      <formula>$B23="C. Gestion des risques"</formula>
    </cfRule>
    <cfRule type="expression" dxfId="1001" priority="21">
      <formula>$B23="B. Vente, Conseil"</formula>
    </cfRule>
    <cfRule type="expression" dxfId="1000" priority="22">
      <formula>$B23="A. Accueil, orientation"</formula>
    </cfRule>
  </conditionalFormatting>
  <printOptions horizontalCentered="1"/>
  <pageMargins left="0.23622047244094491" right="0.23622047244094491" top="0.74803149606299213" bottom="0.74803149606299213" header="0" footer="0"/>
  <pageSetup paperSize="9" scale="68" orientation="portrait" r:id="rId1"/>
  <drawing r:id="rId2"/>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Feuil97">
    <tabColor theme="5" tint="0.59999389629810485"/>
    <pageSetUpPr fitToPage="1"/>
  </sheetPr>
  <dimension ref="A1:I37"/>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35492 - CONSULTANT QUALITE - III.3</v>
      </c>
      <c r="E4" s="271"/>
      <c r="F4" s="271"/>
      <c r="G4" s="272" t="str">
        <f ca="1">HYPERLINK("#Matrice!"&amp;ADDRESS(3,4+MATCH(D4,Matrice!$E$3:$AOP$3,0)),"Go")</f>
        <v>Go</v>
      </c>
    </row>
    <row r="5" spans="1:7" s="278" customFormat="1" ht="21" customHeight="1">
      <c r="A5" s="273"/>
      <c r="B5" s="274"/>
      <c r="C5" s="275" t="s">
        <v>403</v>
      </c>
      <c r="D5" s="276" t="str">
        <f ca="1">VLOOKUP($G$5,Répertoire_des_fonctions!$A$7:$E$780,2,0)</f>
        <v>QUALITE</v>
      </c>
      <c r="E5" s="277"/>
      <c r="F5" s="276" t="s">
        <v>1986</v>
      </c>
      <c r="G5" s="276" t="str">
        <f ca="1">RIGHT(CELL("filename",A1),LEN(CELL("filename",A1))-SEARCH("]",CELL("filename",A1)))</f>
        <v>35492</v>
      </c>
    </row>
    <row r="6" spans="1:7" s="278" customFormat="1" ht="21" customHeight="1">
      <c r="A6" s="273"/>
      <c r="B6" s="274"/>
      <c r="C6" s="275" t="s">
        <v>404</v>
      </c>
      <c r="D6" s="276" t="str">
        <f ca="1">VLOOKUP($G$5,Répertoire_des_fonctions!$A$7:$E$780,3,0)</f>
        <v>CHARGE DE LA QUALITE</v>
      </c>
      <c r="E6" s="277"/>
      <c r="F6" s="276" t="s">
        <v>1987</v>
      </c>
      <c r="G6" s="276" t="str">
        <f ca="1">VLOOKUP($G$5,Répertoire_des_fonctions!$A$7:$E$780,5,0)</f>
        <v>III.3</v>
      </c>
    </row>
    <row r="7" spans="1:7" s="248" customFormat="1" ht="6.75" customHeight="1">
      <c r="A7" s="268"/>
      <c r="B7" s="279"/>
      <c r="C7" s="284"/>
      <c r="D7" s="285"/>
      <c r="E7" s="282"/>
    </row>
    <row r="8" spans="1:7" s="248" customFormat="1" ht="21.7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25" customHeight="1">
      <c r="A12" s="426" t="s">
        <v>959</v>
      </c>
      <c r="B12" s="427" t="s">
        <v>1982</v>
      </c>
      <c r="C12" s="264" t="s">
        <v>432</v>
      </c>
      <c r="D12" s="264" t="s">
        <v>431</v>
      </c>
      <c r="E12" s="264" t="s">
        <v>1997</v>
      </c>
      <c r="F12" s="300" t="s">
        <v>2056</v>
      </c>
      <c r="G12" s="242" t="s">
        <v>1984</v>
      </c>
    </row>
    <row r="13" spans="1:7" s="248" customFormat="1" ht="68">
      <c r="A13" s="490" t="s">
        <v>904</v>
      </c>
      <c r="B13" s="490" t="str">
        <f>IFERROR(VLOOKUP($A13,Référentiel_de_Compétences!$B$7:$E$700,2,0),"")</f>
        <v>Y. Compétences comportementales</v>
      </c>
      <c r="C13" s="670" t="s">
        <v>2129</v>
      </c>
      <c r="D13" s="670" t="s">
        <v>2134</v>
      </c>
      <c r="E13" s="670" t="s">
        <v>1484</v>
      </c>
      <c r="F13" s="430" t="s">
        <v>1996</v>
      </c>
      <c r="G13" s="469"/>
    </row>
    <row r="14" spans="1:7" s="248" customFormat="1" ht="68">
      <c r="A14" s="491" t="s">
        <v>905</v>
      </c>
      <c r="B14" s="491" t="str">
        <f>IFERROR(VLOOKUP($A14,Référentiel_de_Compétences!$B$7:$E$700,2,0),"")</f>
        <v>Y. Compétences comportementales</v>
      </c>
      <c r="C14" s="671" t="s">
        <v>181</v>
      </c>
      <c r="D14" s="671" t="s">
        <v>2135</v>
      </c>
      <c r="E14" s="671" t="s">
        <v>1490</v>
      </c>
      <c r="F14" s="432" t="s">
        <v>1996</v>
      </c>
      <c r="G14" s="470"/>
    </row>
    <row r="15" spans="1:7" s="248" customFormat="1" ht="102">
      <c r="A15" s="491" t="s">
        <v>906</v>
      </c>
      <c r="B15" s="491" t="str">
        <f>IFERROR(VLOOKUP($A15,Référentiel_de_Compétences!$B$7:$E$700,2,0),"")</f>
        <v>Y. Compétences comportementales</v>
      </c>
      <c r="C15" s="671" t="s">
        <v>2130</v>
      </c>
      <c r="D15" s="671" t="s">
        <v>2137</v>
      </c>
      <c r="E15" s="671" t="s">
        <v>1496</v>
      </c>
      <c r="F15" s="432" t="s">
        <v>1996</v>
      </c>
      <c r="G15" s="470"/>
    </row>
    <row r="16" spans="1:7" s="248" customFormat="1" ht="85">
      <c r="A16" s="491" t="s">
        <v>907</v>
      </c>
      <c r="B16" s="491" t="str">
        <f>IFERROR(VLOOKUP($A16,Référentiel_de_Compétences!$B$7:$E$700,2,0),"")</f>
        <v>Y. Compétences comportementales</v>
      </c>
      <c r="C16" s="671" t="s">
        <v>183</v>
      </c>
      <c r="D16" s="671" t="s">
        <v>2242</v>
      </c>
      <c r="E16" s="671" t="s">
        <v>1502</v>
      </c>
      <c r="F16" s="432" t="s">
        <v>1996</v>
      </c>
      <c r="G16" s="470"/>
    </row>
    <row r="17" spans="1:9" s="248" customFormat="1" ht="85">
      <c r="A17" s="491" t="s">
        <v>908</v>
      </c>
      <c r="B17" s="491" t="str">
        <f>IFERROR(VLOOKUP($A17,Référentiel_de_Compétences!$B$7:$E$700,2,0),"")</f>
        <v>Y. Compétences comportementales</v>
      </c>
      <c r="C17" s="671" t="s">
        <v>184</v>
      </c>
      <c r="D17" s="671" t="s">
        <v>2136</v>
      </c>
      <c r="E17" s="671" t="s">
        <v>1508</v>
      </c>
      <c r="F17" s="432" t="s">
        <v>1996</v>
      </c>
      <c r="G17" s="470"/>
    </row>
    <row r="18" spans="1:9" s="248" customFormat="1" ht="51">
      <c r="A18" s="491" t="s">
        <v>909</v>
      </c>
      <c r="B18" s="491" t="str">
        <f>IFERROR(VLOOKUP($A18,Référentiel_de_Compétences!$B$7:$E$700,2,0),"")</f>
        <v>Y. Compétences comportementales</v>
      </c>
      <c r="C18" s="671" t="s">
        <v>2177</v>
      </c>
      <c r="D18" s="671" t="s">
        <v>2219</v>
      </c>
      <c r="E18" s="671" t="s">
        <v>1514</v>
      </c>
      <c r="F18" s="432" t="s">
        <v>1996</v>
      </c>
      <c r="G18" s="470"/>
    </row>
    <row r="19" spans="1:9" s="248" customFormat="1" ht="51">
      <c r="A19" s="491" t="s">
        <v>910</v>
      </c>
      <c r="B19" s="491" t="str">
        <f>IFERROR(VLOOKUP($A19,Référentiel_de_Compétences!$B$7:$E$700,2,0),"")</f>
        <v>Y. Compétences comportementales</v>
      </c>
      <c r="C19" s="671" t="s">
        <v>186</v>
      </c>
      <c r="D19" s="671" t="s">
        <v>2235</v>
      </c>
      <c r="E19" s="671" t="s">
        <v>1520</v>
      </c>
      <c r="F19" s="432" t="s">
        <v>1996</v>
      </c>
      <c r="G19" s="470"/>
    </row>
    <row r="20" spans="1:9" s="248" customFormat="1" ht="102">
      <c r="A20" s="491" t="s">
        <v>916</v>
      </c>
      <c r="B20" s="491" t="str">
        <f>IFERROR(VLOOKUP($A20,Référentiel_de_Compétences!$B$7:$E$700,2,0),"")</f>
        <v>Z. Compétences Managériales</v>
      </c>
      <c r="C20" s="671" t="s">
        <v>2270</v>
      </c>
      <c r="D20" s="671" t="s">
        <v>2271</v>
      </c>
      <c r="E20" s="671" t="s">
        <v>2292</v>
      </c>
      <c r="F20" s="432" t="s">
        <v>1996</v>
      </c>
      <c r="G20" s="470"/>
    </row>
    <row r="21" spans="1:9" s="248" customFormat="1" ht="68">
      <c r="A21" s="492" t="s">
        <v>917</v>
      </c>
      <c r="B21" s="492" t="str">
        <f>IFERROR(VLOOKUP($A21,Référentiel_de_Compétences!$B$7:$E$700,2,0),"")</f>
        <v>Z. Compétences Managériales</v>
      </c>
      <c r="C21" s="672" t="s">
        <v>2272</v>
      </c>
      <c r="D21" s="672" t="s">
        <v>2273</v>
      </c>
      <c r="E21" s="672" t="s">
        <v>2291</v>
      </c>
      <c r="F21" s="434" t="s">
        <v>1996</v>
      </c>
      <c r="G21" s="471"/>
    </row>
    <row r="22" spans="1:9" ht="27.75" customHeight="1">
      <c r="C22" s="260" t="s">
        <v>1992</v>
      </c>
      <c r="D22" s="261"/>
      <c r="E22" s="379"/>
      <c r="F22" s="260" t="s">
        <v>1992</v>
      </c>
    </row>
    <row r="23" spans="1:9" s="210" customFormat="1">
      <c r="A23" s="207"/>
      <c r="B23" s="208"/>
      <c r="C23" s="260" t="s">
        <v>1993</v>
      </c>
      <c r="D23" s="261"/>
      <c r="E23" s="379"/>
      <c r="F23" s="260" t="s">
        <v>1995</v>
      </c>
      <c r="G23" s="207"/>
      <c r="H23" s="207"/>
      <c r="I23" s="207"/>
    </row>
    <row r="24" spans="1:9" s="210" customFormat="1">
      <c r="A24" s="207"/>
      <c r="B24" s="208"/>
      <c r="C24" s="262" t="s">
        <v>1994</v>
      </c>
      <c r="D24" s="261"/>
      <c r="E24" s="379"/>
      <c r="F24" s="262" t="s">
        <v>1994</v>
      </c>
      <c r="G24" s="207"/>
      <c r="H24" s="207"/>
      <c r="I24" s="207"/>
    </row>
    <row r="25" spans="1:9" s="210" customFormat="1">
      <c r="A25" s="207"/>
      <c r="B25" s="208"/>
      <c r="C25" s="208"/>
      <c r="D25" s="261"/>
      <c r="E25" s="379"/>
      <c r="F25" s="207"/>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sheetData>
  <sheetProtection algorithmName="SHA-512" hashValue="uZYyYeir6zi+za6wj/oVqUD6xq3aP31knfdGZzYxMbMg407iZa0zy9aO506WuZdCexBreiU5BMfLA6ouHb1Ytw==" saltValue="KPrYGAzQ5PwT5/yTYrghbQ==" spinCount="100000" sheet="1" objects="1" scenarios="1"/>
  <autoFilter ref="A12:G21" xr:uid="{00000000-0009-0000-0000-00007D000000}"/>
  <mergeCells count="1">
    <mergeCell ref="C11:G11"/>
  </mergeCells>
  <conditionalFormatting sqref="C4 C7">
    <cfRule type="containsText" dxfId="999" priority="44" operator="containsText" text="Choisie">
      <formula>NOT(ISERROR(SEARCH("Choisie",C4)))</formula>
    </cfRule>
    <cfRule type="containsText" dxfId="998" priority="45" operator="containsText" text="clé">
      <formula>NOT(ISERROR(SEARCH("clé",C4)))</formula>
    </cfRule>
    <cfRule type="containsText" dxfId="997" priority="46" operator="containsText" text="UTILE">
      <formula>NOT(ISERROR(SEARCH("UTILE",C4)))</formula>
    </cfRule>
  </conditionalFormatting>
  <conditionalFormatting sqref="B13:B21 B22:C69">
    <cfRule type="expression" dxfId="996" priority="26">
      <formula>$B13="Z. Compétences Managériales"</formula>
    </cfRule>
    <cfRule type="expression" dxfId="995" priority="27">
      <formula>$B13="Y. Compétences comportementales"</formula>
    </cfRule>
    <cfRule type="expression" dxfId="994" priority="28">
      <formula>$B13="X. Digital"</formula>
    </cfRule>
    <cfRule type="expression" dxfId="993" priority="29">
      <formula>$B13="P.  Projet"</formula>
    </cfRule>
    <cfRule type="expression" dxfId="992" priority="30">
      <formula>$B13="O.  Communication"</formula>
    </cfRule>
    <cfRule type="expression" dxfId="991" priority="31">
      <formula>$B13="N .  Système d'informations"</formula>
    </cfRule>
    <cfRule type="expression" dxfId="990" priority="32">
      <formula>$B13="M.  Marketing"</formula>
    </cfRule>
    <cfRule type="expression" dxfId="989" priority="33">
      <formula>$B13="L.  Ressources Humaines"</formula>
    </cfRule>
    <cfRule type="expression" dxfId="988" priority="34">
      <formula>$B13="K.  Audit / Risques"</formula>
    </cfRule>
    <cfRule type="expression" dxfId="987" priority="35">
      <formula>$B13="J.  Administration / Services Généraux"</formula>
    </cfRule>
    <cfRule type="expression" dxfId="986" priority="36">
      <formula>$B13="I.  Immobilier"</formula>
    </cfRule>
    <cfRule type="expression" dxfId="985" priority="37">
      <formula>$B13="H.  Finance / Contrôle de Gestion / Comptabilité"</formula>
    </cfRule>
    <cfRule type="expression" dxfId="984" priority="38">
      <formula>$B13="G.  Achats"</formula>
    </cfRule>
    <cfRule type="expression" dxfId="983" priority="39">
      <formula>$B13="F.  Entreprises"</formula>
    </cfRule>
    <cfRule type="expression" dxfId="982" priority="40">
      <formula>$B13="E. Excellence opérationnelle  Banque de détail"</formula>
    </cfRule>
    <cfRule type="expression" dxfId="981" priority="41">
      <formula>$B13="D. Excellence opérationnelle Expertise transverse"</formula>
    </cfRule>
    <cfRule type="expression" dxfId="980" priority="42">
      <formula>$B13="C. Gestion des risques"</formula>
    </cfRule>
    <cfRule type="expression" dxfId="979" priority="43">
      <formula>$B13="B. Vente, Conseil"</formula>
    </cfRule>
    <cfRule type="expression" dxfId="978" priority="47">
      <formula>$B13="A. Accueil, orientation"</formula>
    </cfRule>
  </conditionalFormatting>
  <conditionalFormatting sqref="C8 C10">
    <cfRule type="containsText" dxfId="977" priority="23" operator="containsText" text="Choisie">
      <formula>NOT(ISERROR(SEARCH("Choisie",C8)))</formula>
    </cfRule>
    <cfRule type="containsText" dxfId="976" priority="24" operator="containsText" text="clé">
      <formula>NOT(ISERROR(SEARCH("clé",C8)))</formula>
    </cfRule>
    <cfRule type="containsText" dxfId="975" priority="25" operator="containsText" text="UTILE">
      <formula>NOT(ISERROR(SEARCH("UTILE",C8)))</formula>
    </cfRule>
  </conditionalFormatting>
  <conditionalFormatting sqref="F22:F24">
    <cfRule type="expression" dxfId="974" priority="4">
      <formula>$B22="Z. Compétences Managériales"</formula>
    </cfRule>
    <cfRule type="expression" dxfId="973" priority="5">
      <formula>$B22="Y. Compétences comportementales"</formula>
    </cfRule>
    <cfRule type="expression" dxfId="972" priority="6">
      <formula>$B22="X. Digital"</formula>
    </cfRule>
    <cfRule type="expression" dxfId="971" priority="7">
      <formula>$B22="P.  Projet"</formula>
    </cfRule>
    <cfRule type="expression" dxfId="970" priority="8">
      <formula>$B22="O.  Communication"</formula>
    </cfRule>
    <cfRule type="expression" dxfId="969" priority="9">
      <formula>$B22="N .  Système d'informations"</formula>
    </cfRule>
    <cfRule type="expression" dxfId="968" priority="10">
      <formula>$B22="M.  Marketing"</formula>
    </cfRule>
    <cfRule type="expression" dxfId="967" priority="11">
      <formula>$B22="L.  Ressources Humaines"</formula>
    </cfRule>
    <cfRule type="expression" dxfId="966" priority="12">
      <formula>$B22="K.  Audit / Risques"</formula>
    </cfRule>
    <cfRule type="expression" dxfId="965" priority="13">
      <formula>$B22="J.  Administration / Services Généraux"</formula>
    </cfRule>
    <cfRule type="expression" dxfId="964" priority="14">
      <formula>$B22="I.  Immobilier"</formula>
    </cfRule>
    <cfRule type="expression" dxfId="963" priority="15">
      <formula>$B22="H.  Finance / Contrôle de Gestion / Comptabilité"</formula>
    </cfRule>
    <cfRule type="expression" dxfId="962" priority="16">
      <formula>$B22="G.  Achats"</formula>
    </cfRule>
    <cfRule type="expression" dxfId="961" priority="17">
      <formula>$B22="F.  Entreprises"</formula>
    </cfRule>
    <cfRule type="expression" dxfId="960" priority="18">
      <formula>$B22="E. Excellence opérationnelle  Banque de détail"</formula>
    </cfRule>
    <cfRule type="expression" dxfId="959" priority="19">
      <formula>$B22="D. Excellence opérationnelle Expertise transverse"</formula>
    </cfRule>
    <cfRule type="expression" dxfId="958" priority="20">
      <formula>$B22="C. Gestion des risques"</formula>
    </cfRule>
    <cfRule type="expression" dxfId="957" priority="21">
      <formula>$B22="B. Vente, Conseil"</formula>
    </cfRule>
    <cfRule type="expression" dxfId="956" priority="22">
      <formula>$B22="A.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Feuil98">
    <tabColor theme="5" tint="0.59999389629810485"/>
    <pageSetUpPr fitToPage="1"/>
  </sheetPr>
  <dimension ref="A1:I38"/>
  <sheetViews>
    <sheetView showGridLines="0" topLeftCell="C1" zoomScale="90" zoomScaleNormal="90" workbookViewId="0">
      <selection activeCell="D13" sqref="D13"/>
    </sheetView>
  </sheetViews>
  <sheetFormatPr baseColWidth="10" defaultColWidth="11.5" defaultRowHeight="14" outlineLevelCol="1"/>
  <cols>
    <col min="1" max="1" width="11.5" style="157" hidden="1" customWidth="1" outlineLevel="1"/>
    <col min="2" max="2" width="21.5" style="158" hidden="1" customWidth="1" outlineLevel="1"/>
    <col min="3" max="3" width="19.1640625" style="154" customWidth="1" collapsed="1"/>
    <col min="4" max="4" width="77.33203125" style="153" customWidth="1"/>
    <col min="5" max="5" width="9.5" style="159" customWidth="1"/>
    <col min="6" max="7" width="12.83203125" style="157" customWidth="1"/>
    <col min="8" max="16384" width="11.5" style="157"/>
  </cols>
  <sheetData>
    <row r="1" spans="1:7" ht="21">
      <c r="D1" s="696" t="s">
        <v>1983</v>
      </c>
    </row>
    <row r="2" spans="1:7" ht="24">
      <c r="D2" s="660" t="s">
        <v>2051</v>
      </c>
    </row>
    <row r="3" spans="1:7" ht="18" customHeight="1">
      <c r="D3" s="697"/>
    </row>
    <row r="4" spans="1:7" s="153" customFormat="1" ht="21" customHeight="1">
      <c r="A4" s="312"/>
      <c r="B4" s="178"/>
      <c r="C4" s="698" t="s">
        <v>1985</v>
      </c>
      <c r="D4" s="314" t="str">
        <f ca="1">VLOOKUP($G$5,Répertoire_des_fonctions!$A$7:$E$780,4,0)</f>
        <v>35418 - SPECIALISTE INFORMATIQUE III.3</v>
      </c>
      <c r="E4" s="166"/>
      <c r="F4" s="166"/>
      <c r="G4" s="175" t="str">
        <f ca="1">HYPERLINK("#Matrice!"&amp;ADDRESS(3,4+MATCH(D4,Matrice!$E$3:$AOP$3,0)),"Go")</f>
        <v>Go</v>
      </c>
    </row>
    <row r="5" spans="1:7" s="168" customFormat="1" ht="21" customHeight="1">
      <c r="A5" s="167"/>
      <c r="B5" s="169"/>
      <c r="C5" s="315" t="s">
        <v>403</v>
      </c>
      <c r="D5" s="316" t="str">
        <f ca="1">VLOOKUP($G$5,Répertoire_des_fonctions!$A$7:$E$780,2,0)</f>
        <v>SYSTEME D INFORMATION</v>
      </c>
      <c r="E5" s="170"/>
      <c r="F5" s="316" t="s">
        <v>1986</v>
      </c>
      <c r="G5" s="316" t="str">
        <f ca="1">RIGHT(CELL("filename",A1),LEN(CELL("filename",A1))-SEARCH("]",CELL("filename",A1)))</f>
        <v>35418</v>
      </c>
    </row>
    <row r="6" spans="1:7" s="168" customFormat="1" ht="21" customHeight="1">
      <c r="A6" s="167"/>
      <c r="B6" s="169"/>
      <c r="C6" s="315" t="s">
        <v>404</v>
      </c>
      <c r="D6" s="316" t="str">
        <f ca="1">VLOOKUP($G$5,Répertoire_des_fonctions!$A$7:$E$780,3,0)</f>
        <v>EXPERTISE SI</v>
      </c>
      <c r="E6" s="170"/>
      <c r="F6" s="316" t="s">
        <v>1987</v>
      </c>
      <c r="G6" s="316" t="str">
        <f ca="1">VLOOKUP($G$5,Répertoire_des_fonctions!$A$7:$E$780,5,0)</f>
        <v>III.3</v>
      </c>
    </row>
    <row r="7" spans="1:7" s="153" customFormat="1" ht="10.5" customHeight="1">
      <c r="A7" s="312"/>
      <c r="B7" s="154"/>
      <c r="C7" s="764"/>
      <c r="D7" s="318"/>
      <c r="E7" s="156"/>
    </row>
    <row r="8" spans="1:7" s="153" customFormat="1" ht="18.75" customHeight="1">
      <c r="A8" s="312"/>
      <c r="B8" s="154"/>
      <c r="C8" s="698" t="s">
        <v>1988</v>
      </c>
      <c r="D8" s="314" t="s">
        <v>1991</v>
      </c>
      <c r="E8" s="376" t="s">
        <v>1989</v>
      </c>
      <c r="F8" s="166"/>
      <c r="G8" s="319"/>
    </row>
    <row r="9" spans="1:7" s="153" customFormat="1" ht="18.75" customHeight="1">
      <c r="A9" s="312"/>
      <c r="B9" s="154"/>
      <c r="C9" s="315" t="s">
        <v>2012</v>
      </c>
      <c r="D9" s="316"/>
      <c r="E9" s="376" t="s">
        <v>1990</v>
      </c>
      <c r="F9" s="170"/>
      <c r="G9" s="170"/>
    </row>
    <row r="10" spans="1:7" s="183" customFormat="1" ht="6.75" customHeight="1">
      <c r="A10" s="165"/>
      <c r="B10" s="178"/>
      <c r="C10" s="700"/>
      <c r="D10" s="180"/>
      <c r="E10" s="180"/>
      <c r="F10" s="181"/>
      <c r="G10" s="182"/>
    </row>
    <row r="11" spans="1:7" s="176" customFormat="1" ht="27.75" customHeight="1">
      <c r="B11" s="177"/>
      <c r="C11" s="1012" t="s">
        <v>1998</v>
      </c>
      <c r="D11" s="1012"/>
      <c r="E11" s="1012"/>
      <c r="F11" s="1012"/>
      <c r="G11" s="1012"/>
    </row>
    <row r="12" spans="1:7" s="174" customFormat="1" ht="52">
      <c r="A12" s="173" t="s">
        <v>959</v>
      </c>
      <c r="B12" s="160" t="s">
        <v>1982</v>
      </c>
      <c r="C12" s="534" t="s">
        <v>432</v>
      </c>
      <c r="D12" s="184" t="s">
        <v>431</v>
      </c>
      <c r="E12" s="184" t="s">
        <v>1997</v>
      </c>
      <c r="F12" s="300" t="s">
        <v>2056</v>
      </c>
      <c r="G12" s="185" t="s">
        <v>1984</v>
      </c>
    </row>
    <row r="13" spans="1:7" s="153" customFormat="1" ht="51">
      <c r="A13" s="161" t="s">
        <v>904</v>
      </c>
      <c r="B13" s="486" t="str">
        <f>IFERROR(VLOOKUP($A13,Référentiel_de_Compétences!$B$7:$E$700,2,0),"")</f>
        <v>Y. Compétences comportementales</v>
      </c>
      <c r="C13" s="670" t="s">
        <v>2243</v>
      </c>
      <c r="D13" s="670" t="s">
        <v>639</v>
      </c>
      <c r="E13" s="670" t="s">
        <v>1197</v>
      </c>
      <c r="F13" s="458" t="s">
        <v>1996</v>
      </c>
      <c r="G13" s="487"/>
    </row>
    <row r="14" spans="1:7" s="153" customFormat="1" ht="51">
      <c r="A14" s="161" t="s">
        <v>905</v>
      </c>
      <c r="B14" s="486" t="str">
        <f>IFERROR(VLOOKUP($A14,Référentiel_de_Compétences!$B$7:$E$700,2,0),"")</f>
        <v>Y. Compétences comportementales</v>
      </c>
      <c r="C14" s="671" t="s">
        <v>186</v>
      </c>
      <c r="D14" s="671" t="s">
        <v>2235</v>
      </c>
      <c r="E14" s="671" t="s">
        <v>1520</v>
      </c>
      <c r="F14" s="460" t="s">
        <v>1996</v>
      </c>
      <c r="G14" s="488"/>
    </row>
    <row r="15" spans="1:7" s="153" customFormat="1" ht="85">
      <c r="A15" s="161" t="s">
        <v>906</v>
      </c>
      <c r="B15" s="486" t="str">
        <f>IFERROR(VLOOKUP($A15,Référentiel_de_Compétences!$B$7:$E$700,2,0),"")</f>
        <v>Y. Compétences comportementales</v>
      </c>
      <c r="C15" s="671" t="s">
        <v>2146</v>
      </c>
      <c r="D15" s="671" t="s">
        <v>2255</v>
      </c>
      <c r="E15" s="671" t="s">
        <v>1093</v>
      </c>
      <c r="F15" s="460" t="s">
        <v>1996</v>
      </c>
      <c r="G15" s="488"/>
    </row>
    <row r="16" spans="1:7" s="153" customFormat="1" ht="102">
      <c r="A16" s="161" t="s">
        <v>907</v>
      </c>
      <c r="B16" s="486" t="str">
        <f>IFERROR(VLOOKUP($A16,Référentiel_de_Compétences!$B$7:$E$700,2,0),"")</f>
        <v>Y. Compétences comportementales</v>
      </c>
      <c r="C16" s="671" t="s">
        <v>2130</v>
      </c>
      <c r="D16" s="671" t="s">
        <v>2137</v>
      </c>
      <c r="E16" s="671" t="s">
        <v>1496</v>
      </c>
      <c r="F16" s="460" t="s">
        <v>1996</v>
      </c>
      <c r="G16" s="488"/>
    </row>
    <row r="17" spans="1:9" s="153" customFormat="1" ht="85">
      <c r="A17" s="161" t="s">
        <v>908</v>
      </c>
      <c r="B17" s="486" t="str">
        <f>IFERROR(VLOOKUP($A17,Référentiel_de_Compétences!$B$7:$E$700,2,0),"")</f>
        <v>Y. Compétences comportementales</v>
      </c>
      <c r="C17" s="671" t="s">
        <v>184</v>
      </c>
      <c r="D17" s="671" t="s">
        <v>2136</v>
      </c>
      <c r="E17" s="671" t="s">
        <v>1508</v>
      </c>
      <c r="F17" s="460" t="s">
        <v>1996</v>
      </c>
      <c r="G17" s="488"/>
    </row>
    <row r="18" spans="1:9" s="153" customFormat="1" ht="102">
      <c r="A18" s="161" t="s">
        <v>909</v>
      </c>
      <c r="B18" s="486" t="str">
        <f>IFERROR(VLOOKUP($A18,Référentiel_de_Compétences!$B$7:$E$700,2,0),"")</f>
        <v>Y. Compétences comportementales</v>
      </c>
      <c r="C18" s="671" t="s">
        <v>2188</v>
      </c>
      <c r="D18" s="671" t="s">
        <v>2290</v>
      </c>
      <c r="E18" s="671" t="s">
        <v>2191</v>
      </c>
      <c r="F18" s="460" t="s">
        <v>1996</v>
      </c>
      <c r="G18" s="488"/>
    </row>
    <row r="19" spans="1:9" s="153" customFormat="1" ht="51">
      <c r="A19" s="161" t="s">
        <v>910</v>
      </c>
      <c r="B19" s="486" t="str">
        <f>IFERROR(VLOOKUP($A19,Référentiel_de_Compétences!$B$7:$E$700,2,0),"")</f>
        <v>Y. Compétences comportementales</v>
      </c>
      <c r="C19" s="671" t="s">
        <v>162</v>
      </c>
      <c r="D19" s="671" t="s">
        <v>2284</v>
      </c>
      <c r="E19" s="671" t="s">
        <v>2197</v>
      </c>
      <c r="F19" s="460" t="s">
        <v>1996</v>
      </c>
      <c r="G19" s="488"/>
    </row>
    <row r="20" spans="1:9" s="153" customFormat="1" ht="68">
      <c r="A20" s="161" t="s">
        <v>702</v>
      </c>
      <c r="B20" s="486" t="str">
        <f>IFERROR(VLOOKUP($A20,Référentiel_de_Compétences!$B$7:$E$700,2,0),"")</f>
        <v>B. Vente, Conseil</v>
      </c>
      <c r="C20" s="671" t="s">
        <v>2129</v>
      </c>
      <c r="D20" s="671" t="s">
        <v>2134</v>
      </c>
      <c r="E20" s="671" t="s">
        <v>1484</v>
      </c>
      <c r="F20" s="460" t="s">
        <v>1996</v>
      </c>
      <c r="G20" s="488"/>
    </row>
    <row r="21" spans="1:9" s="153" customFormat="1" ht="68">
      <c r="A21" s="161" t="s">
        <v>745</v>
      </c>
      <c r="B21" s="486" t="str">
        <f>IFERROR(VLOOKUP($A21,Référentiel_de_Compétences!$B$7:$E$700,2,0),"")</f>
        <v>D. Excellence opérationnelle Expertise transverse</v>
      </c>
      <c r="C21" s="671" t="s">
        <v>181</v>
      </c>
      <c r="D21" s="671" t="s">
        <v>2135</v>
      </c>
      <c r="E21" s="671" t="s">
        <v>1490</v>
      </c>
      <c r="F21" s="460" t="s">
        <v>1996</v>
      </c>
      <c r="G21" s="488"/>
    </row>
    <row r="22" spans="1:9" s="153" customFormat="1" ht="51">
      <c r="A22" s="161" t="s">
        <v>736</v>
      </c>
      <c r="B22" s="486" t="str">
        <f>IFERROR(VLOOKUP($A22,Référentiel_de_Compétences!$B$7:$E$700,2,0),"")</f>
        <v>D. Excellence opérationnelle Expertise transverse</v>
      </c>
      <c r="C22" s="672" t="s">
        <v>46</v>
      </c>
      <c r="D22" s="672" t="s">
        <v>2253</v>
      </c>
      <c r="E22" s="672" t="s">
        <v>1206</v>
      </c>
      <c r="F22" s="462" t="s">
        <v>1996</v>
      </c>
      <c r="G22" s="489"/>
    </row>
    <row r="23" spans="1:9" ht="27.75" customHeight="1">
      <c r="C23" s="171" t="s">
        <v>1992</v>
      </c>
      <c r="D23" s="318"/>
      <c r="E23" s="380"/>
      <c r="F23" s="171" t="s">
        <v>1992</v>
      </c>
    </row>
    <row r="24" spans="1:9" s="159" customFormat="1">
      <c r="A24" s="157"/>
      <c r="B24" s="158"/>
      <c r="C24" s="171" t="s">
        <v>1993</v>
      </c>
      <c r="D24" s="318"/>
      <c r="E24" s="380"/>
      <c r="F24" s="171" t="s">
        <v>1995</v>
      </c>
      <c r="G24" s="157"/>
      <c r="H24" s="157"/>
      <c r="I24" s="157"/>
    </row>
    <row r="25" spans="1:9" s="159" customFormat="1">
      <c r="A25" s="157"/>
      <c r="B25" s="158"/>
      <c r="C25" s="701" t="s">
        <v>1994</v>
      </c>
      <c r="D25" s="318"/>
      <c r="E25" s="380"/>
      <c r="F25" s="172" t="s">
        <v>1994</v>
      </c>
      <c r="G25" s="157"/>
      <c r="H25" s="157"/>
      <c r="I25" s="157"/>
    </row>
    <row r="26" spans="1:9" s="159" customFormat="1">
      <c r="A26" s="157"/>
      <c r="B26" s="158"/>
      <c r="C26" s="154"/>
      <c r="D26" s="318"/>
      <c r="E26" s="380"/>
      <c r="F26" s="157"/>
      <c r="G26" s="157"/>
      <c r="H26" s="157"/>
      <c r="I26" s="157"/>
    </row>
    <row r="27" spans="1:9" s="159" customFormat="1">
      <c r="A27" s="157"/>
      <c r="B27" s="158"/>
      <c r="C27" s="154"/>
      <c r="D27" s="318"/>
      <c r="E27" s="380"/>
      <c r="F27" s="157"/>
      <c r="G27" s="157"/>
      <c r="H27" s="157"/>
      <c r="I27" s="157"/>
    </row>
    <row r="28" spans="1:9" s="159" customFormat="1">
      <c r="A28" s="157"/>
      <c r="B28" s="158"/>
      <c r="C28" s="154"/>
      <c r="D28" s="318"/>
      <c r="E28" s="380"/>
      <c r="F28" s="157"/>
      <c r="G28" s="157"/>
      <c r="H28" s="157"/>
      <c r="I28" s="157"/>
    </row>
    <row r="29" spans="1:9" s="159" customFormat="1">
      <c r="A29" s="157"/>
      <c r="B29" s="158"/>
      <c r="C29" s="154"/>
      <c r="D29" s="318"/>
      <c r="E29" s="380"/>
      <c r="F29" s="157"/>
      <c r="G29" s="157"/>
      <c r="H29" s="157"/>
      <c r="I29" s="157"/>
    </row>
    <row r="30" spans="1:9" s="159" customFormat="1">
      <c r="A30" s="157"/>
      <c r="B30" s="158"/>
      <c r="C30" s="154"/>
      <c r="D30" s="318"/>
      <c r="E30" s="380"/>
      <c r="F30" s="157"/>
      <c r="G30" s="157"/>
      <c r="H30" s="157"/>
      <c r="I30" s="157"/>
    </row>
    <row r="31" spans="1:9">
      <c r="E31" s="380"/>
    </row>
    <row r="32" spans="1:9">
      <c r="E32" s="380"/>
    </row>
    <row r="33" spans="5:5">
      <c r="E33" s="380"/>
    </row>
    <row r="34" spans="5:5">
      <c r="E34" s="380"/>
    </row>
    <row r="35" spans="5:5">
      <c r="E35" s="380"/>
    </row>
    <row r="36" spans="5:5">
      <c r="E36" s="380"/>
    </row>
    <row r="37" spans="5:5">
      <c r="E37" s="380"/>
    </row>
    <row r="38" spans="5:5">
      <c r="E38" s="380"/>
    </row>
  </sheetData>
  <sheetProtection algorithmName="SHA-512" hashValue="Cl5kmCBk3zk5RYz5dm8LTNJsItZBeBDrdQnGSWFwLrTXHDCnMpeh8E4IPlX2EXr8dBYGXMIFxxk4VzWZzrjrYA==" saltValue="6a6KNUrTAc5U+/2CTwTjgw==" spinCount="100000" sheet="1" objects="1" scenarios="1"/>
  <autoFilter ref="A12:G22" xr:uid="{00000000-0009-0000-0000-00007E000000}"/>
  <mergeCells count="1">
    <mergeCell ref="C11:G11"/>
  </mergeCells>
  <conditionalFormatting sqref="C4 C7">
    <cfRule type="containsText" dxfId="955" priority="44" operator="containsText" text="Choisie">
      <formula>NOT(ISERROR(SEARCH("Choisie",C4)))</formula>
    </cfRule>
    <cfRule type="containsText" dxfId="954" priority="45" operator="containsText" text="clé">
      <formula>NOT(ISERROR(SEARCH("clé",C4)))</formula>
    </cfRule>
    <cfRule type="containsText" dxfId="953" priority="46" operator="containsText" text="UTILE">
      <formula>NOT(ISERROR(SEARCH("UTILE",C4)))</formula>
    </cfRule>
  </conditionalFormatting>
  <conditionalFormatting sqref="B13:B22 B23:C70">
    <cfRule type="expression" dxfId="952" priority="26">
      <formula>$B13="Z. Compétences Managériales"</formula>
    </cfRule>
    <cfRule type="expression" dxfId="951" priority="27">
      <formula>$B13="Y. Compétences comportementales"</formula>
    </cfRule>
    <cfRule type="expression" dxfId="950" priority="28">
      <formula>$B13="X. Digital"</formula>
    </cfRule>
    <cfRule type="expression" dxfId="949" priority="29">
      <formula>$B13="P.  Projet"</formula>
    </cfRule>
    <cfRule type="expression" dxfId="948" priority="30">
      <formula>$B13="O.  Communication"</formula>
    </cfRule>
    <cfRule type="expression" dxfId="947" priority="31">
      <formula>$B13="N .  Système d'informations"</formula>
    </cfRule>
    <cfRule type="expression" dxfId="946" priority="32">
      <formula>$B13="M.  Marketing"</formula>
    </cfRule>
    <cfRule type="expression" dxfId="945" priority="33">
      <formula>$B13="L.  Ressources Humaines"</formula>
    </cfRule>
    <cfRule type="expression" dxfId="944" priority="34">
      <formula>$B13="K.  Audit / Risques"</formula>
    </cfRule>
    <cfRule type="expression" dxfId="943" priority="35">
      <formula>$B13="J.  Administration / Services Généraux"</formula>
    </cfRule>
    <cfRule type="expression" dxfId="942" priority="36">
      <formula>$B13="I.  Immobilier"</formula>
    </cfRule>
    <cfRule type="expression" dxfId="941" priority="37">
      <formula>$B13="H.  Finance / Contrôle de Gestion / Comptabilité"</formula>
    </cfRule>
    <cfRule type="expression" dxfId="940" priority="38">
      <formula>$B13="G.  Achats"</formula>
    </cfRule>
    <cfRule type="expression" dxfId="939" priority="39">
      <formula>$B13="F.  Entreprises"</formula>
    </cfRule>
    <cfRule type="expression" dxfId="938" priority="40">
      <formula>$B13="E. Excellence opérationnelle  Banque de détail"</formula>
    </cfRule>
    <cfRule type="expression" dxfId="937" priority="41">
      <formula>$B13="D. Excellence opérationnelle Expertise transverse"</formula>
    </cfRule>
    <cfRule type="expression" dxfId="936" priority="42">
      <formula>$B13="C. Gestion des risques"</formula>
    </cfRule>
    <cfRule type="expression" dxfId="935" priority="43">
      <formula>$B13="B. Vente, Conseil"</formula>
    </cfRule>
    <cfRule type="expression" dxfId="934" priority="47">
      <formula>$B13="A. Accueil, orientation"</formula>
    </cfRule>
  </conditionalFormatting>
  <conditionalFormatting sqref="C8 C10">
    <cfRule type="containsText" dxfId="933" priority="23" operator="containsText" text="Choisie">
      <formula>NOT(ISERROR(SEARCH("Choisie",C8)))</formula>
    </cfRule>
    <cfRule type="containsText" dxfId="932" priority="24" operator="containsText" text="clé">
      <formula>NOT(ISERROR(SEARCH("clé",C8)))</formula>
    </cfRule>
    <cfRule type="containsText" dxfId="931" priority="25" operator="containsText" text="UTILE">
      <formula>NOT(ISERROR(SEARCH("UTILE",C8)))</formula>
    </cfRule>
  </conditionalFormatting>
  <conditionalFormatting sqref="F23:F25">
    <cfRule type="expression" dxfId="930" priority="4">
      <formula>$B23="Z. Compétences Managériales"</formula>
    </cfRule>
    <cfRule type="expression" dxfId="929" priority="5">
      <formula>$B23="Y. Compétences comportementales"</formula>
    </cfRule>
    <cfRule type="expression" dxfId="928" priority="6">
      <formula>$B23="X. Digital"</formula>
    </cfRule>
    <cfRule type="expression" dxfId="927" priority="7">
      <formula>$B23="P.  Projet"</formula>
    </cfRule>
    <cfRule type="expression" dxfId="926" priority="8">
      <formula>$B23="O.  Communication"</formula>
    </cfRule>
    <cfRule type="expression" dxfId="925" priority="9">
      <formula>$B23="N .  Système d'informations"</formula>
    </cfRule>
    <cfRule type="expression" dxfId="924" priority="10">
      <formula>$B23="M.  Marketing"</formula>
    </cfRule>
    <cfRule type="expression" dxfId="923" priority="11">
      <formula>$B23="L.  Ressources Humaines"</formula>
    </cfRule>
    <cfRule type="expression" dxfId="922" priority="12">
      <formula>$B23="K.  Audit / Risques"</formula>
    </cfRule>
    <cfRule type="expression" dxfId="921" priority="13">
      <formula>$B23="J.  Administration / Services Généraux"</formula>
    </cfRule>
    <cfRule type="expression" dxfId="920" priority="14">
      <formula>$B23="I.  Immobilier"</formula>
    </cfRule>
    <cfRule type="expression" dxfId="919" priority="15">
      <formula>$B23="H.  Finance / Contrôle de Gestion / Comptabilité"</formula>
    </cfRule>
    <cfRule type="expression" dxfId="918" priority="16">
      <formula>$B23="G.  Achats"</formula>
    </cfRule>
    <cfRule type="expression" dxfId="917" priority="17">
      <formula>$B23="F.  Entreprises"</formula>
    </cfRule>
    <cfRule type="expression" dxfId="916" priority="18">
      <formula>$B23="E. Excellence opérationnelle  Banque de détail"</formula>
    </cfRule>
    <cfRule type="expression" dxfId="915" priority="19">
      <formula>$B23="D. Excellence opérationnelle Expertise transverse"</formula>
    </cfRule>
    <cfRule type="expression" dxfId="914" priority="20">
      <formula>$B23="C. Gestion des risques"</formula>
    </cfRule>
    <cfRule type="expression" dxfId="913" priority="21">
      <formula>$B23="B. Vente, Conseil"</formula>
    </cfRule>
    <cfRule type="expression" dxfId="912" priority="22">
      <formula>$B23="A. Accueil, orientation"</formula>
    </cfRule>
  </conditionalFormatting>
  <printOptions horizontalCentered="1"/>
  <pageMargins left="0.23622047244094491" right="0.23622047244094491" top="0.74803149606299213" bottom="0.74803149606299213" header="0" footer="0"/>
  <pageSetup paperSize="9" scale="71" orientation="portrait" r:id="rId1"/>
  <drawing r:id="rId2"/>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Feuil99">
    <tabColor theme="5" tint="0.59999389629810485"/>
    <pageSetUpPr fitToPage="1"/>
  </sheetPr>
  <dimension ref="A1:I39"/>
  <sheetViews>
    <sheetView showGridLines="0" topLeftCell="C1" zoomScale="90" zoomScaleNormal="90" workbookViewId="0">
      <selection activeCell="E13" sqref="E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35342 - ACHETEUR III.3</v>
      </c>
      <c r="E4" s="271"/>
      <c r="F4" s="271"/>
      <c r="G4" s="272" t="str">
        <f ca="1">HYPERLINK("#Matrice!"&amp;ADDRESS(3,4+MATCH(D4,Matrice!$E$3:$AOP$3,0)),"Go")</f>
        <v>Go</v>
      </c>
    </row>
    <row r="5" spans="1:7" s="278" customFormat="1" ht="21" customHeight="1">
      <c r="A5" s="273"/>
      <c r="B5" s="274"/>
      <c r="C5" s="275" t="s">
        <v>403</v>
      </c>
      <c r="D5" s="276" t="str">
        <f ca="1">VLOOKUP($G$5,Répertoire_des_fonctions!$A$7:$E$780,2,0)</f>
        <v>ACHATS</v>
      </c>
      <c r="E5" s="277"/>
      <c r="F5" s="276" t="s">
        <v>1986</v>
      </c>
      <c r="G5" s="276" t="str">
        <f ca="1">RIGHT(CELL("filename",A1),LEN(CELL("filename",A1))-SEARCH("]",CELL("filename",A1)))</f>
        <v>35342</v>
      </c>
    </row>
    <row r="6" spans="1:7" s="278" customFormat="1" ht="21" customHeight="1">
      <c r="A6" s="273"/>
      <c r="B6" s="274"/>
      <c r="C6" s="275" t="s">
        <v>404</v>
      </c>
      <c r="D6" s="276" t="str">
        <f ca="1">VLOOKUP($G$5,Répertoire_des_fonctions!$A$7:$E$780,3,0)</f>
        <v>ACHETEUR</v>
      </c>
      <c r="E6" s="277"/>
      <c r="F6" s="276" t="s">
        <v>1987</v>
      </c>
      <c r="G6" s="276" t="str">
        <f ca="1">VLOOKUP($G$5,Répertoire_des_fonctions!$A$7:$E$780,5,0)</f>
        <v>III.3</v>
      </c>
    </row>
    <row r="7" spans="1:7" s="248" customFormat="1" ht="13.5" customHeight="1">
      <c r="A7" s="268"/>
      <c r="B7" s="279"/>
      <c r="C7" s="284"/>
      <c r="D7" s="285"/>
      <c r="E7" s="282"/>
    </row>
    <row r="8" spans="1:7" s="248" customFormat="1" ht="19.5" customHeight="1">
      <c r="A8" s="268"/>
      <c r="B8" s="279"/>
      <c r="C8" s="269" t="s">
        <v>1988</v>
      </c>
      <c r="D8" s="270" t="s">
        <v>1991</v>
      </c>
      <c r="E8" s="375" t="s">
        <v>1989</v>
      </c>
      <c r="F8" s="271"/>
      <c r="G8" s="283"/>
    </row>
    <row r="9" spans="1:7" s="248" customFormat="1" ht="19.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45" customHeight="1">
      <c r="A12" s="426" t="s">
        <v>959</v>
      </c>
      <c r="B12" s="427" t="s">
        <v>1982</v>
      </c>
      <c r="C12" s="241" t="s">
        <v>432</v>
      </c>
      <c r="D12" s="241" t="s">
        <v>431</v>
      </c>
      <c r="E12" s="241" t="s">
        <v>1997</v>
      </c>
      <c r="F12" s="300" t="s">
        <v>2056</v>
      </c>
      <c r="G12" s="242" t="s">
        <v>1984</v>
      </c>
    </row>
    <row r="13" spans="1:7" s="243" customFormat="1" ht="53.25" customHeight="1">
      <c r="A13" s="474"/>
      <c r="B13" s="474"/>
      <c r="C13" s="780" t="s">
        <v>2243</v>
      </c>
      <c r="D13" s="780" t="s">
        <v>639</v>
      </c>
      <c r="E13" s="781" t="s">
        <v>1197</v>
      </c>
      <c r="F13" s="475" t="s">
        <v>2245</v>
      </c>
      <c r="G13" s="476"/>
    </row>
    <row r="14" spans="1:7" s="243" customFormat="1" ht="65.25" customHeight="1">
      <c r="A14" s="477"/>
      <c r="B14" s="477"/>
      <c r="C14" s="782" t="s">
        <v>186</v>
      </c>
      <c r="D14" s="782" t="s">
        <v>2235</v>
      </c>
      <c r="E14" s="783" t="s">
        <v>1520</v>
      </c>
      <c r="F14" s="478" t="s">
        <v>2245</v>
      </c>
      <c r="G14" s="479"/>
    </row>
    <row r="15" spans="1:7" s="243" customFormat="1" ht="104.25" customHeight="1">
      <c r="A15" s="477"/>
      <c r="B15" s="477"/>
      <c r="C15" s="782" t="s">
        <v>2130</v>
      </c>
      <c r="D15" s="782" t="s">
        <v>2137</v>
      </c>
      <c r="E15" s="783" t="s">
        <v>1496</v>
      </c>
      <c r="F15" s="478" t="s">
        <v>2245</v>
      </c>
      <c r="G15" s="479"/>
    </row>
    <row r="16" spans="1:7" s="243" customFormat="1" ht="77.25" customHeight="1">
      <c r="A16" s="477"/>
      <c r="B16" s="477"/>
      <c r="C16" s="782" t="s">
        <v>184</v>
      </c>
      <c r="D16" s="782" t="s">
        <v>2136</v>
      </c>
      <c r="E16" s="783" t="s">
        <v>1508</v>
      </c>
      <c r="F16" s="478" t="s">
        <v>2245</v>
      </c>
      <c r="G16" s="479"/>
    </row>
    <row r="17" spans="1:9" s="243" customFormat="1" ht="39.75" customHeight="1">
      <c r="A17" s="477"/>
      <c r="B17" s="477"/>
      <c r="C17" s="782" t="s">
        <v>11</v>
      </c>
      <c r="D17" s="782" t="s">
        <v>608</v>
      </c>
      <c r="E17" s="783" t="s">
        <v>1048</v>
      </c>
      <c r="F17" s="478" t="s">
        <v>2245</v>
      </c>
      <c r="G17" s="479"/>
    </row>
    <row r="18" spans="1:9" s="243" customFormat="1" ht="75.75" customHeight="1">
      <c r="A18" s="477"/>
      <c r="B18" s="477"/>
      <c r="C18" s="782" t="s">
        <v>2129</v>
      </c>
      <c r="D18" s="782" t="s">
        <v>2134</v>
      </c>
      <c r="E18" s="783" t="s">
        <v>1484</v>
      </c>
      <c r="F18" s="478" t="s">
        <v>2245</v>
      </c>
      <c r="G18" s="479"/>
    </row>
    <row r="19" spans="1:9" s="243" customFormat="1" ht="75.75" customHeight="1">
      <c r="A19" s="477"/>
      <c r="B19" s="477"/>
      <c r="C19" s="782" t="s">
        <v>181</v>
      </c>
      <c r="D19" s="782" t="s">
        <v>2135</v>
      </c>
      <c r="E19" s="783" t="s">
        <v>1490</v>
      </c>
      <c r="F19" s="478" t="s">
        <v>2245</v>
      </c>
      <c r="G19" s="479"/>
    </row>
    <row r="20" spans="1:9" s="243" customFormat="1" ht="75.75" customHeight="1">
      <c r="A20" s="477"/>
      <c r="B20" s="477"/>
      <c r="C20" s="782" t="s">
        <v>2225</v>
      </c>
      <c r="D20" s="782" t="s">
        <v>2226</v>
      </c>
      <c r="E20" s="783" t="s">
        <v>1191</v>
      </c>
      <c r="F20" s="478" t="s">
        <v>2245</v>
      </c>
      <c r="G20" s="479"/>
    </row>
    <row r="21" spans="1:9" s="243" customFormat="1" ht="51">
      <c r="A21" s="477"/>
      <c r="B21" s="477"/>
      <c r="C21" s="782" t="s">
        <v>89</v>
      </c>
      <c r="D21" s="782" t="s">
        <v>2244</v>
      </c>
      <c r="E21" s="783" t="s">
        <v>1342</v>
      </c>
      <c r="F21" s="478" t="s">
        <v>2245</v>
      </c>
      <c r="G21" s="479"/>
    </row>
    <row r="22" spans="1:9" s="243" customFormat="1" ht="68">
      <c r="A22" s="480"/>
      <c r="B22" s="480"/>
      <c r="C22" s="784" t="s">
        <v>2159</v>
      </c>
      <c r="D22" s="784" t="s">
        <v>2160</v>
      </c>
      <c r="E22" s="785" t="s">
        <v>1336</v>
      </c>
      <c r="F22" s="481" t="s">
        <v>2245</v>
      </c>
      <c r="G22" s="482"/>
    </row>
    <row r="23" spans="1:9" s="248" customFormat="1" ht="24" hidden="1">
      <c r="A23" s="244"/>
      <c r="B23" s="245" t="str">
        <f>IFERROR(VLOOKUP($A23,Référentiel_de_Compétences!$B$7:$E$700,2,0),"")</f>
        <v/>
      </c>
      <c r="C23" s="391" t="str">
        <f>IFERROR(VLOOKUP($A23,Référentiel_de_Compétences!$B$7:$E$700,3,0),"")</f>
        <v/>
      </c>
      <c r="D23" s="392" t="str">
        <f>IFERROR(VLOOKUP($A23,Référentiel_de_Compétences!$B$7:$E$700,4,0),"")</f>
        <v/>
      </c>
      <c r="E23" s="393" t="str">
        <f ca="1">IFERROR(INDEX('Codes UC'!$A$1:$Z$599,MATCH(A23,'Codes UC'!$A$1:$A$599,0),MATCH($G$6,'Codes UC'!$A$1:$Y$1)),"")</f>
        <v/>
      </c>
      <c r="F23" s="394" t="s">
        <v>1996</v>
      </c>
      <c r="G23" s="395"/>
    </row>
    <row r="24" spans="1:9" s="248" customFormat="1" ht="25" hidden="1" thickBot="1">
      <c r="A24" s="244"/>
      <c r="B24" s="245" t="str">
        <f>IFERROR(VLOOKUP($A24,Référentiel_de_Compétences!$B$7:$E$700,2,0),"")</f>
        <v/>
      </c>
      <c r="C24" s="255" t="str">
        <f>IFERROR(VLOOKUP($A24,Référentiel_de_Compétences!$B$7:$E$700,3,0),"")</f>
        <v/>
      </c>
      <c r="D24" s="256" t="str">
        <f>IFERROR(VLOOKUP($A24,Référentiel_de_Compétences!$B$7:$E$700,4,0),"")</f>
        <v/>
      </c>
      <c r="E24" s="378" t="str">
        <f ca="1">IFERROR(INDEX('Codes UC'!$A$1:$Z$599,MATCH(A24,'Codes UC'!$A$1:$A$599,0),MATCH($G$6,'Codes UC'!$A$1:$Y$1)),"")</f>
        <v/>
      </c>
      <c r="F24" s="258" t="s">
        <v>1996</v>
      </c>
      <c r="G24" s="259"/>
    </row>
    <row r="25" spans="1:9" ht="27.75" customHeight="1">
      <c r="C25" s="260" t="s">
        <v>1992</v>
      </c>
      <c r="D25" s="261"/>
      <c r="E25" s="379"/>
      <c r="F25" s="260" t="s">
        <v>1992</v>
      </c>
    </row>
    <row r="26" spans="1:9" s="210" customFormat="1">
      <c r="A26" s="207"/>
      <c r="B26" s="208"/>
      <c r="C26" s="260" t="s">
        <v>1993</v>
      </c>
      <c r="D26" s="261"/>
      <c r="E26" s="379"/>
      <c r="F26" s="260" t="s">
        <v>1995</v>
      </c>
      <c r="G26" s="207"/>
      <c r="H26" s="207"/>
      <c r="I26" s="207"/>
    </row>
    <row r="27" spans="1:9" s="210" customFormat="1">
      <c r="A27" s="207"/>
      <c r="B27" s="208"/>
      <c r="C27" s="262" t="s">
        <v>1994</v>
      </c>
      <c r="D27" s="261"/>
      <c r="E27" s="379"/>
      <c r="F27" s="262" t="s">
        <v>1994</v>
      </c>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s="210" customFormat="1">
      <c r="A32" s="207"/>
      <c r="B32" s="208"/>
      <c r="C32" s="208"/>
      <c r="D32" s="261"/>
      <c r="E32" s="379"/>
      <c r="F32" s="207"/>
      <c r="G32" s="207"/>
      <c r="H32" s="207"/>
      <c r="I32" s="207"/>
    </row>
    <row r="33" spans="5:5">
      <c r="E33" s="379"/>
    </row>
    <row r="34" spans="5:5">
      <c r="E34" s="379"/>
    </row>
    <row r="35" spans="5:5">
      <c r="E35" s="379"/>
    </row>
    <row r="36" spans="5:5">
      <c r="E36" s="379"/>
    </row>
    <row r="37" spans="5:5">
      <c r="E37" s="379"/>
    </row>
    <row r="38" spans="5:5">
      <c r="E38" s="379"/>
    </row>
    <row r="39" spans="5:5">
      <c r="E39" s="379"/>
    </row>
  </sheetData>
  <sheetProtection algorithmName="SHA-512" hashValue="vHJ8KcMG/yLhikKprF0BsACWND2gvB+8fuYfcak3lPcH0eq1uy0oaKWX28GGWu7emHbAOBcxfn4p1lK+x95tZQ==" saltValue="sDcxOb+64mTgjtpYAW3/vw==" spinCount="100000" sheet="1" objects="1" scenarios="1"/>
  <autoFilter ref="A12:G24" xr:uid="{00000000-0009-0000-0000-00007F000000}"/>
  <mergeCells count="1">
    <mergeCell ref="C11:G11"/>
  </mergeCells>
  <conditionalFormatting sqref="C4 C7 E23:E24">
    <cfRule type="containsText" dxfId="911" priority="69" operator="containsText" text="Choisie">
      <formula>NOT(ISERROR(SEARCH("Choisie",C4)))</formula>
    </cfRule>
    <cfRule type="containsText" dxfId="910" priority="70" operator="containsText" text="clé">
      <formula>NOT(ISERROR(SEARCH("clé",C4)))</formula>
    </cfRule>
    <cfRule type="containsText" dxfId="909" priority="71" operator="containsText" text="UTILE">
      <formula>NOT(ISERROR(SEARCH("UTILE",C4)))</formula>
    </cfRule>
  </conditionalFormatting>
  <conditionalFormatting sqref="B23:C72">
    <cfRule type="expression" dxfId="908" priority="51">
      <formula>$B23="Z. Compétences Managériales"</formula>
    </cfRule>
    <cfRule type="expression" dxfId="907" priority="52">
      <formula>$B23="Y. Compétences comportementales"</formula>
    </cfRule>
    <cfRule type="expression" dxfId="906" priority="53">
      <formula>$B23="X. Digital"</formula>
    </cfRule>
    <cfRule type="expression" dxfId="905" priority="54">
      <formula>$B23="P.  Projet"</formula>
    </cfRule>
    <cfRule type="expression" dxfId="904" priority="55">
      <formula>$B23="O.  Communication"</formula>
    </cfRule>
    <cfRule type="expression" dxfId="903" priority="56">
      <formula>$B23="N .  Système d'informations"</formula>
    </cfRule>
    <cfRule type="expression" dxfId="902" priority="57">
      <formula>$B23="M.  Marketing"</formula>
    </cfRule>
    <cfRule type="expression" dxfId="901" priority="58">
      <formula>$B23="L.  Ressources Humaines"</formula>
    </cfRule>
    <cfRule type="expression" dxfId="900" priority="59">
      <formula>$B23="K.  Audit / Risques"</formula>
    </cfRule>
    <cfRule type="expression" dxfId="899" priority="60">
      <formula>$B23="J.  Administration / Services Généraux"</formula>
    </cfRule>
    <cfRule type="expression" dxfId="898" priority="61">
      <formula>$B23="I.  Immobilier"</formula>
    </cfRule>
    <cfRule type="expression" dxfId="897" priority="62">
      <formula>$B23="H.  Finance / Contrôle de Gestion / Comptabilité"</formula>
    </cfRule>
    <cfRule type="expression" dxfId="896" priority="63">
      <formula>$B23="G.  Achats"</formula>
    </cfRule>
    <cfRule type="expression" dxfId="895" priority="64">
      <formula>$B23="F.  Entreprises"</formula>
    </cfRule>
    <cfRule type="expression" dxfId="894" priority="65">
      <formula>$B23="E. Excellence opérationnelle  Banque de détail"</formula>
    </cfRule>
    <cfRule type="expression" dxfId="893" priority="66">
      <formula>$B23="D. Excellence opérationnelle Expertise transverse"</formula>
    </cfRule>
    <cfRule type="expression" dxfId="892" priority="67">
      <formula>$B23="C. Gestion des risques"</formula>
    </cfRule>
    <cfRule type="expression" dxfId="891" priority="68">
      <formula>$B23="B. Vente, Conseil"</formula>
    </cfRule>
    <cfRule type="expression" dxfId="890" priority="72">
      <formula>$B23="A. Accueil, orientation"</formula>
    </cfRule>
  </conditionalFormatting>
  <conditionalFormatting sqref="C8 C10">
    <cfRule type="containsText" dxfId="889" priority="48" operator="containsText" text="Choisie">
      <formula>NOT(ISERROR(SEARCH("Choisie",C8)))</formula>
    </cfRule>
    <cfRule type="containsText" dxfId="888" priority="49" operator="containsText" text="clé">
      <formula>NOT(ISERROR(SEARCH("clé",C8)))</formula>
    </cfRule>
    <cfRule type="containsText" dxfId="887" priority="50" operator="containsText" text="UTILE">
      <formula>NOT(ISERROR(SEARCH("UTILE",C8)))</formula>
    </cfRule>
  </conditionalFormatting>
  <conditionalFormatting sqref="F25:F27">
    <cfRule type="expression" dxfId="886" priority="29">
      <formula>$B25="Z. Compétences Managériales"</formula>
    </cfRule>
    <cfRule type="expression" dxfId="885" priority="30">
      <formula>$B25="Y. Compétences comportementales"</formula>
    </cfRule>
    <cfRule type="expression" dxfId="884" priority="31">
      <formula>$B25="X. Digital"</formula>
    </cfRule>
    <cfRule type="expression" dxfId="883" priority="32">
      <formula>$B25="P.  Projet"</formula>
    </cfRule>
    <cfRule type="expression" dxfId="882" priority="33">
      <formula>$B25="O.  Communication"</formula>
    </cfRule>
    <cfRule type="expression" dxfId="881" priority="34">
      <formula>$B25="N .  Système d'informations"</formula>
    </cfRule>
    <cfRule type="expression" dxfId="880" priority="35">
      <formula>$B25="M.  Marketing"</formula>
    </cfRule>
    <cfRule type="expression" dxfId="879" priority="36">
      <formula>$B25="L.  Ressources Humaines"</formula>
    </cfRule>
    <cfRule type="expression" dxfId="878" priority="37">
      <formula>$B25="K.  Audit / Risques"</formula>
    </cfRule>
    <cfRule type="expression" dxfId="877" priority="38">
      <formula>$B25="J.  Administration / Services Généraux"</formula>
    </cfRule>
    <cfRule type="expression" dxfId="876" priority="39">
      <formula>$B25="I.  Immobilier"</formula>
    </cfRule>
    <cfRule type="expression" dxfId="875" priority="40">
      <formula>$B25="H.  Finance / Contrôle de Gestion / Comptabilité"</formula>
    </cfRule>
    <cfRule type="expression" dxfId="874" priority="41">
      <formula>$B25="G.  Achats"</formula>
    </cfRule>
    <cfRule type="expression" dxfId="873" priority="42">
      <formula>$B25="F.  Entreprises"</formula>
    </cfRule>
    <cfRule type="expression" dxfId="872" priority="43">
      <formula>$B25="E. Excellence opérationnelle  Banque de détail"</formula>
    </cfRule>
    <cfRule type="expression" dxfId="871" priority="44">
      <formula>$B25="D. Excellence opérationnelle Expertise transverse"</formula>
    </cfRule>
    <cfRule type="expression" dxfId="870" priority="45">
      <formula>$B25="C. Gestion des risques"</formula>
    </cfRule>
    <cfRule type="expression" dxfId="869" priority="46">
      <formula>$B25="B. Vente, Conseil"</formula>
    </cfRule>
    <cfRule type="expression" dxfId="868" priority="47">
      <formula>$B25="A.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Feuil100">
    <tabColor theme="5" tint="0.59999389629810485"/>
    <pageSetUpPr fitToPage="1"/>
  </sheetPr>
  <dimension ref="A1:I39"/>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35346 - ASSISTANT COMPTABLE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COMPTABILITE</v>
      </c>
      <c r="E5" s="277"/>
      <c r="F5" s="276" t="s">
        <v>1986</v>
      </c>
      <c r="G5" s="276" t="str">
        <f ca="1">RIGHT(CELL("filename",A1),LEN(CELL("filename",A1))-SEARCH("]",CELL("filename",A1)))</f>
        <v>35346</v>
      </c>
    </row>
    <row r="6" spans="1:7" s="278" customFormat="1" ht="21" customHeight="1">
      <c r="A6" s="273"/>
      <c r="B6" s="274"/>
      <c r="C6" s="275" t="s">
        <v>404</v>
      </c>
      <c r="D6" s="276" t="str">
        <f ca="1">VLOOKUP($G$5,Répertoire_des_fonctions!$A$7:$E$780,3,0)</f>
        <v>COMPTABLE</v>
      </c>
      <c r="E6" s="277"/>
      <c r="F6" s="276" t="s">
        <v>1987</v>
      </c>
      <c r="G6" s="276" t="s">
        <v>926</v>
      </c>
    </row>
    <row r="7" spans="1:7" s="248" customFormat="1" ht="9" customHeight="1">
      <c r="A7" s="268"/>
      <c r="B7" s="279"/>
      <c r="C7" s="662"/>
      <c r="D7" s="285"/>
      <c r="E7" s="282"/>
    </row>
    <row r="8" spans="1:7" s="248" customFormat="1" ht="18.75" customHeight="1">
      <c r="A8" s="268"/>
      <c r="B8" s="279"/>
      <c r="C8" s="414"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2" customHeight="1">
      <c r="A12" s="239" t="s">
        <v>959</v>
      </c>
      <c r="B12" s="240" t="s">
        <v>1982</v>
      </c>
      <c r="C12" s="241" t="s">
        <v>432</v>
      </c>
      <c r="D12" s="241" t="s">
        <v>431</v>
      </c>
      <c r="E12" s="241" t="s">
        <v>1997</v>
      </c>
      <c r="F12" s="300" t="s">
        <v>2056</v>
      </c>
      <c r="G12" s="242" t="s">
        <v>1984</v>
      </c>
    </row>
    <row r="13" spans="1:7" s="248" customFormat="1" ht="51">
      <c r="A13" s="244" t="s">
        <v>710</v>
      </c>
      <c r="B13" s="423" t="str">
        <f>IFERROR(VLOOKUP($A13,Référentiel_de_Compétences!$B$7:$E$700,2,0),"")</f>
        <v>C. Gestion des risques</v>
      </c>
      <c r="C13" s="670" t="s">
        <v>2177</v>
      </c>
      <c r="D13" s="670" t="s">
        <v>2219</v>
      </c>
      <c r="E13" s="804" t="s">
        <v>1514</v>
      </c>
      <c r="F13" s="430" t="s">
        <v>1996</v>
      </c>
      <c r="G13" s="469"/>
    </row>
    <row r="14" spans="1:7" s="248" customFormat="1" ht="51">
      <c r="A14" s="244" t="s">
        <v>724</v>
      </c>
      <c r="B14" s="423" t="str">
        <f>IFERROR(VLOOKUP($A14,Référentiel_de_Compétences!$B$7:$E$700,2,0),"")</f>
        <v>D. Excellence opérationnelle Expertise transverse</v>
      </c>
      <c r="C14" s="671" t="s">
        <v>186</v>
      </c>
      <c r="D14" s="671" t="s">
        <v>2235</v>
      </c>
      <c r="E14" s="671" t="s">
        <v>1520</v>
      </c>
      <c r="F14" s="432" t="s">
        <v>1996</v>
      </c>
      <c r="G14" s="470"/>
    </row>
    <row r="15" spans="1:7" s="248" customFormat="1" ht="42">
      <c r="A15" s="244" t="s">
        <v>735</v>
      </c>
      <c r="B15" s="423" t="str">
        <f>IFERROR(VLOOKUP($A15,Référentiel_de_Compétences!$B$7:$E$700,2,0),"")</f>
        <v>D. Excellence opérationnelle Expertise transverse</v>
      </c>
      <c r="C15" s="671" t="s">
        <v>2140</v>
      </c>
      <c r="D15" s="671" t="s">
        <v>2141</v>
      </c>
      <c r="E15" s="671" t="s">
        <v>1085</v>
      </c>
      <c r="F15" s="432" t="s">
        <v>1996</v>
      </c>
      <c r="G15" s="470"/>
    </row>
    <row r="16" spans="1:7" s="248" customFormat="1" ht="42">
      <c r="A16" s="244" t="s">
        <v>741</v>
      </c>
      <c r="B16" s="423" t="str">
        <f>IFERROR(VLOOKUP($A16,Référentiel_de_Compétences!$B$7:$E$700,2,0),"")</f>
        <v>D. Excellence opérationnelle Expertise transverse</v>
      </c>
      <c r="C16" s="671" t="s">
        <v>94</v>
      </c>
      <c r="D16" s="671" t="s">
        <v>2263</v>
      </c>
      <c r="E16" s="671" t="s">
        <v>1360</v>
      </c>
      <c r="F16" s="432" t="s">
        <v>1996</v>
      </c>
      <c r="G16" s="470"/>
    </row>
    <row r="17" spans="1:9" s="248" customFormat="1" ht="42">
      <c r="A17" s="244" t="s">
        <v>745</v>
      </c>
      <c r="B17" s="423" t="str">
        <f>IFERROR(VLOOKUP($A17,Référentiel_de_Compétences!$B$7:$E$700,2,0),"")</f>
        <v>D. Excellence opérationnelle Expertise transverse</v>
      </c>
      <c r="C17" s="671" t="s">
        <v>93</v>
      </c>
      <c r="D17" s="671" t="s">
        <v>2264</v>
      </c>
      <c r="E17" s="671" t="s">
        <v>1354</v>
      </c>
      <c r="F17" s="432" t="s">
        <v>1996</v>
      </c>
      <c r="G17" s="470"/>
    </row>
    <row r="18" spans="1:9" s="248" customFormat="1" ht="102">
      <c r="A18" s="244" t="s">
        <v>794</v>
      </c>
      <c r="B18" s="423" t="str">
        <f>IFERROR(VLOOKUP($A18,Référentiel_de_Compétences!$B$7:$E$700,2,0),"")</f>
        <v>H.  Finance / Contrôle de Gestion / Comptabilité</v>
      </c>
      <c r="C18" s="671" t="s">
        <v>2130</v>
      </c>
      <c r="D18" s="671" t="s">
        <v>2137</v>
      </c>
      <c r="E18" s="671" t="s">
        <v>1496</v>
      </c>
      <c r="F18" s="432" t="s">
        <v>1996</v>
      </c>
      <c r="G18" s="470"/>
    </row>
    <row r="19" spans="1:9" s="248" customFormat="1" ht="85">
      <c r="A19" s="244" t="s">
        <v>795</v>
      </c>
      <c r="B19" s="423" t="str">
        <f>IFERROR(VLOOKUP($A19,Référentiel_de_Compétences!$B$7:$E$700,2,0),"")</f>
        <v>H.  Finance / Contrôle de Gestion / Comptabilité</v>
      </c>
      <c r="C19" s="671" t="s">
        <v>184</v>
      </c>
      <c r="D19" s="671" t="s">
        <v>2136</v>
      </c>
      <c r="E19" s="671" t="s">
        <v>1508</v>
      </c>
      <c r="F19" s="432" t="s">
        <v>1996</v>
      </c>
      <c r="G19" s="470"/>
    </row>
    <row r="20" spans="1:9" s="248" customFormat="1" ht="119">
      <c r="A20" s="244" t="s">
        <v>796</v>
      </c>
      <c r="B20" s="423" t="str">
        <f>IFERROR(VLOOKUP($A20,Référentiel_de_Compétences!$B$7:$E$700,2,0),"")</f>
        <v>H.  Finance / Contrôle de Gestion / Comptabilité</v>
      </c>
      <c r="C20" s="671" t="s">
        <v>31</v>
      </c>
      <c r="D20" s="671" t="s">
        <v>2132</v>
      </c>
      <c r="E20" s="671" t="s">
        <v>1141</v>
      </c>
      <c r="F20" s="432" t="s">
        <v>1996</v>
      </c>
      <c r="G20" s="470"/>
    </row>
    <row r="21" spans="1:9" s="248" customFormat="1" ht="68">
      <c r="A21" s="244" t="s">
        <v>894</v>
      </c>
      <c r="B21" s="423" t="str">
        <f>IFERROR(VLOOKUP($A21,Référentiel_de_Compétences!$B$7:$E$700,2,0),"")</f>
        <v>X. Digital</v>
      </c>
      <c r="C21" s="671" t="s">
        <v>2129</v>
      </c>
      <c r="D21" s="671" t="s">
        <v>2134</v>
      </c>
      <c r="E21" s="671" t="s">
        <v>1484</v>
      </c>
      <c r="F21" s="432" t="s">
        <v>1996</v>
      </c>
      <c r="G21" s="470"/>
    </row>
    <row r="22" spans="1:9" s="248" customFormat="1" ht="68">
      <c r="A22" s="244" t="s">
        <v>904</v>
      </c>
      <c r="B22" s="423" t="str">
        <f>IFERROR(VLOOKUP($A22,Référentiel_de_Compétences!$B$7:$E$700,2,0),"")</f>
        <v>Y. Compétences comportementales</v>
      </c>
      <c r="C22" s="671" t="s">
        <v>181</v>
      </c>
      <c r="D22" s="671" t="s">
        <v>2135</v>
      </c>
      <c r="E22" s="671" t="s">
        <v>1490</v>
      </c>
      <c r="F22" s="432" t="s">
        <v>1996</v>
      </c>
      <c r="G22" s="470"/>
    </row>
    <row r="23" spans="1:9" s="248" customFormat="1" ht="55.5" customHeight="1">
      <c r="A23" s="244" t="s">
        <v>905</v>
      </c>
      <c r="B23" s="423" t="str">
        <f>IFERROR(VLOOKUP($A23,Référentiel_de_Compétences!$B$7:$E$700,2,0),"")</f>
        <v>Y. Compétences comportementales</v>
      </c>
      <c r="C23" s="672" t="s">
        <v>2128</v>
      </c>
      <c r="D23" s="672" t="s">
        <v>2133</v>
      </c>
      <c r="E23" s="806" t="s">
        <v>1445</v>
      </c>
      <c r="F23" s="434" t="s">
        <v>1996</v>
      </c>
      <c r="G23" s="471"/>
    </row>
    <row r="24" spans="1:9" ht="27.75" customHeight="1">
      <c r="C24" s="260" t="s">
        <v>1992</v>
      </c>
      <c r="D24" s="668"/>
      <c r="E24" s="484"/>
      <c r="F24" s="260" t="s">
        <v>1992</v>
      </c>
      <c r="G24" s="301"/>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row r="35" spans="5:5">
      <c r="E35" s="379"/>
    </row>
    <row r="36" spans="5:5">
      <c r="E36" s="379"/>
    </row>
    <row r="37" spans="5:5">
      <c r="E37" s="379"/>
    </row>
    <row r="38" spans="5:5">
      <c r="E38" s="379"/>
    </row>
    <row r="39" spans="5:5">
      <c r="E39" s="379"/>
    </row>
  </sheetData>
  <sheetProtection algorithmName="SHA-512" hashValue="TBnZ05TZU84JPy39avkxtVcH4jngf3Dt2soXEDBVOvo9iGXfuTVam2SaunFPVo+KAgaR+pSQmo2kU40khKHynA==" saltValue="COraejggbLcGi8qWGxLOAA==" spinCount="100000" sheet="1" objects="1" scenarios="1"/>
  <autoFilter ref="A12:G23" xr:uid="{00000000-0009-0000-0000-000080000000}"/>
  <mergeCells count="1">
    <mergeCell ref="C11:G11"/>
  </mergeCells>
  <conditionalFormatting sqref="C4 C7">
    <cfRule type="containsText" dxfId="867" priority="44" operator="containsText" text="Choisie">
      <formula>NOT(ISERROR(SEARCH("Choisie",C4)))</formula>
    </cfRule>
    <cfRule type="containsText" dxfId="866" priority="45" operator="containsText" text="clé">
      <formula>NOT(ISERROR(SEARCH("clé",C4)))</formula>
    </cfRule>
    <cfRule type="containsText" dxfId="865" priority="46" operator="containsText" text="UTILE">
      <formula>NOT(ISERROR(SEARCH("UTILE",C4)))</formula>
    </cfRule>
  </conditionalFormatting>
  <conditionalFormatting sqref="B13:B23 B24:C71">
    <cfRule type="expression" dxfId="864" priority="26">
      <formula>$B13="Z. Compétences Managériales"</formula>
    </cfRule>
    <cfRule type="expression" dxfId="863" priority="27">
      <formula>$B13="Y. Compétences comportementales"</formula>
    </cfRule>
    <cfRule type="expression" dxfId="862" priority="28">
      <formula>$B13="X. Digital"</formula>
    </cfRule>
    <cfRule type="expression" dxfId="861" priority="29">
      <formula>$B13="P.  Projet"</formula>
    </cfRule>
    <cfRule type="expression" dxfId="860" priority="30">
      <formula>$B13="O.  Communication"</formula>
    </cfRule>
    <cfRule type="expression" dxfId="859" priority="31">
      <formula>$B13="N .  Système d'informations"</formula>
    </cfRule>
    <cfRule type="expression" dxfId="858" priority="32">
      <formula>$B13="M.  Marketing"</formula>
    </cfRule>
    <cfRule type="expression" dxfId="857" priority="33">
      <formula>$B13="L.  Ressources Humaines"</formula>
    </cfRule>
    <cfRule type="expression" dxfId="856" priority="34">
      <formula>$B13="K.  Audit / Risques"</formula>
    </cfRule>
    <cfRule type="expression" dxfId="855" priority="35">
      <formula>$B13="J.  Administration / Services Généraux"</formula>
    </cfRule>
    <cfRule type="expression" dxfId="854" priority="36">
      <formula>$B13="I.  Immobilier"</formula>
    </cfRule>
    <cfRule type="expression" dxfId="853" priority="37">
      <formula>$B13="H.  Finance / Contrôle de Gestion / Comptabilité"</formula>
    </cfRule>
    <cfRule type="expression" dxfId="852" priority="38">
      <formula>$B13="G.  Achats"</formula>
    </cfRule>
    <cfRule type="expression" dxfId="851" priority="39">
      <formula>$B13="F.  Entreprises"</formula>
    </cfRule>
    <cfRule type="expression" dxfId="850" priority="40">
      <formula>$B13="E. Excellence opérationnelle  Banque de détail"</formula>
    </cfRule>
    <cfRule type="expression" dxfId="849" priority="41">
      <formula>$B13="D. Excellence opérationnelle Expertise transverse"</formula>
    </cfRule>
    <cfRule type="expression" dxfId="848" priority="42">
      <formula>$B13="C. Gestion des risques"</formula>
    </cfRule>
    <cfRule type="expression" dxfId="847" priority="43">
      <formula>$B13="B. Vente, Conseil"</formula>
    </cfRule>
    <cfRule type="expression" dxfId="846" priority="47">
      <formula>$B13="A. Accueil, orientation"</formula>
    </cfRule>
  </conditionalFormatting>
  <conditionalFormatting sqref="C8 C10">
    <cfRule type="containsText" dxfId="845" priority="23" operator="containsText" text="Choisie">
      <formula>NOT(ISERROR(SEARCH("Choisie",C8)))</formula>
    </cfRule>
    <cfRule type="containsText" dxfId="844" priority="24" operator="containsText" text="clé">
      <formula>NOT(ISERROR(SEARCH("clé",C8)))</formula>
    </cfRule>
    <cfRule type="containsText" dxfId="843" priority="25" operator="containsText" text="UTILE">
      <formula>NOT(ISERROR(SEARCH("UTILE",C8)))</formula>
    </cfRule>
  </conditionalFormatting>
  <conditionalFormatting sqref="F24:F26">
    <cfRule type="expression" dxfId="842" priority="4">
      <formula>$B24="Z. Compétences Managériales"</formula>
    </cfRule>
    <cfRule type="expression" dxfId="841" priority="5">
      <formula>$B24="Y. Compétences comportementales"</formula>
    </cfRule>
    <cfRule type="expression" dxfId="840" priority="6">
      <formula>$B24="X. Digital"</formula>
    </cfRule>
    <cfRule type="expression" dxfId="839" priority="7">
      <formula>$B24="P.  Projet"</formula>
    </cfRule>
    <cfRule type="expression" dxfId="838" priority="8">
      <formula>$B24="O.  Communication"</formula>
    </cfRule>
    <cfRule type="expression" dxfId="837" priority="9">
      <formula>$B24="N .  Système d'informations"</formula>
    </cfRule>
    <cfRule type="expression" dxfId="836" priority="10">
      <formula>$B24="M.  Marketing"</formula>
    </cfRule>
    <cfRule type="expression" dxfId="835" priority="11">
      <formula>$B24="L.  Ressources Humaines"</formula>
    </cfRule>
    <cfRule type="expression" dxfId="834" priority="12">
      <formula>$B24="K.  Audit / Risques"</formula>
    </cfRule>
    <cfRule type="expression" dxfId="833" priority="13">
      <formula>$B24="J.  Administration / Services Généraux"</formula>
    </cfRule>
    <cfRule type="expression" dxfId="832" priority="14">
      <formula>$B24="I.  Immobilier"</formula>
    </cfRule>
    <cfRule type="expression" dxfId="831" priority="15">
      <formula>$B24="H.  Finance / Contrôle de Gestion / Comptabilité"</formula>
    </cfRule>
    <cfRule type="expression" dxfId="830" priority="16">
      <formula>$B24="G.  Achats"</formula>
    </cfRule>
    <cfRule type="expression" dxfId="829" priority="17">
      <formula>$B24="F.  Entreprises"</formula>
    </cfRule>
    <cfRule type="expression" dxfId="828" priority="18">
      <formula>$B24="E. Excellence opérationnelle  Banque de détail"</formula>
    </cfRule>
    <cfRule type="expression" dxfId="827" priority="19">
      <formula>$B24="D. Excellence opérationnelle Expertise transverse"</formula>
    </cfRule>
    <cfRule type="expression" dxfId="826" priority="20">
      <formula>$B24="C. Gestion des risques"</formula>
    </cfRule>
    <cfRule type="expression" dxfId="825" priority="21">
      <formula>$B24="B. Vente, Conseil"</formula>
    </cfRule>
    <cfRule type="expression" dxfId="824" priority="22">
      <formula>$B24="A.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6">
    <tabColor theme="8" tint="0.59999389629810485"/>
    <pageSetUpPr fitToPage="1"/>
  </sheetPr>
  <dimension ref="A1:I27"/>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35649 - CONSEILLER RELATION CLIENTS/ADV</v>
      </c>
      <c r="E4" s="271"/>
      <c r="F4" s="271"/>
      <c r="G4" s="272" t="e">
        <f ca="1">HYPERLINK("#Matrice!"&amp;ADDRESS(3,4+MATCH(D4,Matrice!$E$3:$AOP$3,0)),"Go")</f>
        <v>#N/A</v>
      </c>
    </row>
    <row r="5" spans="1:9" s="278" customFormat="1" ht="21" customHeight="1">
      <c r="A5" s="273"/>
      <c r="B5" s="274"/>
      <c r="C5" s="275" t="s">
        <v>403</v>
      </c>
      <c r="D5" s="276" t="str">
        <f ca="1">VLOOKUP($G$5,Répertoire_des_fonctions!$A$7:$E$780,2,0)</f>
        <v>RELATION CLIENTS ADMINISTRATION DES VENTES</v>
      </c>
      <c r="E5" s="277"/>
      <c r="F5" s="276" t="s">
        <v>1986</v>
      </c>
      <c r="G5" s="276" t="str">
        <f ca="1">RIGHT(CELL("filename",A1),LEN(CELL("filename",A1))-SEARCH("]",CELL("filename",A1)))</f>
        <v>35649</v>
      </c>
    </row>
    <row r="6" spans="1:9" s="278" customFormat="1" ht="21" customHeight="1">
      <c r="A6" s="273"/>
      <c r="B6" s="274"/>
      <c r="C6" s="275" t="s">
        <v>404</v>
      </c>
      <c r="D6" s="276" t="str">
        <f ca="1">VLOOKUP($G$5,Répertoire_des_fonctions!$A$7:$E$780,3,0)</f>
        <v xml:space="preserve">CONSEIL ET GESTION RELATION CLIENTS - ADV </v>
      </c>
      <c r="E6" s="277"/>
      <c r="F6" s="276" t="s">
        <v>1987</v>
      </c>
      <c r="G6" s="276" t="str">
        <f ca="1">VLOOKUP($G$5,Répertoire_des_fonctions!$A$7:$E$780,5,0)</f>
        <v>II.2</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80">
      <c r="A13" s="244"/>
      <c r="B13" s="423" t="str">
        <f>IFERROR(VLOOKUP($A13,Référentiel_de_Compétences!$B$7:$E$700,2,0),"")</f>
        <v/>
      </c>
      <c r="C13" s="898" t="s">
        <v>2129</v>
      </c>
      <c r="D13" s="919" t="s">
        <v>2409</v>
      </c>
      <c r="E13" s="919" t="s">
        <v>1480</v>
      </c>
      <c r="F13" s="901" t="s">
        <v>1996</v>
      </c>
      <c r="G13" s="902"/>
    </row>
    <row r="14" spans="1:9" ht="80">
      <c r="C14" s="903" t="s">
        <v>181</v>
      </c>
      <c r="D14" s="920" t="s">
        <v>2410</v>
      </c>
      <c r="E14" s="920" t="s">
        <v>1486</v>
      </c>
      <c r="F14" s="906" t="s">
        <v>1996</v>
      </c>
      <c r="G14" s="907"/>
    </row>
    <row r="15" spans="1:9" s="210" customFormat="1" ht="104.25" customHeight="1">
      <c r="A15" s="207"/>
      <c r="B15" s="208"/>
      <c r="C15" s="903" t="s">
        <v>2130</v>
      </c>
      <c r="D15" s="920" t="s">
        <v>2411</v>
      </c>
      <c r="E15" s="920" t="s">
        <v>1492</v>
      </c>
      <c r="F15" s="906" t="s">
        <v>1996</v>
      </c>
      <c r="G15" s="907"/>
      <c r="H15" s="207"/>
      <c r="I15" s="207"/>
    </row>
    <row r="16" spans="1:9" s="210" customFormat="1" ht="99" customHeight="1">
      <c r="A16" s="207"/>
      <c r="B16" s="208"/>
      <c r="C16" s="903" t="s">
        <v>184</v>
      </c>
      <c r="D16" s="920" t="s">
        <v>2412</v>
      </c>
      <c r="E16" s="920" t="s">
        <v>1504</v>
      </c>
      <c r="F16" s="906" t="s">
        <v>1996</v>
      </c>
      <c r="G16" s="907"/>
      <c r="H16" s="207"/>
      <c r="I16" s="207"/>
    </row>
    <row r="17" spans="1:9" s="210" customFormat="1" ht="109.5" customHeight="1">
      <c r="A17" s="207"/>
      <c r="B17" s="208"/>
      <c r="C17" s="903" t="s">
        <v>2270</v>
      </c>
      <c r="D17" s="920" t="s">
        <v>2414</v>
      </c>
      <c r="E17" s="920" t="s">
        <v>2305</v>
      </c>
      <c r="F17" s="906" t="s">
        <v>1996</v>
      </c>
      <c r="G17" s="907"/>
      <c r="H17" s="207"/>
      <c r="I17" s="207"/>
    </row>
    <row r="18" spans="1:9" s="210" customFormat="1" ht="83.25" customHeight="1">
      <c r="A18" s="207"/>
      <c r="B18" s="208"/>
      <c r="C18" s="903" t="s">
        <v>2413</v>
      </c>
      <c r="D18" s="920" t="s">
        <v>2415</v>
      </c>
      <c r="E18" s="920" t="s">
        <v>2438</v>
      </c>
      <c r="F18" s="906" t="s">
        <v>1996</v>
      </c>
      <c r="G18" s="907"/>
      <c r="H18" s="207"/>
      <c r="I18" s="207"/>
    </row>
    <row r="19" spans="1:9" s="210" customFormat="1" ht="64">
      <c r="A19" s="207"/>
      <c r="B19" s="208"/>
      <c r="C19" s="903" t="s">
        <v>2400</v>
      </c>
      <c r="D19" s="920" t="s">
        <v>2416</v>
      </c>
      <c r="E19" s="920" t="s">
        <v>2437</v>
      </c>
      <c r="F19" s="906" t="s">
        <v>1996</v>
      </c>
      <c r="G19" s="907"/>
      <c r="H19" s="207"/>
      <c r="I19" s="207"/>
    </row>
    <row r="20" spans="1:9" s="210" customFormat="1" ht="96">
      <c r="A20" s="207"/>
      <c r="B20" s="208"/>
      <c r="C20" s="903" t="s">
        <v>2138</v>
      </c>
      <c r="D20" s="920" t="s">
        <v>2417</v>
      </c>
      <c r="E20" s="920" t="s">
        <v>1040</v>
      </c>
      <c r="F20" s="906" t="s">
        <v>1996</v>
      </c>
      <c r="G20" s="907"/>
      <c r="H20" s="207"/>
      <c r="I20" s="207"/>
    </row>
    <row r="21" spans="1:9" ht="48">
      <c r="C21" s="903" t="s">
        <v>2140</v>
      </c>
      <c r="D21" s="920" t="s">
        <v>2418</v>
      </c>
      <c r="E21" s="920" t="s">
        <v>1081</v>
      </c>
      <c r="F21" s="906" t="s">
        <v>1996</v>
      </c>
      <c r="G21" s="907"/>
    </row>
    <row r="22" spans="1:9" ht="64">
      <c r="C22" s="903" t="s">
        <v>2272</v>
      </c>
      <c r="D22" s="920" t="s">
        <v>2419</v>
      </c>
      <c r="E22" s="920" t="s">
        <v>2306</v>
      </c>
      <c r="F22" s="906" t="s">
        <v>1996</v>
      </c>
      <c r="G22" s="907"/>
    </row>
    <row r="23" spans="1:9" ht="48">
      <c r="C23" s="903" t="s">
        <v>2128</v>
      </c>
      <c r="D23" s="920" t="s">
        <v>2420</v>
      </c>
      <c r="E23" s="920" t="s">
        <v>1441</v>
      </c>
      <c r="F23" s="906" t="s">
        <v>1996</v>
      </c>
      <c r="G23" s="907"/>
    </row>
    <row r="24" spans="1:9" ht="48">
      <c r="C24" s="910" t="s">
        <v>2243</v>
      </c>
      <c r="D24" s="921" t="s">
        <v>2421</v>
      </c>
      <c r="E24" s="921" t="s">
        <v>1193</v>
      </c>
      <c r="F24" s="912" t="s">
        <v>1996</v>
      </c>
      <c r="G24" s="913"/>
    </row>
    <row r="25" spans="1:9">
      <c r="C25" s="260" t="s">
        <v>1992</v>
      </c>
      <c r="D25" s="668"/>
      <c r="E25" s="484"/>
      <c r="F25" s="260" t="s">
        <v>1992</v>
      </c>
      <c r="G25" s="301"/>
    </row>
    <row r="26" spans="1:9">
      <c r="C26" s="260" t="s">
        <v>1993</v>
      </c>
      <c r="D26" s="285"/>
      <c r="E26" s="379"/>
      <c r="F26" s="260" t="s">
        <v>1995</v>
      </c>
    </row>
    <row r="27" spans="1:9">
      <c r="C27" s="669" t="s">
        <v>1994</v>
      </c>
      <c r="D27" s="285"/>
      <c r="E27" s="379"/>
      <c r="F27" s="262" t="s">
        <v>1994</v>
      </c>
    </row>
  </sheetData>
  <sheetProtection algorithmName="SHA-512" hashValue="cw58opoqs5xBnz2SA1EczFDstkcsYrcnnuovx87XWh40ljg9a+nkkgTOq2kTAy+928fexdrbv9owUyu7bZanEg==" saltValue="zv6ENm88eu8yPfFfCLX08w==" spinCount="100000" sheet="1" objects="1" scenarios="1"/>
  <autoFilter ref="A12:G13" xr:uid="{00000000-0009-0000-0000-00000C000000}"/>
  <mergeCells count="1">
    <mergeCell ref="C11:G11"/>
  </mergeCells>
  <conditionalFormatting sqref="C4 C7">
    <cfRule type="containsText" dxfId="6352" priority="98" operator="containsText" text="Choisie">
      <formula>NOT(ISERROR(SEARCH("Choisie",C4)))</formula>
    </cfRule>
    <cfRule type="containsText" dxfId="6351" priority="99" operator="containsText" text="clé">
      <formula>NOT(ISERROR(SEARCH("clé",C4)))</formula>
    </cfRule>
    <cfRule type="containsText" dxfId="6350" priority="100" operator="containsText" text="UTILE">
      <formula>NOT(ISERROR(SEARCH("UTILE",C4)))</formula>
    </cfRule>
  </conditionalFormatting>
  <conditionalFormatting sqref="B28:C55 B13:B27">
    <cfRule type="expression" dxfId="6349" priority="80">
      <formula>$B13="Z. Compétences Managériales"</formula>
    </cfRule>
    <cfRule type="expression" dxfId="6348" priority="81">
      <formula>$B13="Y. Compétences comportementales"</formula>
    </cfRule>
    <cfRule type="expression" dxfId="6347" priority="82">
      <formula>$B13="X. Digital"</formula>
    </cfRule>
    <cfRule type="expression" dxfId="6346" priority="83">
      <formula>$B13="P.  Projet"</formula>
    </cfRule>
    <cfRule type="expression" dxfId="6345" priority="84">
      <formula>$B13="O.  Communication"</formula>
    </cfRule>
    <cfRule type="expression" dxfId="6344" priority="85">
      <formula>$B13="N .  Système d'informations"</formula>
    </cfRule>
    <cfRule type="expression" dxfId="6343" priority="86">
      <formula>$B13="M.  Marketing"</formula>
    </cfRule>
    <cfRule type="expression" dxfId="6342" priority="87">
      <formula>$B13="L.  Ressources Humaines"</formula>
    </cfRule>
    <cfRule type="expression" dxfId="6341" priority="88">
      <formula>$B13="K.  Audit / Risques"</formula>
    </cfRule>
    <cfRule type="expression" dxfId="6340" priority="89">
      <formula>$B13="J.  Administration / Services Généraux"</formula>
    </cfRule>
    <cfRule type="expression" dxfId="6339" priority="90">
      <formula>$B13="I.  Immobilier"</formula>
    </cfRule>
    <cfRule type="expression" dxfId="6338" priority="91">
      <formula>$B13="H.  Finance / Contrôle de Gestion / Comptabilité"</formula>
    </cfRule>
    <cfRule type="expression" dxfId="6337" priority="92">
      <formula>$B13="G.  Achats"</formula>
    </cfRule>
    <cfRule type="expression" dxfId="6336" priority="93">
      <formula>$B13="F.  Entreprises"</formula>
    </cfRule>
    <cfRule type="expression" dxfId="6335" priority="94">
      <formula>$B13="E. Excellence opérationnelle  Banque de détail"</formula>
    </cfRule>
    <cfRule type="expression" dxfId="6334" priority="95">
      <formula>$B13="D. Excellence opérationnelle Expertise transverse"</formula>
    </cfRule>
    <cfRule type="expression" dxfId="6333" priority="96">
      <formula>$B13="C. Gestion des risques"</formula>
    </cfRule>
    <cfRule type="expression" dxfId="6332" priority="97">
      <formula>$B13="B. Vente, Conseil"</formula>
    </cfRule>
    <cfRule type="expression" dxfId="6331" priority="101">
      <formula>$B13="A. Accueil, orientation"</formula>
    </cfRule>
  </conditionalFormatting>
  <conditionalFormatting sqref="C8 C10">
    <cfRule type="containsText" dxfId="6330" priority="77" operator="containsText" text="Choisie">
      <formula>NOT(ISERROR(SEARCH("Choisie",C8)))</formula>
    </cfRule>
    <cfRule type="containsText" dxfId="6329" priority="78" operator="containsText" text="clé">
      <formula>NOT(ISERROR(SEARCH("clé",C8)))</formula>
    </cfRule>
    <cfRule type="containsText" dxfId="6328" priority="79" operator="containsText" text="UTILE">
      <formula>NOT(ISERROR(SEARCH("UTILE",C8)))</formula>
    </cfRule>
  </conditionalFormatting>
  <conditionalFormatting sqref="C25:C27">
    <cfRule type="expression" dxfId="6327" priority="20">
      <formula>$B25="Z. Compétences Managériales"</formula>
    </cfRule>
    <cfRule type="expression" dxfId="6326" priority="21">
      <formula>$B25="Y. Compétences comportementales"</formula>
    </cfRule>
    <cfRule type="expression" dxfId="6325" priority="22">
      <formula>$B25="X. Digital"</formula>
    </cfRule>
    <cfRule type="expression" dxfId="6324" priority="23">
      <formula>$B25="P.  Projet"</formula>
    </cfRule>
    <cfRule type="expression" dxfId="6323" priority="24">
      <formula>$B25="O.  Communication"</formula>
    </cfRule>
    <cfRule type="expression" dxfId="6322" priority="25">
      <formula>$B25="N .  Système d'informations"</formula>
    </cfRule>
    <cfRule type="expression" dxfId="6321" priority="26">
      <formula>$B25="M.  Marketing"</formula>
    </cfRule>
    <cfRule type="expression" dxfId="6320" priority="27">
      <formula>$B25="L.  Ressources Humaines"</formula>
    </cfRule>
    <cfRule type="expression" dxfId="6319" priority="28">
      <formula>$B25="K.  Audit / Risques"</formula>
    </cfRule>
    <cfRule type="expression" dxfId="6318" priority="29">
      <formula>$B25="J.  Administration / Services Généraux"</formula>
    </cfRule>
    <cfRule type="expression" dxfId="6317" priority="30">
      <formula>$B25="I.  Immobilier"</formula>
    </cfRule>
    <cfRule type="expression" dxfId="6316" priority="31">
      <formula>$B25="H.  Finance / Contrôle de Gestion / Comptabilité"</formula>
    </cfRule>
    <cfRule type="expression" dxfId="6315" priority="32">
      <formula>$B25="G.  Achats"</formula>
    </cfRule>
    <cfRule type="expression" dxfId="6314" priority="33">
      <formula>$B25="F.  Entreprises"</formula>
    </cfRule>
    <cfRule type="expression" dxfId="6313" priority="34">
      <formula>$B25="E. Excellence opérationnelle  Banque de détail"</formula>
    </cfRule>
    <cfRule type="expression" dxfId="6312" priority="35">
      <formula>$B25="D. Excellence opérationnelle Expertise transverse"</formula>
    </cfRule>
    <cfRule type="expression" dxfId="6311" priority="36">
      <formula>$B25="C. Gestion des risques"</formula>
    </cfRule>
    <cfRule type="expression" dxfId="6310" priority="37">
      <formula>$B25="B. Vente, Conseil"</formula>
    </cfRule>
    <cfRule type="expression" dxfId="6309" priority="38">
      <formula>$B25="A. Accueil, orientation"</formula>
    </cfRule>
  </conditionalFormatting>
  <conditionalFormatting sqref="F25:F27">
    <cfRule type="expression" dxfId="6308" priority="1">
      <formula>$B25="Z. Compétences Managériales"</formula>
    </cfRule>
    <cfRule type="expression" dxfId="6307" priority="2">
      <formula>$B25="Y. Compétences comportementales"</formula>
    </cfRule>
    <cfRule type="expression" dxfId="6306" priority="3">
      <formula>$B25="X. Digital"</formula>
    </cfRule>
    <cfRule type="expression" dxfId="6305" priority="4">
      <formula>$B25="P.  Projet"</formula>
    </cfRule>
    <cfRule type="expression" dxfId="6304" priority="5">
      <formula>$B25="O.  Communication"</formula>
    </cfRule>
    <cfRule type="expression" dxfId="6303" priority="6">
      <formula>$B25="N .  Système d'informations"</formula>
    </cfRule>
    <cfRule type="expression" dxfId="6302" priority="7">
      <formula>$B25="M.  Marketing"</formula>
    </cfRule>
    <cfRule type="expression" dxfId="6301" priority="8">
      <formula>$B25="L.  Ressources Humaines"</formula>
    </cfRule>
    <cfRule type="expression" dxfId="6300" priority="9">
      <formula>$B25="K.  Audit / Risques"</formula>
    </cfRule>
    <cfRule type="expression" dxfId="6299" priority="10">
      <formula>$B25="J.  Administration / Services Généraux"</formula>
    </cfRule>
    <cfRule type="expression" dxfId="6298" priority="11">
      <formula>$B25="I.  Immobilier"</formula>
    </cfRule>
    <cfRule type="expression" dxfId="6297" priority="12">
      <formula>$B25="H.  Finance / Contrôle de Gestion / Comptabilité"</formula>
    </cfRule>
    <cfRule type="expression" dxfId="6296" priority="13">
      <formula>$B25="G.  Achats"</formula>
    </cfRule>
    <cfRule type="expression" dxfId="6295" priority="14">
      <formula>$B25="F.  Entreprises"</formula>
    </cfRule>
    <cfRule type="expression" dxfId="6294" priority="15">
      <formula>$B25="E. Excellence opérationnelle  Banque de détail"</formula>
    </cfRule>
    <cfRule type="expression" dxfId="6293" priority="16">
      <formula>$B25="D. Excellence opérationnelle Expertise transverse"</formula>
    </cfRule>
    <cfRule type="expression" dxfId="6292" priority="17">
      <formula>$B25="C. Gestion des risques"</formula>
    </cfRule>
    <cfRule type="expression" dxfId="6291" priority="18">
      <formula>$B25="B. Vente, Conseil"</formula>
    </cfRule>
    <cfRule type="expression" dxfId="6290" priority="19">
      <formula>$B25="A. Accueil, orientation"</formula>
    </cfRule>
  </conditionalFormatting>
  <printOptions horizontalCentered="1"/>
  <pageMargins left="0.23622047244094491" right="0.23622047244094491" top="0.74803149606299213" bottom="0.74803149606299213" header="0" footer="0"/>
  <pageSetup paperSize="9" scale="58" orientation="portrait" r:id="rId1"/>
  <headerFooter>
    <oddFooter>&amp;C&amp;1#&amp;"Calibri"&amp;10&amp;K0078D7C1 - Interne</oddFooter>
  </headerFooter>
  <drawing r:id="rId2"/>
  <legacyDrawingHF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Feuil101">
    <tabColor theme="5" tint="0.59999389629810485"/>
    <pageSetUpPr fitToPage="1"/>
  </sheetPr>
  <dimension ref="A1:I38"/>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37476 - ASSISTANT DE SERVICE SOCIAL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37476</v>
      </c>
    </row>
    <row r="6" spans="1:7" s="278" customFormat="1" ht="21" customHeight="1">
      <c r="A6" s="273"/>
      <c r="B6" s="274"/>
      <c r="C6" s="275" t="s">
        <v>404</v>
      </c>
      <c r="D6" s="276" t="str">
        <f ca="1">VLOOKUP($G$5,Répertoire_des_fonctions!$A$7:$E$780,3,0)</f>
        <v>SANTE SECURITE ET QUALITE DE VIE AU TRAVAIL</v>
      </c>
      <c r="E6" s="277"/>
      <c r="F6" s="276" t="s">
        <v>1987</v>
      </c>
      <c r="G6" s="276" t="str">
        <f ca="1">VLOOKUP($G$5,Répertoire_des_fonctions!$A$7:$E$780,5,0)</f>
        <v>III.3</v>
      </c>
    </row>
    <row r="7" spans="1:7" s="248" customFormat="1" ht="19.5" customHeight="1">
      <c r="A7" s="268"/>
      <c r="B7" s="279"/>
      <c r="C7" s="284"/>
      <c r="D7" s="285"/>
      <c r="E7" s="282"/>
    </row>
    <row r="8" spans="1:7" s="248" customFormat="1" ht="19.5" customHeight="1">
      <c r="A8" s="268"/>
      <c r="B8" s="279"/>
      <c r="C8" s="269" t="s">
        <v>1988</v>
      </c>
      <c r="D8" s="270" t="s">
        <v>1991</v>
      </c>
      <c r="E8" s="375" t="s">
        <v>1989</v>
      </c>
      <c r="F8" s="271"/>
      <c r="G8" s="283"/>
    </row>
    <row r="9" spans="1:7" s="248" customFormat="1" ht="19.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9.75" customHeight="1">
      <c r="A12" s="239" t="s">
        <v>959</v>
      </c>
      <c r="B12" s="240" t="s">
        <v>1982</v>
      </c>
      <c r="C12" s="264" t="s">
        <v>432</v>
      </c>
      <c r="D12" s="264" t="s">
        <v>431</v>
      </c>
      <c r="E12" s="264" t="s">
        <v>1997</v>
      </c>
      <c r="F12" s="300" t="s">
        <v>2056</v>
      </c>
      <c r="G12" s="242" t="s">
        <v>1984</v>
      </c>
    </row>
    <row r="13" spans="1:7" s="248" customFormat="1" ht="51">
      <c r="A13" s="244" t="s">
        <v>904</v>
      </c>
      <c r="B13" s="423" t="str">
        <f>IFERROR(VLOOKUP($A13,Référentiel_de_Compétences!$B$7:$E$700,2,0),"")</f>
        <v>Y. Compétences comportementales</v>
      </c>
      <c r="C13" s="670" t="s">
        <v>2177</v>
      </c>
      <c r="D13" s="670" t="s">
        <v>2219</v>
      </c>
      <c r="E13" s="804" t="s">
        <v>1514</v>
      </c>
      <c r="F13" s="430" t="s">
        <v>1996</v>
      </c>
      <c r="G13" s="469"/>
    </row>
    <row r="14" spans="1:7" s="248" customFormat="1" ht="51">
      <c r="A14" s="244" t="s">
        <v>905</v>
      </c>
      <c r="B14" s="423" t="str">
        <f>IFERROR(VLOOKUP($A14,Référentiel_de_Compétences!$B$7:$E$700,2,0),"")</f>
        <v>Y. Compétences comportementales</v>
      </c>
      <c r="C14" s="671" t="s">
        <v>44</v>
      </c>
      <c r="D14" s="671" t="s">
        <v>2220</v>
      </c>
      <c r="E14" s="671" t="s">
        <v>1202</v>
      </c>
      <c r="F14" s="432" t="s">
        <v>1996</v>
      </c>
      <c r="G14" s="470"/>
    </row>
    <row r="15" spans="1:7" s="248" customFormat="1" ht="34">
      <c r="A15" s="244" t="s">
        <v>906</v>
      </c>
      <c r="B15" s="423" t="str">
        <f>IFERROR(VLOOKUP($A15,Référentiel_de_Compétences!$B$7:$E$700,2,0),"")</f>
        <v>Y. Compétences comportementales</v>
      </c>
      <c r="C15" s="671" t="s">
        <v>2140</v>
      </c>
      <c r="D15" s="671" t="s">
        <v>2141</v>
      </c>
      <c r="E15" s="671" t="s">
        <v>1085</v>
      </c>
      <c r="F15" s="432" t="s">
        <v>1996</v>
      </c>
      <c r="G15" s="470"/>
    </row>
    <row r="16" spans="1:7" s="248" customFormat="1" ht="34">
      <c r="A16" s="244" t="s">
        <v>907</v>
      </c>
      <c r="B16" s="423" t="str">
        <f>IFERROR(VLOOKUP($A16,Référentiel_de_Compétences!$B$7:$E$700,2,0),"")</f>
        <v>Y. Compétences comportementales</v>
      </c>
      <c r="C16" s="671" t="s">
        <v>466</v>
      </c>
      <c r="D16" s="671" t="s">
        <v>2247</v>
      </c>
      <c r="E16" s="671" t="s">
        <v>1424</v>
      </c>
      <c r="F16" s="432" t="s">
        <v>1996</v>
      </c>
      <c r="G16" s="470"/>
    </row>
    <row r="17" spans="1:9" s="248" customFormat="1" ht="102">
      <c r="A17" s="244" t="s">
        <v>908</v>
      </c>
      <c r="B17" s="423" t="str">
        <f>IFERROR(VLOOKUP($A17,Référentiel_de_Compétences!$B$7:$E$700,2,0),"")</f>
        <v>Y. Compétences comportementales</v>
      </c>
      <c r="C17" s="671" t="s">
        <v>2130</v>
      </c>
      <c r="D17" s="671" t="s">
        <v>2137</v>
      </c>
      <c r="E17" s="671" t="s">
        <v>1496</v>
      </c>
      <c r="F17" s="432" t="s">
        <v>1996</v>
      </c>
      <c r="G17" s="470"/>
    </row>
    <row r="18" spans="1:9" s="248" customFormat="1" ht="102">
      <c r="A18" s="244" t="s">
        <v>909</v>
      </c>
      <c r="B18" s="423" t="str">
        <f>IFERROR(VLOOKUP($A18,Référentiel_de_Compétences!$B$7:$E$700,2,0),"")</f>
        <v>Y. Compétences comportementales</v>
      </c>
      <c r="C18" s="671" t="s">
        <v>170</v>
      </c>
      <c r="D18" s="671" t="s">
        <v>2215</v>
      </c>
      <c r="E18" s="671" t="s">
        <v>1439</v>
      </c>
      <c r="F18" s="432" t="s">
        <v>1996</v>
      </c>
      <c r="G18" s="470"/>
    </row>
    <row r="19" spans="1:9" s="248" customFormat="1" ht="85">
      <c r="A19" s="244" t="s">
        <v>910</v>
      </c>
      <c r="B19" s="423" t="str">
        <f>IFERROR(VLOOKUP($A19,Référentiel_de_Compétences!$B$7:$E$700,2,0),"")</f>
        <v>Y. Compétences comportementales</v>
      </c>
      <c r="C19" s="671" t="s">
        <v>184</v>
      </c>
      <c r="D19" s="671" t="s">
        <v>2136</v>
      </c>
      <c r="E19" s="671" t="s">
        <v>1508</v>
      </c>
      <c r="F19" s="432" t="s">
        <v>1996</v>
      </c>
      <c r="G19" s="470"/>
    </row>
    <row r="20" spans="1:9" s="248" customFormat="1" ht="68">
      <c r="A20" s="244" t="s">
        <v>906</v>
      </c>
      <c r="B20" s="423" t="str">
        <f>IFERROR(VLOOKUP($A20,Référentiel_de_Compétences!$B$7:$E$700,2,0),"")</f>
        <v>Y. Compétences comportementales</v>
      </c>
      <c r="C20" s="671" t="s">
        <v>2129</v>
      </c>
      <c r="D20" s="671" t="s">
        <v>2134</v>
      </c>
      <c r="E20" s="671" t="s">
        <v>1484</v>
      </c>
      <c r="F20" s="432" t="s">
        <v>1996</v>
      </c>
      <c r="G20" s="470"/>
    </row>
    <row r="21" spans="1:9" s="248" customFormat="1" ht="68">
      <c r="A21" s="244" t="s">
        <v>881</v>
      </c>
      <c r="B21" s="423" t="str">
        <f>IFERROR(VLOOKUP($A21,Référentiel_de_Compétences!$B$7:$E$700,2,0),"")</f>
        <v>O.  Communication</v>
      </c>
      <c r="C21" s="671" t="s">
        <v>181</v>
      </c>
      <c r="D21" s="671" t="s">
        <v>2135</v>
      </c>
      <c r="E21" s="671" t="s">
        <v>1490</v>
      </c>
      <c r="F21" s="432" t="s">
        <v>1996</v>
      </c>
      <c r="G21" s="470"/>
    </row>
    <row r="22" spans="1:9" s="248" customFormat="1" ht="51">
      <c r="A22" s="244" t="s">
        <v>901</v>
      </c>
      <c r="B22" s="423" t="str">
        <f>IFERROR(VLOOKUP($A22,Référentiel_de_Compétences!$B$7:$E$700,2,0),"")</f>
        <v>X. Digital</v>
      </c>
      <c r="C22" s="672" t="s">
        <v>2128</v>
      </c>
      <c r="D22" s="672" t="s">
        <v>2133</v>
      </c>
      <c r="E22" s="806" t="s">
        <v>1445</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sheetData>
  <sheetProtection algorithmName="SHA-512" hashValue="iFDCL68GG5GTW84LSR8BKA/OxzYeq0H5sBri0kNZvDHmVW7xDZAJo8TQyPApvirNa7Wd2cXBcahA1PjNiD5W7Q==" saltValue="mZIM2e3T/MoWa3f1lnHK0g==" spinCount="100000" sheet="1" objects="1" scenarios="1"/>
  <autoFilter ref="A12:G22" xr:uid="{00000000-0009-0000-0000-000081000000}"/>
  <mergeCells count="1">
    <mergeCell ref="C11:G11"/>
  </mergeCells>
  <conditionalFormatting sqref="C4 C7">
    <cfRule type="containsText" dxfId="823" priority="44" operator="containsText" text="Choisie">
      <formula>NOT(ISERROR(SEARCH("Choisie",C4)))</formula>
    </cfRule>
    <cfRule type="containsText" dxfId="822" priority="45" operator="containsText" text="clé">
      <formula>NOT(ISERROR(SEARCH("clé",C4)))</formula>
    </cfRule>
    <cfRule type="containsText" dxfId="821" priority="46" operator="containsText" text="UTILE">
      <formula>NOT(ISERROR(SEARCH("UTILE",C4)))</formula>
    </cfRule>
  </conditionalFormatting>
  <conditionalFormatting sqref="B13:B22 B23:C70">
    <cfRule type="expression" dxfId="820" priority="26">
      <formula>$B13="Z. Compétences Managériales"</formula>
    </cfRule>
    <cfRule type="expression" dxfId="819" priority="27">
      <formula>$B13="Y. Compétences comportementales"</formula>
    </cfRule>
    <cfRule type="expression" dxfId="818" priority="28">
      <formula>$B13="X. Digital"</formula>
    </cfRule>
    <cfRule type="expression" dxfId="817" priority="29">
      <formula>$B13="P.  Projet"</formula>
    </cfRule>
    <cfRule type="expression" dxfId="816" priority="30">
      <formula>$B13="O.  Communication"</formula>
    </cfRule>
    <cfRule type="expression" dxfId="815" priority="31">
      <formula>$B13="N .  Système d'informations"</formula>
    </cfRule>
    <cfRule type="expression" dxfId="814" priority="32">
      <formula>$B13="M.  Marketing"</formula>
    </cfRule>
    <cfRule type="expression" dxfId="813" priority="33">
      <formula>$B13="L.  Ressources Humaines"</formula>
    </cfRule>
    <cfRule type="expression" dxfId="812" priority="34">
      <formula>$B13="K.  Audit / Risques"</formula>
    </cfRule>
    <cfRule type="expression" dxfId="811" priority="35">
      <formula>$B13="J.  Administration / Services Généraux"</formula>
    </cfRule>
    <cfRule type="expression" dxfId="810" priority="36">
      <formula>$B13="I.  Immobilier"</formula>
    </cfRule>
    <cfRule type="expression" dxfId="809" priority="37">
      <formula>$B13="H.  Finance / Contrôle de Gestion / Comptabilité"</formula>
    </cfRule>
    <cfRule type="expression" dxfId="808" priority="38">
      <formula>$B13="G.  Achats"</formula>
    </cfRule>
    <cfRule type="expression" dxfId="807" priority="39">
      <formula>$B13="F.  Entreprises"</formula>
    </cfRule>
    <cfRule type="expression" dxfId="806" priority="40">
      <formula>$B13="E. Excellence opérationnelle  Banque de détail"</formula>
    </cfRule>
    <cfRule type="expression" dxfId="805" priority="41">
      <formula>$B13="D. Excellence opérationnelle Expertise transverse"</formula>
    </cfRule>
    <cfRule type="expression" dxfId="804" priority="42">
      <formula>$B13="C. Gestion des risques"</formula>
    </cfRule>
    <cfRule type="expression" dxfId="803" priority="43">
      <formula>$B13="B. Vente, Conseil"</formula>
    </cfRule>
    <cfRule type="expression" dxfId="802" priority="47">
      <formula>$B13="A. Accueil, orientation"</formula>
    </cfRule>
  </conditionalFormatting>
  <conditionalFormatting sqref="C8 C10">
    <cfRule type="containsText" dxfId="801" priority="23" operator="containsText" text="Choisie">
      <formula>NOT(ISERROR(SEARCH("Choisie",C8)))</formula>
    </cfRule>
    <cfRule type="containsText" dxfId="800" priority="24" operator="containsText" text="clé">
      <formula>NOT(ISERROR(SEARCH("clé",C8)))</formula>
    </cfRule>
    <cfRule type="containsText" dxfId="799" priority="25" operator="containsText" text="UTILE">
      <formula>NOT(ISERROR(SEARCH("UTILE",C8)))</formula>
    </cfRule>
  </conditionalFormatting>
  <conditionalFormatting sqref="F23:F25">
    <cfRule type="expression" dxfId="798" priority="4">
      <formula>$B23="Z. Compétences Managériales"</formula>
    </cfRule>
    <cfRule type="expression" dxfId="797" priority="5">
      <formula>$B23="Y. Compétences comportementales"</formula>
    </cfRule>
    <cfRule type="expression" dxfId="796" priority="6">
      <formula>$B23="X. Digital"</formula>
    </cfRule>
    <cfRule type="expression" dxfId="795" priority="7">
      <formula>$B23="P.  Projet"</formula>
    </cfRule>
    <cfRule type="expression" dxfId="794" priority="8">
      <formula>$B23="O.  Communication"</formula>
    </cfRule>
    <cfRule type="expression" dxfId="793" priority="9">
      <formula>$B23="N .  Système d'informations"</formula>
    </cfRule>
    <cfRule type="expression" dxfId="792" priority="10">
      <formula>$B23="M.  Marketing"</formula>
    </cfRule>
    <cfRule type="expression" dxfId="791" priority="11">
      <formula>$B23="L.  Ressources Humaines"</formula>
    </cfRule>
    <cfRule type="expression" dxfId="790" priority="12">
      <formula>$B23="K.  Audit / Risques"</formula>
    </cfRule>
    <cfRule type="expression" dxfId="789" priority="13">
      <formula>$B23="J.  Administration / Services Généraux"</formula>
    </cfRule>
    <cfRule type="expression" dxfId="788" priority="14">
      <formula>$B23="I.  Immobilier"</formula>
    </cfRule>
    <cfRule type="expression" dxfId="787" priority="15">
      <formula>$B23="H.  Finance / Contrôle de Gestion / Comptabilité"</formula>
    </cfRule>
    <cfRule type="expression" dxfId="786" priority="16">
      <formula>$B23="G.  Achats"</formula>
    </cfRule>
    <cfRule type="expression" dxfId="785" priority="17">
      <formula>$B23="F.  Entreprises"</formula>
    </cfRule>
    <cfRule type="expression" dxfId="784" priority="18">
      <formula>$B23="E. Excellence opérationnelle  Banque de détail"</formula>
    </cfRule>
    <cfRule type="expression" dxfId="783" priority="19">
      <formula>$B23="D. Excellence opérationnelle Expertise transverse"</formula>
    </cfRule>
    <cfRule type="expression" dxfId="782" priority="20">
      <formula>$B23="C. Gestion des risques"</formula>
    </cfRule>
    <cfRule type="expression" dxfId="781" priority="21">
      <formula>$B23="B. Vente, Conseil"</formula>
    </cfRule>
    <cfRule type="expression" dxfId="780" priority="22">
      <formula>$B23="A.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Feuil102">
    <tabColor theme="5" tint="0.59999389629810485"/>
    <pageSetUpPr fitToPage="1"/>
  </sheetPr>
  <dimension ref="A1:I4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1.5" style="208" customWidth="1" collapsed="1"/>
    <col min="4" max="4" width="82.5" style="207" customWidth="1"/>
    <col min="5" max="5" width="9.5" style="210" customWidth="1"/>
    <col min="6" max="7" width="12.83203125" style="207" customWidth="1"/>
    <col min="8" max="16384" width="11.5" style="207"/>
  </cols>
  <sheetData>
    <row r="1" spans="1:7" ht="21">
      <c r="D1" s="209" t="s">
        <v>1983</v>
      </c>
    </row>
    <row r="2" spans="1:7" ht="24">
      <c r="D2" s="211" t="s">
        <v>1999</v>
      </c>
    </row>
    <row r="3" spans="1:7" ht="18" customHeight="1">
      <c r="D3" s="212"/>
    </row>
    <row r="4" spans="1:7" s="248" customFormat="1" ht="21" customHeight="1">
      <c r="A4" s="268"/>
      <c r="B4" s="231"/>
      <c r="C4" s="269" t="s">
        <v>1985</v>
      </c>
      <c r="D4" s="270" t="str">
        <f ca="1">VLOOKUP($G$5,Répertoire_des_fonctions!$A$7:$E$780,4,0)</f>
        <v>35350 - CHARGE D ETUDES CONTRÔLE DE GESTION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CONTROLE GESTION</v>
      </c>
      <c r="E5" s="277"/>
      <c r="F5" s="276" t="s">
        <v>1986</v>
      </c>
      <c r="G5" s="276" t="str">
        <f ca="1">RIGHT(CELL("filename",A1),LEN(CELL("filename",A1))-SEARCH("]",CELL("filename",A1)))</f>
        <v>35350</v>
      </c>
    </row>
    <row r="6" spans="1:7" s="278" customFormat="1" ht="21" customHeight="1">
      <c r="A6" s="273"/>
      <c r="B6" s="274"/>
      <c r="C6" s="275" t="s">
        <v>404</v>
      </c>
      <c r="D6" s="276" t="str">
        <f ca="1">VLOOKUP($G$5,Répertoire_des_fonctions!$A$7:$E$780,3,0)</f>
        <v>CONTROLEUR DE GESTION</v>
      </c>
      <c r="E6" s="277"/>
      <c r="F6" s="276" t="s">
        <v>1987</v>
      </c>
      <c r="G6" s="276" t="s">
        <v>926</v>
      </c>
    </row>
    <row r="7" spans="1:7" s="248" customFormat="1" ht="9" customHeight="1">
      <c r="A7" s="268"/>
      <c r="B7" s="279"/>
      <c r="C7" s="284"/>
      <c r="D7" s="285"/>
      <c r="E7" s="282"/>
    </row>
    <row r="8" spans="1:7" s="248" customFormat="1" ht="14.25" customHeight="1">
      <c r="A8" s="268"/>
      <c r="B8" s="279"/>
      <c r="C8" s="269" t="s">
        <v>1988</v>
      </c>
      <c r="D8" s="270" t="s">
        <v>1991</v>
      </c>
      <c r="E8" s="375" t="s">
        <v>1989</v>
      </c>
      <c r="F8" s="271"/>
      <c r="G8" s="283"/>
    </row>
    <row r="9" spans="1:7" s="248" customFormat="1" ht="14.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9" customHeight="1">
      <c r="A12" s="239" t="s">
        <v>959</v>
      </c>
      <c r="B12" s="240" t="s">
        <v>1982</v>
      </c>
      <c r="C12" s="241" t="s">
        <v>432</v>
      </c>
      <c r="D12" s="241" t="s">
        <v>431</v>
      </c>
      <c r="E12" s="241" t="s">
        <v>1997</v>
      </c>
      <c r="F12" s="300" t="s">
        <v>2056</v>
      </c>
      <c r="G12" s="242" t="s">
        <v>1984</v>
      </c>
    </row>
    <row r="13" spans="1:7" s="279" customFormat="1" ht="51">
      <c r="A13" s="244" t="s">
        <v>710</v>
      </c>
      <c r="B13" s="423" t="str">
        <f>IFERROR(VLOOKUP($A13,Référentiel_de_Compétences!$B$7:$E$700,2,0),"")</f>
        <v>C. Gestion des risques</v>
      </c>
      <c r="C13" s="670" t="s">
        <v>186</v>
      </c>
      <c r="D13" s="670" t="s">
        <v>2235</v>
      </c>
      <c r="E13" s="670" t="s">
        <v>1520</v>
      </c>
      <c r="F13" s="430" t="s">
        <v>1996</v>
      </c>
      <c r="G13" s="493"/>
    </row>
    <row r="14" spans="1:7" s="279" customFormat="1" ht="85">
      <c r="A14" s="244" t="s">
        <v>724</v>
      </c>
      <c r="B14" s="423" t="str">
        <f>IFERROR(VLOOKUP($A14,Référentiel_de_Compétences!$B$7:$E$700,2,0),"")</f>
        <v>D. Excellence opérationnelle Expertise transverse</v>
      </c>
      <c r="C14" s="671" t="s">
        <v>2130</v>
      </c>
      <c r="D14" s="671" t="s">
        <v>2137</v>
      </c>
      <c r="E14" s="671" t="s">
        <v>1496</v>
      </c>
      <c r="F14" s="432" t="s">
        <v>1996</v>
      </c>
      <c r="G14" s="494"/>
    </row>
    <row r="15" spans="1:7" s="279" customFormat="1" ht="68">
      <c r="A15" s="244" t="s">
        <v>737</v>
      </c>
      <c r="B15" s="423" t="str">
        <f>IFERROR(VLOOKUP($A15,Référentiel_de_Compétences!$B$7:$E$700,2,0),"")</f>
        <v>D. Excellence opérationnelle Expertise transverse</v>
      </c>
      <c r="C15" s="671" t="s">
        <v>184</v>
      </c>
      <c r="D15" s="671" t="s">
        <v>2136</v>
      </c>
      <c r="E15" s="671" t="s">
        <v>1508</v>
      </c>
      <c r="F15" s="432" t="s">
        <v>1996</v>
      </c>
      <c r="G15" s="494"/>
    </row>
    <row r="16" spans="1:7" s="279" customFormat="1" ht="68">
      <c r="A16" s="244" t="s">
        <v>739</v>
      </c>
      <c r="B16" s="423" t="str">
        <f>IFERROR(VLOOKUP($A16,Référentiel_de_Compétences!$B$7:$E$700,2,0),"")</f>
        <v>D. Excellence opérationnelle Expertise transverse</v>
      </c>
      <c r="C16" s="671" t="s">
        <v>2129</v>
      </c>
      <c r="D16" s="671" t="s">
        <v>2134</v>
      </c>
      <c r="E16" s="671" t="s">
        <v>1484</v>
      </c>
      <c r="F16" s="432" t="s">
        <v>1996</v>
      </c>
      <c r="G16" s="494"/>
    </row>
    <row r="17" spans="1:9" s="279" customFormat="1" ht="68">
      <c r="A17" s="244" t="s">
        <v>741</v>
      </c>
      <c r="B17" s="423" t="str">
        <f>IFERROR(VLOOKUP($A17,Référentiel_de_Compétences!$B$7:$E$700,2,0),"")</f>
        <v>D. Excellence opérationnelle Expertise transverse</v>
      </c>
      <c r="C17" s="671" t="s">
        <v>181</v>
      </c>
      <c r="D17" s="671" t="s">
        <v>2135</v>
      </c>
      <c r="E17" s="671" t="s">
        <v>1490</v>
      </c>
      <c r="F17" s="432" t="s">
        <v>1996</v>
      </c>
      <c r="G17" s="494"/>
    </row>
    <row r="18" spans="1:9" s="279" customFormat="1" ht="85">
      <c r="A18" s="244" t="s">
        <v>794</v>
      </c>
      <c r="B18" s="423" t="str">
        <f>IFERROR(VLOOKUP($A18,Référentiel_de_Compétences!$B$7:$E$700,2,0),"")</f>
        <v>H.  Finance / Contrôle de Gestion / Comptabilité</v>
      </c>
      <c r="C18" s="671" t="s">
        <v>183</v>
      </c>
      <c r="D18" s="671" t="s">
        <v>2242</v>
      </c>
      <c r="E18" s="671" t="s">
        <v>1502</v>
      </c>
      <c r="F18" s="432" t="s">
        <v>1996</v>
      </c>
      <c r="G18" s="494"/>
    </row>
    <row r="19" spans="1:9" s="279" customFormat="1" ht="51">
      <c r="A19" s="244" t="s">
        <v>795</v>
      </c>
      <c r="B19" s="423" t="str">
        <f>IFERROR(VLOOKUP($A19,Référentiel_de_Compétences!$B$7:$E$700,2,0),"")</f>
        <v>H.  Finance / Contrôle de Gestion / Comptabilité</v>
      </c>
      <c r="C19" s="671" t="s">
        <v>91</v>
      </c>
      <c r="D19" s="671" t="s">
        <v>2266</v>
      </c>
      <c r="E19" s="671" t="s">
        <v>1347</v>
      </c>
      <c r="F19" s="432" t="s">
        <v>1996</v>
      </c>
      <c r="G19" s="494"/>
    </row>
    <row r="20" spans="1:9" s="279" customFormat="1" ht="42">
      <c r="A20" s="244" t="s">
        <v>796</v>
      </c>
      <c r="B20" s="423" t="str">
        <f>IFERROR(VLOOKUP($A20,Référentiel_de_Compétences!$B$7:$E$700,2,0),"")</f>
        <v>H.  Finance / Contrôle de Gestion / Comptabilité</v>
      </c>
      <c r="C20" s="671" t="s">
        <v>2128</v>
      </c>
      <c r="D20" s="671" t="s">
        <v>2133</v>
      </c>
      <c r="E20" s="805" t="s">
        <v>1445</v>
      </c>
      <c r="F20" s="432" t="s">
        <v>1996</v>
      </c>
      <c r="G20" s="494"/>
    </row>
    <row r="21" spans="1:9" s="279" customFormat="1" ht="85">
      <c r="A21" s="244" t="s">
        <v>797</v>
      </c>
      <c r="B21" s="423" t="str">
        <f>IFERROR(VLOOKUP($A21,Référentiel_de_Compétences!$B$7:$E$700,2,0),"")</f>
        <v>H.  Finance / Contrôle de Gestion / Comptabilité</v>
      </c>
      <c r="C21" s="671" t="s">
        <v>2157</v>
      </c>
      <c r="D21" s="671" t="s">
        <v>2158</v>
      </c>
      <c r="E21" s="671" t="s">
        <v>1220</v>
      </c>
      <c r="F21" s="432" t="s">
        <v>1996</v>
      </c>
      <c r="G21" s="494"/>
    </row>
    <row r="22" spans="1:9" s="279" customFormat="1" ht="68">
      <c r="A22" s="244" t="s">
        <v>894</v>
      </c>
      <c r="B22" s="423" t="str">
        <f>IFERROR(VLOOKUP($A22,Référentiel_de_Compétences!$B$7:$E$700,2,0),"")</f>
        <v>X. Digital</v>
      </c>
      <c r="C22" s="671" t="s">
        <v>2225</v>
      </c>
      <c r="D22" s="671" t="s">
        <v>2226</v>
      </c>
      <c r="E22" s="671" t="s">
        <v>1191</v>
      </c>
      <c r="F22" s="432" t="s">
        <v>1996</v>
      </c>
      <c r="G22" s="494"/>
    </row>
    <row r="23" spans="1:9" s="279" customFormat="1" ht="34">
      <c r="A23" s="244" t="s">
        <v>900</v>
      </c>
      <c r="B23" s="423" t="str">
        <f>IFERROR(VLOOKUP($A23,Référentiel_de_Compétences!$B$7:$E$700,2,0),"")</f>
        <v>X. Digital</v>
      </c>
      <c r="C23" s="671" t="s">
        <v>47</v>
      </c>
      <c r="D23" s="671" t="s">
        <v>2221</v>
      </c>
      <c r="E23" s="671" t="s">
        <v>1211</v>
      </c>
      <c r="F23" s="432" t="s">
        <v>1996</v>
      </c>
      <c r="G23" s="494"/>
    </row>
    <row r="24" spans="1:9" s="279" customFormat="1" ht="102">
      <c r="A24" s="244" t="s">
        <v>905</v>
      </c>
      <c r="B24" s="423" t="str">
        <f>IFERROR(VLOOKUP($A24,Référentiel_de_Compétences!$B$7:$E$700,2,0),"")</f>
        <v>Y. Compétences comportementales</v>
      </c>
      <c r="C24" s="672" t="s">
        <v>31</v>
      </c>
      <c r="D24" s="672" t="s">
        <v>2132</v>
      </c>
      <c r="E24" s="672" t="s">
        <v>1141</v>
      </c>
      <c r="F24" s="434" t="s">
        <v>1996</v>
      </c>
      <c r="G24" s="495"/>
    </row>
    <row r="25" spans="1:9" ht="27.75" customHeight="1">
      <c r="C25" s="260" t="s">
        <v>1992</v>
      </c>
      <c r="D25" s="261"/>
      <c r="E25" s="379"/>
      <c r="F25" s="260" t="s">
        <v>1992</v>
      </c>
    </row>
    <row r="26" spans="1:9" s="210" customFormat="1">
      <c r="A26" s="207"/>
      <c r="B26" s="208"/>
      <c r="C26" s="260" t="s">
        <v>1993</v>
      </c>
      <c r="D26" s="261"/>
      <c r="E26" s="379"/>
      <c r="F26" s="260" t="s">
        <v>1995</v>
      </c>
      <c r="G26" s="207"/>
      <c r="H26" s="207"/>
      <c r="I26" s="207"/>
    </row>
    <row r="27" spans="1:9" s="210" customFormat="1">
      <c r="A27" s="207"/>
      <c r="B27" s="208"/>
      <c r="C27" s="262" t="s">
        <v>1994</v>
      </c>
      <c r="D27" s="261"/>
      <c r="E27" s="379"/>
      <c r="F27" s="262" t="s">
        <v>1994</v>
      </c>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s="210" customFormat="1">
      <c r="A32" s="207"/>
      <c r="B32" s="208"/>
      <c r="C32" s="208"/>
      <c r="D32" s="261"/>
      <c r="E32" s="379"/>
      <c r="F32" s="207"/>
      <c r="G32" s="207"/>
      <c r="H32" s="207"/>
      <c r="I32" s="207"/>
    </row>
    <row r="33" spans="5:5">
      <c r="E33" s="379"/>
    </row>
    <row r="34" spans="5:5">
      <c r="E34" s="379"/>
    </row>
    <row r="35" spans="5:5">
      <c r="E35" s="379"/>
    </row>
    <row r="36" spans="5:5">
      <c r="E36" s="379"/>
    </row>
    <row r="37" spans="5:5">
      <c r="E37" s="379"/>
    </row>
    <row r="38" spans="5:5">
      <c r="E38" s="379"/>
    </row>
    <row r="39" spans="5:5">
      <c r="E39" s="379"/>
    </row>
    <row r="40" spans="5:5">
      <c r="E40" s="379"/>
    </row>
  </sheetData>
  <sheetProtection algorithmName="SHA-512" hashValue="XcelGGYNiF4lfkLdQ/vNyYS6VNRc7dVsU4kcVOhVMYNsbMVbjOIgufKcSUDev4z/8uB3qpDZdhqBV47/d6zM8Q==" saltValue="jd3EzNVlIP2nueyQbAmy5w==" spinCount="100000" sheet="1" objects="1" scenarios="1"/>
  <autoFilter ref="A12:G24" xr:uid="{00000000-0009-0000-0000-000082000000}"/>
  <mergeCells count="1">
    <mergeCell ref="C11:G11"/>
  </mergeCells>
  <conditionalFormatting sqref="C4 C7">
    <cfRule type="containsText" dxfId="779" priority="44" operator="containsText" text="Choisie">
      <formula>NOT(ISERROR(SEARCH("Choisie",C4)))</formula>
    </cfRule>
    <cfRule type="containsText" dxfId="778" priority="45" operator="containsText" text="clé">
      <formula>NOT(ISERROR(SEARCH("clé",C4)))</formula>
    </cfRule>
    <cfRule type="containsText" dxfId="777" priority="46" operator="containsText" text="UTILE">
      <formula>NOT(ISERROR(SEARCH("UTILE",C4)))</formula>
    </cfRule>
  </conditionalFormatting>
  <conditionalFormatting sqref="B13:B24 B25:C72">
    <cfRule type="expression" dxfId="776" priority="26">
      <formula>$B13="Z. Compétences Managériales"</formula>
    </cfRule>
    <cfRule type="expression" dxfId="775" priority="27">
      <formula>$B13="Y. Compétences comportementales"</formula>
    </cfRule>
    <cfRule type="expression" dxfId="774" priority="28">
      <formula>$B13="X. Digital"</formula>
    </cfRule>
    <cfRule type="expression" dxfId="773" priority="29">
      <formula>$B13="P.  Projet"</formula>
    </cfRule>
    <cfRule type="expression" dxfId="772" priority="30">
      <formula>$B13="O.  Communication"</formula>
    </cfRule>
    <cfRule type="expression" dxfId="771" priority="31">
      <formula>$B13="N .  Système d'informations"</formula>
    </cfRule>
    <cfRule type="expression" dxfId="770" priority="32">
      <formula>$B13="M.  Marketing"</formula>
    </cfRule>
    <cfRule type="expression" dxfId="769" priority="33">
      <formula>$B13="L.  Ressources Humaines"</formula>
    </cfRule>
    <cfRule type="expression" dxfId="768" priority="34">
      <formula>$B13="K.  Audit / Risques"</formula>
    </cfRule>
    <cfRule type="expression" dxfId="767" priority="35">
      <formula>$B13="J.  Administration / Services Généraux"</formula>
    </cfRule>
    <cfRule type="expression" dxfId="766" priority="36">
      <formula>$B13="I.  Immobilier"</formula>
    </cfRule>
    <cfRule type="expression" dxfId="765" priority="37">
      <formula>$B13="H.  Finance / Contrôle de Gestion / Comptabilité"</formula>
    </cfRule>
    <cfRule type="expression" dxfId="764" priority="38">
      <formula>$B13="G.  Achats"</formula>
    </cfRule>
    <cfRule type="expression" dxfId="763" priority="39">
      <formula>$B13="F.  Entreprises"</formula>
    </cfRule>
    <cfRule type="expression" dxfId="762" priority="40">
      <formula>$B13="E. Excellence opérationnelle  Banque de détail"</formula>
    </cfRule>
    <cfRule type="expression" dxfId="761" priority="41">
      <formula>$B13="D. Excellence opérationnelle Expertise transverse"</formula>
    </cfRule>
    <cfRule type="expression" dxfId="760" priority="42">
      <formula>$B13="C. Gestion des risques"</formula>
    </cfRule>
    <cfRule type="expression" dxfId="759" priority="43">
      <formula>$B13="B. Vente, Conseil"</formula>
    </cfRule>
    <cfRule type="expression" dxfId="758" priority="47">
      <formula>$B13="A. Accueil, orientation"</formula>
    </cfRule>
  </conditionalFormatting>
  <conditionalFormatting sqref="C8 C10">
    <cfRule type="containsText" dxfId="757" priority="23" operator="containsText" text="Choisie">
      <formula>NOT(ISERROR(SEARCH("Choisie",C8)))</formula>
    </cfRule>
    <cfRule type="containsText" dxfId="756" priority="24" operator="containsText" text="clé">
      <formula>NOT(ISERROR(SEARCH("clé",C8)))</formula>
    </cfRule>
    <cfRule type="containsText" dxfId="755" priority="25" operator="containsText" text="UTILE">
      <formula>NOT(ISERROR(SEARCH("UTILE",C8)))</formula>
    </cfRule>
  </conditionalFormatting>
  <conditionalFormatting sqref="F25:F27">
    <cfRule type="expression" dxfId="754" priority="4">
      <formula>$B25="Z. Compétences Managériales"</formula>
    </cfRule>
    <cfRule type="expression" dxfId="753" priority="5">
      <formula>$B25="Y. Compétences comportementales"</formula>
    </cfRule>
    <cfRule type="expression" dxfId="752" priority="6">
      <formula>$B25="X. Digital"</formula>
    </cfRule>
    <cfRule type="expression" dxfId="751" priority="7">
      <formula>$B25="P.  Projet"</formula>
    </cfRule>
    <cfRule type="expression" dxfId="750" priority="8">
      <formula>$B25="O.  Communication"</formula>
    </cfRule>
    <cfRule type="expression" dxfId="749" priority="9">
      <formula>$B25="N .  Système d'informations"</formula>
    </cfRule>
    <cfRule type="expression" dxfId="748" priority="10">
      <formula>$B25="M.  Marketing"</formula>
    </cfRule>
    <cfRule type="expression" dxfId="747" priority="11">
      <formula>$B25="L.  Ressources Humaines"</formula>
    </cfRule>
    <cfRule type="expression" dxfId="746" priority="12">
      <formula>$B25="K.  Audit / Risques"</formula>
    </cfRule>
    <cfRule type="expression" dxfId="745" priority="13">
      <formula>$B25="J.  Administration / Services Généraux"</formula>
    </cfRule>
    <cfRule type="expression" dxfId="744" priority="14">
      <formula>$B25="I.  Immobilier"</formula>
    </cfRule>
    <cfRule type="expression" dxfId="743" priority="15">
      <formula>$B25="H.  Finance / Contrôle de Gestion / Comptabilité"</formula>
    </cfRule>
    <cfRule type="expression" dxfId="742" priority="16">
      <formula>$B25="G.  Achats"</formula>
    </cfRule>
    <cfRule type="expression" dxfId="741" priority="17">
      <formula>$B25="F.  Entreprises"</formula>
    </cfRule>
    <cfRule type="expression" dxfId="740" priority="18">
      <formula>$B25="E. Excellence opérationnelle  Banque de détail"</formula>
    </cfRule>
    <cfRule type="expression" dxfId="739" priority="19">
      <formula>$B25="D. Excellence opérationnelle Expertise transverse"</formula>
    </cfRule>
    <cfRule type="expression" dxfId="738" priority="20">
      <formula>$B25="C. Gestion des risques"</formula>
    </cfRule>
    <cfRule type="expression" dxfId="737" priority="21">
      <formula>$B25="B. Vente, Conseil"</formula>
    </cfRule>
    <cfRule type="expression" dxfId="736" priority="22">
      <formula>$B25="A. Accueil, orientation"</formula>
    </cfRule>
  </conditionalFormatting>
  <printOptions horizontalCentered="1"/>
  <pageMargins left="0.23622047244094491" right="0.23622047244094491" top="0.74803149606299213" bottom="0.74803149606299213" header="0" footer="0"/>
  <pageSetup paperSize="9" scale="64" orientation="portrait" r:id="rId1"/>
  <drawing r:id="rId2"/>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Feuil103">
    <tabColor theme="5" tint="0.59999389629810485"/>
    <pageSetUpPr fitToPage="1"/>
  </sheetPr>
  <dimension ref="A1:I41"/>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332031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27032 - CHARGE D AFFAIRES IMMOBILIER III.3</v>
      </c>
      <c r="E4" s="271"/>
      <c r="F4" s="271"/>
      <c r="G4" s="272" t="str">
        <f ca="1">HYPERLINK("#Matrice!"&amp;ADDRESS(3,4+MATCH(D4,Matrice!$E$3:$AOP$3,0)),"Go")</f>
        <v>Go</v>
      </c>
    </row>
    <row r="5" spans="1:7" s="278" customFormat="1" ht="21" customHeight="1">
      <c r="A5" s="273"/>
      <c r="B5" s="274"/>
      <c r="C5" s="275" t="s">
        <v>403</v>
      </c>
      <c r="D5" s="276" t="str">
        <f ca="1">VLOOKUP($G$5,Répertoire_des_fonctions!$A$7:$E$780,2,0)</f>
        <v>IMMOBILIER</v>
      </c>
      <c r="E5" s="277"/>
      <c r="F5" s="276" t="s">
        <v>1986</v>
      </c>
      <c r="G5" s="276" t="str">
        <f ca="1">RIGHT(CELL("filename",A1),LEN(CELL("filename",A1))-SEARCH("]",CELL("filename",A1)))</f>
        <v>27032</v>
      </c>
    </row>
    <row r="6" spans="1:7" s="278" customFormat="1" ht="21" customHeight="1">
      <c r="A6" s="273"/>
      <c r="B6" s="274"/>
      <c r="C6" s="275" t="s">
        <v>404</v>
      </c>
      <c r="D6" s="276" t="str">
        <f ca="1">VLOOKUP($G$5,Répertoire_des_fonctions!$A$7:$E$780,3,0)</f>
        <v>PROFESSIONNEL DE LA GESTION DE PARC</v>
      </c>
      <c r="E6" s="277"/>
      <c r="F6" s="276" t="s">
        <v>1987</v>
      </c>
      <c r="G6" s="276" t="str">
        <f ca="1">VLOOKUP($G$5,Répertoire_des_fonctions!$A$7:$E$780,5,0)</f>
        <v>III.3</v>
      </c>
    </row>
    <row r="7" spans="1:7" s="248" customFormat="1" ht="6.75" customHeight="1">
      <c r="A7" s="230"/>
      <c r="B7" s="279"/>
      <c r="C7" s="676"/>
      <c r="D7" s="281"/>
      <c r="E7" s="282"/>
    </row>
    <row r="8" spans="1:7" s="217" customFormat="1" ht="23.5" customHeight="1">
      <c r="A8" s="213"/>
      <c r="B8" s="224"/>
      <c r="C8" s="414" t="s">
        <v>1988</v>
      </c>
      <c r="D8" s="270" t="s">
        <v>1991</v>
      </c>
      <c r="E8" s="375" t="s">
        <v>1989</v>
      </c>
      <c r="F8" s="271"/>
      <c r="G8" s="228"/>
    </row>
    <row r="9" spans="1:7" s="217" customFormat="1" ht="17.5" customHeight="1">
      <c r="A9" s="213"/>
      <c r="B9" s="224"/>
      <c r="C9" s="275" t="s">
        <v>2012</v>
      </c>
      <c r="D9" s="276"/>
      <c r="E9" s="375" t="s">
        <v>1990</v>
      </c>
      <c r="F9" s="277"/>
      <c r="G9" s="222"/>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1.25" customHeight="1">
      <c r="A12" s="239" t="s">
        <v>959</v>
      </c>
      <c r="B12" s="240" t="s">
        <v>1982</v>
      </c>
      <c r="C12" s="263" t="s">
        <v>432</v>
      </c>
      <c r="D12" s="263" t="s">
        <v>431</v>
      </c>
      <c r="E12" s="264" t="s">
        <v>1997</v>
      </c>
      <c r="F12" s="300" t="s">
        <v>2056</v>
      </c>
      <c r="G12" s="242" t="s">
        <v>1984</v>
      </c>
    </row>
    <row r="13" spans="1:7" s="248" customFormat="1" ht="51">
      <c r="A13" s="244" t="s">
        <v>702</v>
      </c>
      <c r="B13" s="423" t="str">
        <f>IFERROR(VLOOKUP($A13,Référentiel_de_Compétences!$B$7:$E$700,2,0),"")</f>
        <v>B. Vente, Conseil</v>
      </c>
      <c r="C13" s="670" t="s">
        <v>2177</v>
      </c>
      <c r="D13" s="670" t="s">
        <v>2219</v>
      </c>
      <c r="E13" s="815" t="s">
        <v>1514</v>
      </c>
      <c r="F13" s="430" t="s">
        <v>1996</v>
      </c>
      <c r="G13" s="469"/>
    </row>
    <row r="14" spans="1:7" s="248" customFormat="1" ht="51">
      <c r="A14" s="244" t="s">
        <v>710</v>
      </c>
      <c r="B14" s="423" t="str">
        <f>IFERROR(VLOOKUP($A14,Référentiel_de_Compétences!$B$7:$E$700,2,0),"")</f>
        <v>C. Gestion des risques</v>
      </c>
      <c r="C14" s="671" t="s">
        <v>186</v>
      </c>
      <c r="D14" s="671" t="s">
        <v>2235</v>
      </c>
      <c r="E14" s="787" t="s">
        <v>1520</v>
      </c>
      <c r="F14" s="432" t="s">
        <v>1996</v>
      </c>
      <c r="G14" s="470"/>
    </row>
    <row r="15" spans="1:7" s="248" customFormat="1" ht="42">
      <c r="A15" s="244" t="s">
        <v>726</v>
      </c>
      <c r="B15" s="423" t="str">
        <f>IFERROR(VLOOKUP($A15,Référentiel_de_Compétences!$B$7:$E$700,2,0),"")</f>
        <v>D. Excellence opérationnelle Expertise transverse</v>
      </c>
      <c r="C15" s="671" t="s">
        <v>2140</v>
      </c>
      <c r="D15" s="671" t="s">
        <v>2141</v>
      </c>
      <c r="E15" s="787" t="s">
        <v>1085</v>
      </c>
      <c r="F15" s="432" t="s">
        <v>1996</v>
      </c>
      <c r="G15" s="470"/>
    </row>
    <row r="16" spans="1:7" s="248" customFormat="1" ht="51">
      <c r="A16" s="244" t="s">
        <v>735</v>
      </c>
      <c r="B16" s="423" t="str">
        <f>IFERROR(VLOOKUP($A16,Référentiel_de_Compétences!$B$7:$E$700,2,0),"")</f>
        <v>D. Excellence opérationnelle Expertise transverse</v>
      </c>
      <c r="C16" s="671" t="s">
        <v>2267</v>
      </c>
      <c r="D16" s="671" t="s">
        <v>2268</v>
      </c>
      <c r="E16" s="787" t="s">
        <v>1375</v>
      </c>
      <c r="F16" s="432" t="s">
        <v>1996</v>
      </c>
      <c r="G16" s="470"/>
    </row>
    <row r="17" spans="1:9" s="248" customFormat="1" ht="102">
      <c r="A17" s="244" t="s">
        <v>741</v>
      </c>
      <c r="B17" s="423" t="str">
        <f>IFERROR(VLOOKUP($A17,Référentiel_de_Compétences!$B$7:$E$700,2,0),"")</f>
        <v>D. Excellence opérationnelle Expertise transverse</v>
      </c>
      <c r="C17" s="671" t="s">
        <v>2130</v>
      </c>
      <c r="D17" s="671" t="s">
        <v>2137</v>
      </c>
      <c r="E17" s="787" t="s">
        <v>1496</v>
      </c>
      <c r="F17" s="432" t="s">
        <v>1996</v>
      </c>
      <c r="G17" s="470"/>
    </row>
    <row r="18" spans="1:9" s="248" customFormat="1" ht="85">
      <c r="A18" s="244" t="s">
        <v>801</v>
      </c>
      <c r="B18" s="423" t="str">
        <f>IFERROR(VLOOKUP($A18,Référentiel_de_Compétences!$B$7:$E$700,2,0),"")</f>
        <v>I.  Immobilier</v>
      </c>
      <c r="C18" s="671" t="s">
        <v>184</v>
      </c>
      <c r="D18" s="671" t="s">
        <v>2136</v>
      </c>
      <c r="E18" s="787" t="s">
        <v>1508</v>
      </c>
      <c r="F18" s="432" t="s">
        <v>1996</v>
      </c>
      <c r="G18" s="470"/>
    </row>
    <row r="19" spans="1:9" s="248" customFormat="1" ht="34">
      <c r="A19" s="244" t="s">
        <v>802</v>
      </c>
      <c r="B19" s="423" t="str">
        <f>IFERROR(VLOOKUP($A19,Référentiel_de_Compétences!$B$7:$E$700,2,0),"")</f>
        <v>I.  Immobilier</v>
      </c>
      <c r="C19" s="671" t="s">
        <v>11</v>
      </c>
      <c r="D19" s="671" t="s">
        <v>608</v>
      </c>
      <c r="E19" s="787" t="s">
        <v>1048</v>
      </c>
      <c r="F19" s="432" t="s">
        <v>1996</v>
      </c>
      <c r="G19" s="470"/>
    </row>
    <row r="20" spans="1:9" s="248" customFormat="1" ht="68">
      <c r="A20" s="244" t="s">
        <v>803</v>
      </c>
      <c r="B20" s="423" t="str">
        <f>IFERROR(VLOOKUP($A20,Référentiel_de_Compétences!$B$7:$E$700,2,0),"")</f>
        <v>I.  Immobilier</v>
      </c>
      <c r="C20" s="671" t="s">
        <v>2129</v>
      </c>
      <c r="D20" s="671" t="s">
        <v>2134</v>
      </c>
      <c r="E20" s="787" t="s">
        <v>1484</v>
      </c>
      <c r="F20" s="432" t="s">
        <v>1996</v>
      </c>
      <c r="G20" s="470"/>
    </row>
    <row r="21" spans="1:9" s="248" customFormat="1" ht="68">
      <c r="A21" s="244" t="s">
        <v>804</v>
      </c>
      <c r="B21" s="423" t="str">
        <f>IFERROR(VLOOKUP($A21,Référentiel_de_Compétences!$B$7:$E$700,2,0),"")</f>
        <v>I.  Immobilier</v>
      </c>
      <c r="C21" s="671" t="s">
        <v>181</v>
      </c>
      <c r="D21" s="671" t="s">
        <v>2135</v>
      </c>
      <c r="E21" s="787" t="s">
        <v>1490</v>
      </c>
      <c r="F21" s="432" t="s">
        <v>1996</v>
      </c>
      <c r="G21" s="470"/>
    </row>
    <row r="22" spans="1:9" s="248" customFormat="1" ht="34">
      <c r="A22" s="244" t="s">
        <v>806</v>
      </c>
      <c r="B22" s="423" t="str">
        <f>IFERROR(VLOOKUP($A22,Référentiel_de_Compétences!$B$7:$E$700,2,0),"")</f>
        <v>J.  Administration / Services Généraux</v>
      </c>
      <c r="C22" s="671" t="s">
        <v>2128</v>
      </c>
      <c r="D22" s="671" t="s">
        <v>2133</v>
      </c>
      <c r="E22" s="816" t="s">
        <v>1445</v>
      </c>
      <c r="F22" s="432" t="s">
        <v>1996</v>
      </c>
      <c r="G22" s="470"/>
    </row>
    <row r="23" spans="1:9" s="248" customFormat="1" ht="85">
      <c r="A23" s="244" t="s">
        <v>894</v>
      </c>
      <c r="B23" s="423" t="str">
        <f>IFERROR(VLOOKUP($A23,Référentiel_de_Compétences!$B$7:$E$700,2,0),"")</f>
        <v>X. Digital</v>
      </c>
      <c r="C23" s="672" t="s">
        <v>2225</v>
      </c>
      <c r="D23" s="672" t="s">
        <v>2226</v>
      </c>
      <c r="E23" s="788" t="s">
        <v>1191</v>
      </c>
      <c r="F23" s="434" t="s">
        <v>1996</v>
      </c>
      <c r="G23" s="471"/>
    </row>
    <row r="24" spans="1:9" s="248" customFormat="1" ht="50.25" hidden="1" customHeight="1">
      <c r="A24" s="244" t="s">
        <v>904</v>
      </c>
      <c r="B24" s="245" t="str">
        <f>IFERROR(VLOOKUP($A24,Référentiel_de_Compétences!$B$7:$E$700,2,0),"")</f>
        <v>Y. Compétences comportementales</v>
      </c>
      <c r="C24" s="817" t="s">
        <v>102</v>
      </c>
      <c r="D24" s="818" t="s">
        <v>2237</v>
      </c>
      <c r="E24" s="818" t="s">
        <v>1379</v>
      </c>
      <c r="F24" s="394" t="s">
        <v>1996</v>
      </c>
      <c r="G24" s="395"/>
    </row>
    <row r="25" spans="1:9" s="248" customFormat="1" ht="45" hidden="1" customHeight="1">
      <c r="A25" s="244" t="s">
        <v>905</v>
      </c>
      <c r="B25" s="245" t="str">
        <f>IFERROR(VLOOKUP($A25,Référentiel_de_Compétences!$B$7:$E$700,2,0),"")</f>
        <v>Y. Compétences comportementales</v>
      </c>
      <c r="C25" s="288" t="str">
        <f>IFERROR(VLOOKUP($A25,Référentiel_de_Compétences!$B$7:$E$700,3,0),"")</f>
        <v>Orientation résultats</v>
      </c>
      <c r="D25" s="289" t="str">
        <f>IFERROR(VLOOKUP($A25,Référentiel_de_Compétences!$B$7:$E$700,4,0),"")</f>
        <v>Atteindre voire dépasser les objectifs fixés en mobilisant les moyens à disposition (financiers, matériels, techniques et humains) dans une logique de résultat durable.</v>
      </c>
      <c r="E25" s="719" t="str">
        <f ca="1">IFERROR(INDEX('Codes UC'!$A$1:$Z$599,MATCH(A25,'Codes UC'!$A$1:$A$599,0),MATCH($G$6,'Codes UC'!$A$1:$Y$1)),"")</f>
        <v/>
      </c>
      <c r="F25" s="251" t="s">
        <v>1996</v>
      </c>
      <c r="G25" s="252"/>
    </row>
    <row r="26" spans="1:9" ht="27.75" customHeight="1">
      <c r="C26" s="260" t="s">
        <v>1992</v>
      </c>
      <c r="D26" s="285"/>
      <c r="E26" s="379"/>
      <c r="F26" s="260" t="s">
        <v>1992</v>
      </c>
    </row>
    <row r="27" spans="1:9" s="210" customFormat="1">
      <c r="A27" s="207"/>
      <c r="B27" s="208"/>
      <c r="C27" s="260" t="s">
        <v>1993</v>
      </c>
      <c r="D27" s="285"/>
      <c r="E27" s="379"/>
      <c r="F27" s="260" t="s">
        <v>1995</v>
      </c>
      <c r="G27" s="207"/>
      <c r="H27" s="207"/>
      <c r="I27" s="207"/>
    </row>
    <row r="28" spans="1:9" s="210" customFormat="1">
      <c r="A28" s="207"/>
      <c r="B28" s="208"/>
      <c r="C28" s="669" t="s">
        <v>1994</v>
      </c>
      <c r="D28" s="285"/>
      <c r="E28" s="379"/>
      <c r="F28" s="262" t="s">
        <v>1994</v>
      </c>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1:9" s="210" customFormat="1">
      <c r="A33" s="207"/>
      <c r="B33" s="208"/>
      <c r="C33" s="279"/>
      <c r="D33" s="285"/>
      <c r="E33" s="379"/>
      <c r="F33" s="207"/>
      <c r="G33" s="207"/>
      <c r="H33" s="207"/>
      <c r="I33" s="207"/>
    </row>
    <row r="34" spans="1:9">
      <c r="E34" s="379"/>
    </row>
    <row r="35" spans="1:9">
      <c r="E35" s="379"/>
    </row>
    <row r="36" spans="1:9">
      <c r="E36" s="379"/>
    </row>
    <row r="37" spans="1:9">
      <c r="E37" s="379"/>
    </row>
    <row r="38" spans="1:9">
      <c r="E38" s="379"/>
    </row>
    <row r="39" spans="1:9">
      <c r="E39" s="379"/>
    </row>
    <row r="40" spans="1:9">
      <c r="E40" s="379"/>
    </row>
    <row r="41" spans="1:9">
      <c r="E41" s="379"/>
    </row>
  </sheetData>
  <sheetProtection algorithmName="SHA-512" hashValue="xsQwm8Wbe2+ICCAbCoPVYU2yjwt9TdHmDgnudYzAJG0+rCIQAhJ1+C6H0AtUulylluPWKwx8hP7Ee0sRhEpZjw==" saltValue="o9thjv68xZiRFH3dvBnPUA==" spinCount="100000" sheet="1" objects="1" scenarios="1"/>
  <autoFilter ref="A12:G25" xr:uid="{00000000-0009-0000-0000-000083000000}"/>
  <mergeCells count="1">
    <mergeCell ref="C11:G11"/>
  </mergeCells>
  <conditionalFormatting sqref="C4 C7 E25">
    <cfRule type="containsText" dxfId="735" priority="44" operator="containsText" text="Choisie">
      <formula>NOT(ISERROR(SEARCH("Choisie",C4)))</formula>
    </cfRule>
    <cfRule type="containsText" dxfId="734" priority="45" operator="containsText" text="clé">
      <formula>NOT(ISERROR(SEARCH("clé",C4)))</formula>
    </cfRule>
    <cfRule type="containsText" dxfId="733" priority="46" operator="containsText" text="UTILE">
      <formula>NOT(ISERROR(SEARCH("UTILE",C4)))</formula>
    </cfRule>
  </conditionalFormatting>
  <conditionalFormatting sqref="B13:B24 B25:C73">
    <cfRule type="expression" dxfId="732" priority="26">
      <formula>$B13="Z. Compétences Managériales"</formula>
    </cfRule>
    <cfRule type="expression" dxfId="731" priority="27">
      <formula>$B13="Y. Compétences comportementales"</formula>
    </cfRule>
    <cfRule type="expression" dxfId="730" priority="28">
      <formula>$B13="X. Digital"</formula>
    </cfRule>
    <cfRule type="expression" dxfId="729" priority="29">
      <formula>$B13="P.  Projet"</formula>
    </cfRule>
    <cfRule type="expression" dxfId="728" priority="30">
      <formula>$B13="O.  Communication"</formula>
    </cfRule>
    <cfRule type="expression" dxfId="727" priority="31">
      <formula>$B13="N .  Système d'informations"</formula>
    </cfRule>
    <cfRule type="expression" dxfId="726" priority="32">
      <formula>$B13="M.  Marketing"</formula>
    </cfRule>
    <cfRule type="expression" dxfId="725" priority="33">
      <formula>$B13="L.  Ressources Humaines"</formula>
    </cfRule>
    <cfRule type="expression" dxfId="724" priority="34">
      <formula>$B13="K.  Audit / Risques"</formula>
    </cfRule>
    <cfRule type="expression" dxfId="723" priority="35">
      <formula>$B13="J.  Administration / Services Généraux"</formula>
    </cfRule>
    <cfRule type="expression" dxfId="722" priority="36">
      <formula>$B13="I.  Immobilier"</formula>
    </cfRule>
    <cfRule type="expression" dxfId="721" priority="37">
      <formula>$B13="H.  Finance / Contrôle de Gestion / Comptabilité"</formula>
    </cfRule>
    <cfRule type="expression" dxfId="720" priority="38">
      <formula>$B13="G.  Achats"</formula>
    </cfRule>
    <cfRule type="expression" dxfId="719" priority="39">
      <formula>$B13="F.  Entreprises"</formula>
    </cfRule>
    <cfRule type="expression" dxfId="718" priority="40">
      <formula>$B13="E. Excellence opérationnelle  Banque de détail"</formula>
    </cfRule>
    <cfRule type="expression" dxfId="717" priority="41">
      <formula>$B13="D. Excellence opérationnelle Expertise transverse"</formula>
    </cfRule>
    <cfRule type="expression" dxfId="716" priority="42">
      <formula>$B13="C. Gestion des risques"</formula>
    </cfRule>
    <cfRule type="expression" dxfId="715" priority="43">
      <formula>$B13="B. Vente, Conseil"</formula>
    </cfRule>
    <cfRule type="expression" dxfId="714" priority="47">
      <formula>$B13="A. Accueil, orientation"</formula>
    </cfRule>
  </conditionalFormatting>
  <conditionalFormatting sqref="C8 C10">
    <cfRule type="containsText" dxfId="713" priority="23" operator="containsText" text="Choisie">
      <formula>NOT(ISERROR(SEARCH("Choisie",C8)))</formula>
    </cfRule>
    <cfRule type="containsText" dxfId="712" priority="24" operator="containsText" text="clé">
      <formula>NOT(ISERROR(SEARCH("clé",C8)))</formula>
    </cfRule>
    <cfRule type="containsText" dxfId="711" priority="25" operator="containsText" text="UTILE">
      <formula>NOT(ISERROR(SEARCH("UTILE",C8)))</formula>
    </cfRule>
  </conditionalFormatting>
  <conditionalFormatting sqref="F26:F28">
    <cfRule type="expression" dxfId="710" priority="4">
      <formula>$B26="Z. Compétences Managériales"</formula>
    </cfRule>
    <cfRule type="expression" dxfId="709" priority="5">
      <formula>$B26="Y. Compétences comportementales"</formula>
    </cfRule>
    <cfRule type="expression" dxfId="708" priority="6">
      <formula>$B26="X. Digital"</formula>
    </cfRule>
    <cfRule type="expression" dxfId="707" priority="7">
      <formula>$B26="P.  Projet"</formula>
    </cfRule>
    <cfRule type="expression" dxfId="706" priority="8">
      <formula>$B26="O.  Communication"</formula>
    </cfRule>
    <cfRule type="expression" dxfId="705" priority="9">
      <formula>$B26="N .  Système d'informations"</formula>
    </cfRule>
    <cfRule type="expression" dxfId="704" priority="10">
      <formula>$B26="M.  Marketing"</formula>
    </cfRule>
    <cfRule type="expression" dxfId="703" priority="11">
      <formula>$B26="L.  Ressources Humaines"</formula>
    </cfRule>
    <cfRule type="expression" dxfId="702" priority="12">
      <formula>$B26="K.  Audit / Risques"</formula>
    </cfRule>
    <cfRule type="expression" dxfId="701" priority="13">
      <formula>$B26="J.  Administration / Services Généraux"</formula>
    </cfRule>
    <cfRule type="expression" dxfId="700" priority="14">
      <formula>$B26="I.  Immobilier"</formula>
    </cfRule>
    <cfRule type="expression" dxfId="699" priority="15">
      <formula>$B26="H.  Finance / Contrôle de Gestion / Comptabilité"</formula>
    </cfRule>
    <cfRule type="expression" dxfId="698" priority="16">
      <formula>$B26="G.  Achats"</formula>
    </cfRule>
    <cfRule type="expression" dxfId="697" priority="17">
      <formula>$B26="F.  Entreprises"</formula>
    </cfRule>
    <cfRule type="expression" dxfId="696" priority="18">
      <formula>$B26="E. Excellence opérationnelle  Banque de détail"</formula>
    </cfRule>
    <cfRule type="expression" dxfId="695" priority="19">
      <formula>$B26="D. Excellence opérationnelle Expertise transverse"</formula>
    </cfRule>
    <cfRule type="expression" dxfId="694" priority="20">
      <formula>$B26="C. Gestion des risques"</formula>
    </cfRule>
    <cfRule type="expression" dxfId="693" priority="21">
      <formula>$B26="B. Vente, Conseil"</formula>
    </cfRule>
    <cfRule type="expression" dxfId="692" priority="22">
      <formula>$B26="A.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Feuil104">
    <tabColor theme="5" tint="0.59999389629810485"/>
    <pageSetUpPr fitToPage="1"/>
  </sheetPr>
  <dimension ref="A1:I4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35286 - CHARGE DE COMMUNICATION -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35286</v>
      </c>
    </row>
    <row r="6" spans="1:7" s="278" customFormat="1" ht="21" customHeight="1">
      <c r="A6" s="273"/>
      <c r="B6" s="274"/>
      <c r="C6" s="275" t="s">
        <v>404</v>
      </c>
      <c r="D6" s="276" t="str">
        <f ca="1">VLOOKUP($G$5,Répertoire_des_fonctions!$A$7:$E$780,3,0)</f>
        <v>CHARGE DE COMMUNICATION</v>
      </c>
      <c r="E6" s="277"/>
      <c r="F6" s="276" t="s">
        <v>1987</v>
      </c>
      <c r="G6" s="276" t="str">
        <f ca="1">VLOOKUP($G$5,Répertoire_des_fonctions!$A$7:$E$780,5,0)</f>
        <v>III.3</v>
      </c>
    </row>
    <row r="7" spans="1:7" s="248" customFormat="1" ht="12.75" customHeight="1">
      <c r="A7" s="268"/>
      <c r="B7" s="279"/>
      <c r="C7" s="662"/>
      <c r="D7" s="285"/>
      <c r="E7" s="282"/>
    </row>
    <row r="8" spans="1:7" s="248" customFormat="1" ht="12.75" customHeight="1">
      <c r="A8" s="268"/>
      <c r="B8" s="279"/>
      <c r="C8" s="414" t="s">
        <v>1988</v>
      </c>
      <c r="D8" s="270" t="s">
        <v>1991</v>
      </c>
      <c r="E8" s="375" t="s">
        <v>1989</v>
      </c>
      <c r="F8" s="271"/>
      <c r="G8" s="283"/>
    </row>
    <row r="9" spans="1:7" s="248" customFormat="1" ht="28.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25" customHeight="1">
      <c r="A12" s="239" t="s">
        <v>959</v>
      </c>
      <c r="B12" s="408" t="s">
        <v>1982</v>
      </c>
      <c r="C12" s="862" t="s">
        <v>432</v>
      </c>
      <c r="D12" s="552" t="s">
        <v>431</v>
      </c>
      <c r="E12" s="552" t="s">
        <v>1997</v>
      </c>
      <c r="F12" s="863" t="s">
        <v>2056</v>
      </c>
      <c r="G12" s="850" t="s">
        <v>1984</v>
      </c>
    </row>
    <row r="13" spans="1:7" s="248" customFormat="1" ht="51">
      <c r="A13" s="244" t="s">
        <v>729</v>
      </c>
      <c r="B13" s="245" t="str">
        <f>IFERROR(VLOOKUP($A13,Référentiel_de_Compétences!$B$7:$E$700,2,0),"")</f>
        <v>D. Excellence opérationnelle Expertise transverse</v>
      </c>
      <c r="C13" s="857" t="s">
        <v>2177</v>
      </c>
      <c r="D13" s="858" t="s">
        <v>2219</v>
      </c>
      <c r="E13" s="859" t="s">
        <v>1514</v>
      </c>
      <c r="F13" s="860" t="s">
        <v>1996</v>
      </c>
      <c r="G13" s="861"/>
    </row>
    <row r="14" spans="1:7" s="248" customFormat="1" ht="51">
      <c r="A14" s="244" t="s">
        <v>732</v>
      </c>
      <c r="B14" s="245" t="str">
        <f>IFERROR(VLOOKUP($A14,Référentiel_de_Compétences!$B$7:$E$700,2,0),"")</f>
        <v>D. Excellence opérationnelle Expertise transverse</v>
      </c>
      <c r="C14" s="811" t="s">
        <v>2259</v>
      </c>
      <c r="D14" s="812" t="s">
        <v>2260</v>
      </c>
      <c r="E14" s="807" t="s">
        <v>1426</v>
      </c>
      <c r="F14" s="644" t="s">
        <v>1996</v>
      </c>
      <c r="G14" s="645"/>
    </row>
    <row r="15" spans="1:7" s="248" customFormat="1" ht="42">
      <c r="A15" s="244" t="s">
        <v>740</v>
      </c>
      <c r="B15" s="245" t="str">
        <f>IFERROR(VLOOKUP($A15,Référentiel_de_Compétences!$B$7:$E$700,2,0),"")</f>
        <v>D. Excellence opérationnelle Expertise transverse</v>
      </c>
      <c r="C15" s="811" t="s">
        <v>466</v>
      </c>
      <c r="D15" s="812" t="s">
        <v>2247</v>
      </c>
      <c r="E15" s="808" t="s">
        <v>1424</v>
      </c>
      <c r="F15" s="644" t="s">
        <v>1996</v>
      </c>
      <c r="G15" s="645"/>
    </row>
    <row r="16" spans="1:7" s="248" customFormat="1" ht="102">
      <c r="A16" s="244" t="s">
        <v>741</v>
      </c>
      <c r="B16" s="245" t="str">
        <f>IFERROR(VLOOKUP($A16,Référentiel_de_Compétences!$B$7:$E$700,2,0),"")</f>
        <v>D. Excellence opérationnelle Expertise transverse</v>
      </c>
      <c r="C16" s="811" t="s">
        <v>2130</v>
      </c>
      <c r="D16" s="812" t="s">
        <v>2137</v>
      </c>
      <c r="E16" s="808" t="s">
        <v>1496</v>
      </c>
      <c r="F16" s="644" t="s">
        <v>1996</v>
      </c>
      <c r="G16" s="645"/>
    </row>
    <row r="17" spans="1:9" s="248" customFormat="1" ht="85">
      <c r="A17" s="244" t="s">
        <v>744</v>
      </c>
      <c r="B17" s="245" t="str">
        <f>IFERROR(VLOOKUP($A17,Référentiel_de_Compétences!$B$7:$E$700,2,0),"")</f>
        <v>D. Excellence opérationnelle Expertise transverse</v>
      </c>
      <c r="C17" s="811" t="s">
        <v>184</v>
      </c>
      <c r="D17" s="812" t="s">
        <v>2136</v>
      </c>
      <c r="E17" s="808" t="s">
        <v>1508</v>
      </c>
      <c r="F17" s="644" t="s">
        <v>1996</v>
      </c>
      <c r="G17" s="645"/>
    </row>
    <row r="18" spans="1:9" s="248" customFormat="1" ht="34">
      <c r="A18" s="244" t="s">
        <v>879</v>
      </c>
      <c r="B18" s="245" t="str">
        <f>IFERROR(VLOOKUP($A18,Référentiel_de_Compétences!$B$7:$E$700,2,0),"")</f>
        <v>O.  Communication</v>
      </c>
      <c r="C18" s="811" t="s">
        <v>2153</v>
      </c>
      <c r="D18" s="812" t="s">
        <v>2154</v>
      </c>
      <c r="E18" s="808" t="s">
        <v>1184</v>
      </c>
      <c r="F18" s="644" t="s">
        <v>1996</v>
      </c>
      <c r="G18" s="645"/>
    </row>
    <row r="19" spans="1:9" s="248" customFormat="1" ht="34">
      <c r="A19" s="244" t="s">
        <v>880</v>
      </c>
      <c r="B19" s="245" t="str">
        <f>IFERROR(VLOOKUP($A19,Référentiel_de_Compétences!$B$7:$E$700,2,0),"")</f>
        <v>O.  Communication</v>
      </c>
      <c r="C19" s="811" t="s">
        <v>467</v>
      </c>
      <c r="D19" s="812" t="s">
        <v>2261</v>
      </c>
      <c r="E19" s="808" t="s">
        <v>2101</v>
      </c>
      <c r="F19" s="644" t="s">
        <v>1996</v>
      </c>
      <c r="G19" s="645"/>
    </row>
    <row r="20" spans="1:9" s="248" customFormat="1" ht="68">
      <c r="A20" s="244" t="s">
        <v>881</v>
      </c>
      <c r="B20" s="245" t="str">
        <f>IFERROR(VLOOKUP($A20,Référentiel_de_Compétences!$B$7:$E$700,2,0),"")</f>
        <v>O.  Communication</v>
      </c>
      <c r="C20" s="811" t="s">
        <v>36</v>
      </c>
      <c r="D20" s="812" t="s">
        <v>2254</v>
      </c>
      <c r="E20" s="808" t="s">
        <v>1169</v>
      </c>
      <c r="F20" s="644" t="s">
        <v>1996</v>
      </c>
      <c r="G20" s="645"/>
    </row>
    <row r="21" spans="1:9" s="248" customFormat="1" ht="68">
      <c r="A21" s="244" t="s">
        <v>882</v>
      </c>
      <c r="B21" s="245" t="str">
        <f>IFERROR(VLOOKUP($A21,Référentiel_de_Compétences!$B$7:$E$700,2,0),"")</f>
        <v>O.  Communication</v>
      </c>
      <c r="C21" s="811" t="s">
        <v>2129</v>
      </c>
      <c r="D21" s="812" t="s">
        <v>2134</v>
      </c>
      <c r="E21" s="808" t="s">
        <v>1484</v>
      </c>
      <c r="F21" s="644" t="s">
        <v>1996</v>
      </c>
      <c r="G21" s="645"/>
    </row>
    <row r="22" spans="1:9" s="248" customFormat="1" ht="68">
      <c r="A22" s="244" t="s">
        <v>904</v>
      </c>
      <c r="B22" s="245" t="str">
        <f>IFERROR(VLOOKUP($A22,Référentiel_de_Compétences!$B$7:$E$700,2,0),"")</f>
        <v>Y. Compétences comportementales</v>
      </c>
      <c r="C22" s="811" t="s">
        <v>181</v>
      </c>
      <c r="D22" s="812" t="s">
        <v>2135</v>
      </c>
      <c r="E22" s="808" t="s">
        <v>1490</v>
      </c>
      <c r="F22" s="644" t="s">
        <v>1996</v>
      </c>
      <c r="G22" s="645"/>
    </row>
    <row r="23" spans="1:9" s="248" customFormat="1" ht="68">
      <c r="A23" s="244" t="s">
        <v>905</v>
      </c>
      <c r="B23" s="245" t="str">
        <f>IFERROR(VLOOKUP($A23,Référentiel_de_Compétences!$B$7:$E$700,2,0),"")</f>
        <v>Y. Compétences comportementales</v>
      </c>
      <c r="C23" s="811" t="s">
        <v>176</v>
      </c>
      <c r="D23" s="812" t="s">
        <v>2262</v>
      </c>
      <c r="E23" s="808" t="s">
        <v>1467</v>
      </c>
      <c r="F23" s="644" t="s">
        <v>1996</v>
      </c>
      <c r="G23" s="645"/>
    </row>
    <row r="24" spans="1:9" s="248" customFormat="1" ht="69" thickBot="1">
      <c r="A24" s="244" t="s">
        <v>908</v>
      </c>
      <c r="B24" s="245" t="str">
        <f>IFERROR(VLOOKUP($A24,Référentiel_de_Compétences!$B$7:$E$700,2,0),"")</f>
        <v>Y. Compétences comportementales</v>
      </c>
      <c r="C24" s="813" t="s">
        <v>468</v>
      </c>
      <c r="D24" s="814" t="s">
        <v>2258</v>
      </c>
      <c r="E24" s="809" t="s">
        <v>1419</v>
      </c>
      <c r="F24" s="646" t="s">
        <v>1996</v>
      </c>
      <c r="G24" s="647"/>
    </row>
    <row r="25" spans="1:9" ht="27.75" customHeight="1">
      <c r="C25" s="810" t="s">
        <v>1992</v>
      </c>
      <c r="D25" s="769"/>
      <c r="E25" s="389"/>
      <c r="F25" s="387" t="s">
        <v>1992</v>
      </c>
      <c r="G25" s="390"/>
    </row>
    <row r="26" spans="1:9" s="210" customFormat="1">
      <c r="A26" s="207"/>
      <c r="B26" s="208"/>
      <c r="C26" s="729"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row r="36" spans="5:5">
      <c r="E36" s="379"/>
    </row>
    <row r="37" spans="5:5">
      <c r="E37" s="379"/>
    </row>
    <row r="38" spans="5:5">
      <c r="E38" s="379"/>
    </row>
    <row r="39" spans="5:5">
      <c r="E39" s="379"/>
    </row>
    <row r="40" spans="5:5">
      <c r="E40" s="379"/>
    </row>
  </sheetData>
  <sheetProtection algorithmName="SHA-512" hashValue="+rWiHUBq/PwSSdjbtJRa/oU3fcdVDscNcsw4vH7+0SUOxXt+X08sti/jAea+2TCCZNuEbu1Smd58Q7GH/Z1lxw==" saltValue="rFkrJMOzi5FcMHxXo74FDA==" spinCount="100000" sheet="1" objects="1" scenarios="1"/>
  <autoFilter ref="A12:G24" xr:uid="{00000000-0009-0000-0000-000084000000}"/>
  <mergeCells count="1">
    <mergeCell ref="C11:G11"/>
  </mergeCells>
  <conditionalFormatting sqref="C4 C7">
    <cfRule type="containsText" dxfId="691" priority="44" operator="containsText" text="Choisie">
      <formula>NOT(ISERROR(SEARCH("Choisie",C4)))</formula>
    </cfRule>
    <cfRule type="containsText" dxfId="690" priority="45" operator="containsText" text="clé">
      <formula>NOT(ISERROR(SEARCH("clé",C4)))</formula>
    </cfRule>
    <cfRule type="containsText" dxfId="689" priority="46" operator="containsText" text="UTILE">
      <formula>NOT(ISERROR(SEARCH("UTILE",C4)))</formula>
    </cfRule>
  </conditionalFormatting>
  <conditionalFormatting sqref="B25:C72 B13:B24">
    <cfRule type="expression" dxfId="688" priority="26">
      <formula>$B13="Z. Compétences Managériales"</formula>
    </cfRule>
    <cfRule type="expression" dxfId="687" priority="27">
      <formula>$B13="Y. Compétences comportementales"</formula>
    </cfRule>
    <cfRule type="expression" dxfId="686" priority="28">
      <formula>$B13="X. Digital"</formula>
    </cfRule>
    <cfRule type="expression" dxfId="685" priority="29">
      <formula>$B13="P.  Projet"</formula>
    </cfRule>
    <cfRule type="expression" dxfId="684" priority="30">
      <formula>$B13="O.  Communication"</formula>
    </cfRule>
    <cfRule type="expression" dxfId="683" priority="31">
      <formula>$B13="N .  Système d'informations"</formula>
    </cfRule>
    <cfRule type="expression" dxfId="682" priority="32">
      <formula>$B13="M.  Marketing"</formula>
    </cfRule>
    <cfRule type="expression" dxfId="681" priority="33">
      <formula>$B13="L.  Ressources Humaines"</formula>
    </cfRule>
    <cfRule type="expression" dxfId="680" priority="34">
      <formula>$B13="K.  Audit / Risques"</formula>
    </cfRule>
    <cfRule type="expression" dxfId="679" priority="35">
      <formula>$B13="J.  Administration / Services Généraux"</formula>
    </cfRule>
    <cfRule type="expression" dxfId="678" priority="36">
      <formula>$B13="I.  Immobilier"</formula>
    </cfRule>
    <cfRule type="expression" dxfId="677" priority="37">
      <formula>$B13="H.  Finance / Contrôle de Gestion / Comptabilité"</formula>
    </cfRule>
    <cfRule type="expression" dxfId="676" priority="38">
      <formula>$B13="G.  Achats"</formula>
    </cfRule>
    <cfRule type="expression" dxfId="675" priority="39">
      <formula>$B13="F.  Entreprises"</formula>
    </cfRule>
    <cfRule type="expression" dxfId="674" priority="40">
      <formula>$B13="E. Excellence opérationnelle  Banque de détail"</formula>
    </cfRule>
    <cfRule type="expression" dxfId="673" priority="41">
      <formula>$B13="D. Excellence opérationnelle Expertise transverse"</formula>
    </cfRule>
    <cfRule type="expression" dxfId="672" priority="42">
      <formula>$B13="C. Gestion des risques"</formula>
    </cfRule>
    <cfRule type="expression" dxfId="671" priority="43">
      <formula>$B13="B. Vente, Conseil"</formula>
    </cfRule>
    <cfRule type="expression" dxfId="670" priority="47">
      <formula>$B13="A. Accueil, orientation"</formula>
    </cfRule>
  </conditionalFormatting>
  <conditionalFormatting sqref="C8 C10">
    <cfRule type="containsText" dxfId="669" priority="23" operator="containsText" text="Choisie">
      <formula>NOT(ISERROR(SEARCH("Choisie",C8)))</formula>
    </cfRule>
    <cfRule type="containsText" dxfId="668" priority="24" operator="containsText" text="clé">
      <formula>NOT(ISERROR(SEARCH("clé",C8)))</formula>
    </cfRule>
    <cfRule type="containsText" dxfId="667" priority="25" operator="containsText" text="UTILE">
      <formula>NOT(ISERROR(SEARCH("UTILE",C8)))</formula>
    </cfRule>
  </conditionalFormatting>
  <conditionalFormatting sqref="F25:F27">
    <cfRule type="expression" dxfId="666" priority="4">
      <formula>$B25="Z. Compétences Managériales"</formula>
    </cfRule>
    <cfRule type="expression" dxfId="665" priority="5">
      <formula>$B25="Y. Compétences comportementales"</formula>
    </cfRule>
    <cfRule type="expression" dxfId="664" priority="6">
      <formula>$B25="X. Digital"</formula>
    </cfRule>
    <cfRule type="expression" dxfId="663" priority="7">
      <formula>$B25="P.  Projet"</formula>
    </cfRule>
    <cfRule type="expression" dxfId="662" priority="8">
      <formula>$B25="O.  Communication"</formula>
    </cfRule>
    <cfRule type="expression" dxfId="661" priority="9">
      <formula>$B25="N .  Système d'informations"</formula>
    </cfRule>
    <cfRule type="expression" dxfId="660" priority="10">
      <formula>$B25="M.  Marketing"</formula>
    </cfRule>
    <cfRule type="expression" dxfId="659" priority="11">
      <formula>$B25="L.  Ressources Humaines"</formula>
    </cfRule>
    <cfRule type="expression" dxfId="658" priority="12">
      <formula>$B25="K.  Audit / Risques"</formula>
    </cfRule>
    <cfRule type="expression" dxfId="657" priority="13">
      <formula>$B25="J.  Administration / Services Généraux"</formula>
    </cfRule>
    <cfRule type="expression" dxfId="656" priority="14">
      <formula>$B25="I.  Immobilier"</formula>
    </cfRule>
    <cfRule type="expression" dxfId="655" priority="15">
      <formula>$B25="H.  Finance / Contrôle de Gestion / Comptabilité"</formula>
    </cfRule>
    <cfRule type="expression" dxfId="654" priority="16">
      <formula>$B25="G.  Achats"</formula>
    </cfRule>
    <cfRule type="expression" dxfId="653" priority="17">
      <formula>$B25="F.  Entreprises"</formula>
    </cfRule>
    <cfRule type="expression" dxfId="652" priority="18">
      <formula>$B25="E. Excellence opérationnelle  Banque de détail"</formula>
    </cfRule>
    <cfRule type="expression" dxfId="651" priority="19">
      <formula>$B25="D. Excellence opérationnelle Expertise transverse"</formula>
    </cfRule>
    <cfRule type="expression" dxfId="650" priority="20">
      <formula>$B25="C. Gestion des risques"</formula>
    </cfRule>
    <cfRule type="expression" dxfId="649" priority="21">
      <formula>$B25="B. Vente, Conseil"</formula>
    </cfRule>
    <cfRule type="expression" dxfId="648" priority="22">
      <formula>$B25="A.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Feuil105">
    <tabColor theme="5" tint="0.59999389629810485"/>
    <pageSetUpPr fitToPage="1"/>
  </sheetPr>
  <dimension ref="A1:I3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37166 - CHARGE DE DEVELOPPEMENT RH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37166</v>
      </c>
    </row>
    <row r="6" spans="1:7" s="278" customFormat="1" ht="21" customHeight="1">
      <c r="A6" s="273"/>
      <c r="B6" s="274"/>
      <c r="C6" s="275" t="s">
        <v>404</v>
      </c>
      <c r="D6" s="276" t="str">
        <f ca="1">VLOOKUP($G$5,Répertoire_des_fonctions!$A$7:$E$780,3,0)</f>
        <v>DEVELOPPEMENT RH - GPEC - EVOLUTION PROF</v>
      </c>
      <c r="E6" s="277"/>
      <c r="F6" s="276" t="s">
        <v>1987</v>
      </c>
      <c r="G6" s="276" t="str">
        <f ca="1">VLOOKUP($G$5,Répertoire_des_fonctions!$A$7:$E$780,5,0)</f>
        <v>III.3</v>
      </c>
    </row>
    <row r="7" spans="1:7" s="248" customFormat="1" ht="18.75" customHeight="1">
      <c r="A7" s="268"/>
      <c r="B7" s="279"/>
      <c r="C7" s="662"/>
      <c r="D7" s="285"/>
      <c r="E7" s="282"/>
    </row>
    <row r="8" spans="1:7" s="248" customFormat="1" ht="18.75" customHeight="1">
      <c r="A8" s="268"/>
      <c r="B8" s="279"/>
      <c r="C8" s="414"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8.25" customHeight="1">
      <c r="A12" s="239" t="s">
        <v>959</v>
      </c>
      <c r="B12" s="240" t="s">
        <v>1982</v>
      </c>
      <c r="C12" s="241" t="s">
        <v>432</v>
      </c>
      <c r="D12" s="241" t="s">
        <v>431</v>
      </c>
      <c r="E12" s="241" t="s">
        <v>1997</v>
      </c>
      <c r="F12" s="300" t="s">
        <v>2056</v>
      </c>
      <c r="G12" s="242" t="s">
        <v>1984</v>
      </c>
    </row>
    <row r="13" spans="1:7" s="248" customFormat="1" ht="51">
      <c r="A13" s="297" t="s">
        <v>710</v>
      </c>
      <c r="B13" s="423" t="str">
        <f>IFERROR(VLOOKUP($A13,Référentiel_de_Compétences!$B$7:$E$700,2,0),"")</f>
        <v>C. Gestion des risques</v>
      </c>
      <c r="C13" s="670" t="s">
        <v>2243</v>
      </c>
      <c r="D13" s="670" t="s">
        <v>639</v>
      </c>
      <c r="E13" s="670" t="s">
        <v>1197</v>
      </c>
      <c r="F13" s="430" t="s">
        <v>1996</v>
      </c>
      <c r="G13" s="469"/>
    </row>
    <row r="14" spans="1:7" s="248" customFormat="1" ht="51">
      <c r="A14" s="296" t="s">
        <v>724</v>
      </c>
      <c r="B14" s="423" t="str">
        <f>IFERROR(VLOOKUP($A14,Référentiel_de_Compétences!$B$7:$E$700,2,0),"")</f>
        <v>D. Excellence opérationnelle Expertise transverse</v>
      </c>
      <c r="C14" s="671" t="s">
        <v>44</v>
      </c>
      <c r="D14" s="671" t="s">
        <v>2220</v>
      </c>
      <c r="E14" s="671" t="s">
        <v>1202</v>
      </c>
      <c r="F14" s="432" t="s">
        <v>1996</v>
      </c>
      <c r="G14" s="470"/>
    </row>
    <row r="15" spans="1:7" s="248" customFormat="1" ht="42">
      <c r="A15" s="296" t="s">
        <v>729</v>
      </c>
      <c r="B15" s="423" t="str">
        <f>IFERROR(VLOOKUP($A15,Référentiel_de_Compétences!$B$7:$E$700,2,0),"")</f>
        <v>D. Excellence opérationnelle Expertise transverse</v>
      </c>
      <c r="C15" s="671" t="s">
        <v>2140</v>
      </c>
      <c r="D15" s="671" t="s">
        <v>2141</v>
      </c>
      <c r="E15" s="671" t="s">
        <v>1085</v>
      </c>
      <c r="F15" s="432" t="s">
        <v>1996</v>
      </c>
      <c r="G15" s="470"/>
    </row>
    <row r="16" spans="1:7" s="248" customFormat="1" ht="102">
      <c r="A16" s="296" t="s">
        <v>736</v>
      </c>
      <c r="B16" s="423" t="str">
        <f>IFERROR(VLOOKUP($A16,Référentiel_de_Compétences!$B$7:$E$700,2,0),"")</f>
        <v>D. Excellence opérationnelle Expertise transverse</v>
      </c>
      <c r="C16" s="671" t="s">
        <v>2130</v>
      </c>
      <c r="D16" s="671" t="s">
        <v>2137</v>
      </c>
      <c r="E16" s="671" t="s">
        <v>1496</v>
      </c>
      <c r="F16" s="432" t="s">
        <v>1996</v>
      </c>
      <c r="G16" s="470"/>
    </row>
    <row r="17" spans="1:9" s="248" customFormat="1" ht="85">
      <c r="A17" s="296" t="s">
        <v>737</v>
      </c>
      <c r="B17" s="423" t="str">
        <f>IFERROR(VLOOKUP($A17,Référentiel_de_Compétences!$B$7:$E$700,2,0),"")</f>
        <v>D. Excellence opérationnelle Expertise transverse</v>
      </c>
      <c r="C17" s="671" t="s">
        <v>184</v>
      </c>
      <c r="D17" s="671" t="s">
        <v>2136</v>
      </c>
      <c r="E17" s="671" t="s">
        <v>1508</v>
      </c>
      <c r="F17" s="432" t="s">
        <v>1996</v>
      </c>
      <c r="G17" s="470"/>
    </row>
    <row r="18" spans="1:9" s="248" customFormat="1" ht="119">
      <c r="A18" s="296" t="s">
        <v>739</v>
      </c>
      <c r="B18" s="423" t="str">
        <f>IFERROR(VLOOKUP($A18,Référentiel_de_Compétences!$B$7:$E$700,2,0),"")</f>
        <v>D. Excellence opérationnelle Expertise transverse</v>
      </c>
      <c r="C18" s="671" t="s">
        <v>31</v>
      </c>
      <c r="D18" s="671" t="s">
        <v>2132</v>
      </c>
      <c r="E18" s="671" t="s">
        <v>1141</v>
      </c>
      <c r="F18" s="432" t="s">
        <v>1996</v>
      </c>
      <c r="G18" s="470"/>
    </row>
    <row r="19" spans="1:9" s="248" customFormat="1" ht="51">
      <c r="A19" s="296" t="s">
        <v>741</v>
      </c>
      <c r="B19" s="423" t="str">
        <f>IFERROR(VLOOKUP($A19,Référentiel_de_Compétences!$B$7:$E$700,2,0),"")</f>
        <v>D. Excellence opérationnelle Expertise transverse</v>
      </c>
      <c r="C19" s="671" t="s">
        <v>2274</v>
      </c>
      <c r="D19" s="671" t="s">
        <v>2275</v>
      </c>
      <c r="E19" s="671" t="s">
        <v>1403</v>
      </c>
      <c r="F19" s="432" t="s">
        <v>1996</v>
      </c>
      <c r="G19" s="470"/>
    </row>
    <row r="20" spans="1:9" s="248" customFormat="1" ht="51">
      <c r="A20" s="296" t="s">
        <v>745</v>
      </c>
      <c r="B20" s="423" t="str">
        <f>IFERROR(VLOOKUP($A20,Référentiel_de_Compétences!$B$7:$E$700,2,0),"")</f>
        <v>D. Excellence opérationnelle Expertise transverse</v>
      </c>
      <c r="C20" s="671" t="s">
        <v>120</v>
      </c>
      <c r="D20" s="671" t="s">
        <v>2276</v>
      </c>
      <c r="E20" s="671" t="s">
        <v>1414</v>
      </c>
      <c r="F20" s="432" t="s">
        <v>1996</v>
      </c>
      <c r="G20" s="470"/>
    </row>
    <row r="21" spans="1:9" s="248" customFormat="1" ht="68">
      <c r="A21" s="297" t="s">
        <v>819</v>
      </c>
      <c r="B21" s="423" t="str">
        <f>IFERROR(VLOOKUP($A21,Référentiel_de_Compétences!$B$7:$E$700,2,0),"")</f>
        <v>L.  Ressources Humaines</v>
      </c>
      <c r="C21" s="671" t="s">
        <v>2129</v>
      </c>
      <c r="D21" s="671" t="s">
        <v>2134</v>
      </c>
      <c r="E21" s="671" t="s">
        <v>1484</v>
      </c>
      <c r="F21" s="432" t="s">
        <v>1996</v>
      </c>
      <c r="G21" s="470"/>
    </row>
    <row r="22" spans="1:9" s="248" customFormat="1" ht="68">
      <c r="A22" s="267" t="s">
        <v>821</v>
      </c>
      <c r="B22" s="423" t="str">
        <f>IFERROR(VLOOKUP($A22,Référentiel_de_Compétences!$B$7:$E$700,2,0),"")</f>
        <v>L.  Ressources Humaines</v>
      </c>
      <c r="C22" s="672" t="s">
        <v>181</v>
      </c>
      <c r="D22" s="672" t="s">
        <v>2135</v>
      </c>
      <c r="E22" s="672" t="s">
        <v>1490</v>
      </c>
      <c r="F22" s="434" t="s">
        <v>1996</v>
      </c>
      <c r="G22" s="471"/>
    </row>
    <row r="23" spans="1:9">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F30" s="207"/>
      <c r="G30" s="207"/>
      <c r="H30" s="207"/>
      <c r="I30" s="207"/>
    </row>
  </sheetData>
  <sheetProtection algorithmName="SHA-512" hashValue="T2+hQoRYBgI7sHcdOpWNhHBzs0HgqwoOUzrjASZ85HyktvoSAYJ4ODKG0op39XHTze+RrJ+vP5/ATRddU8jrrg==" saltValue="XS7S0J2YjtjFcKRTOij1CA==" spinCount="100000" sheet="1" objects="1" scenarios="1"/>
  <autoFilter ref="A12:G22" xr:uid="{00000000-0009-0000-0000-000085000000}"/>
  <mergeCells count="1">
    <mergeCell ref="C11:G11"/>
  </mergeCells>
  <conditionalFormatting sqref="C4 C7">
    <cfRule type="containsText" dxfId="647" priority="44" operator="containsText" text="Choisie">
      <formula>NOT(ISERROR(SEARCH("Choisie",C4)))</formula>
    </cfRule>
    <cfRule type="containsText" dxfId="646" priority="45" operator="containsText" text="clé">
      <formula>NOT(ISERROR(SEARCH("clé",C4)))</formula>
    </cfRule>
    <cfRule type="containsText" dxfId="645" priority="46" operator="containsText" text="UTILE">
      <formula>NOT(ISERROR(SEARCH("UTILE",C4)))</formula>
    </cfRule>
  </conditionalFormatting>
  <conditionalFormatting sqref="B13:B22 B23:C70">
    <cfRule type="expression" dxfId="644" priority="26">
      <formula>$B13="Z. Compétences Managériales"</formula>
    </cfRule>
    <cfRule type="expression" dxfId="643" priority="27">
      <formula>$B13="Y. Compétences comportementales"</formula>
    </cfRule>
    <cfRule type="expression" dxfId="642" priority="28">
      <formula>$B13="X. Digital"</formula>
    </cfRule>
    <cfRule type="expression" dxfId="641" priority="29">
      <formula>$B13="P.  Projet"</formula>
    </cfRule>
    <cfRule type="expression" dxfId="640" priority="30">
      <formula>$B13="O.  Communication"</formula>
    </cfRule>
    <cfRule type="expression" dxfId="639" priority="31">
      <formula>$B13="N .  Système d'informations"</formula>
    </cfRule>
    <cfRule type="expression" dxfId="638" priority="32">
      <formula>$B13="M.  Marketing"</formula>
    </cfRule>
    <cfRule type="expression" dxfId="637" priority="33">
      <formula>$B13="L.  Ressources Humaines"</formula>
    </cfRule>
    <cfRule type="expression" dxfId="636" priority="34">
      <formula>$B13="K.  Audit / Risques"</formula>
    </cfRule>
    <cfRule type="expression" dxfId="635" priority="35">
      <formula>$B13="J.  Administration / Services Généraux"</formula>
    </cfRule>
    <cfRule type="expression" dxfId="634" priority="36">
      <formula>$B13="I.  Immobilier"</formula>
    </cfRule>
    <cfRule type="expression" dxfId="633" priority="37">
      <formula>$B13="H.  Finance / Contrôle de Gestion / Comptabilité"</formula>
    </cfRule>
    <cfRule type="expression" dxfId="632" priority="38">
      <formula>$B13="G.  Achats"</formula>
    </cfRule>
    <cfRule type="expression" dxfId="631" priority="39">
      <formula>$B13="F.  Entreprises"</formula>
    </cfRule>
    <cfRule type="expression" dxfId="630" priority="40">
      <formula>$B13="E. Excellence opérationnelle  Banque de détail"</formula>
    </cfRule>
    <cfRule type="expression" dxfId="629" priority="41">
      <formula>$B13="D. Excellence opérationnelle Expertise transverse"</formula>
    </cfRule>
    <cfRule type="expression" dxfId="628" priority="42">
      <formula>$B13="C. Gestion des risques"</formula>
    </cfRule>
    <cfRule type="expression" dxfId="627" priority="43">
      <formula>$B13="B. Vente, Conseil"</formula>
    </cfRule>
    <cfRule type="expression" dxfId="626" priority="47">
      <formula>$B13="A. Accueil, orientation"</formula>
    </cfRule>
  </conditionalFormatting>
  <conditionalFormatting sqref="C8 C10">
    <cfRule type="containsText" dxfId="625" priority="23" operator="containsText" text="Choisie">
      <formula>NOT(ISERROR(SEARCH("Choisie",C8)))</formula>
    </cfRule>
    <cfRule type="containsText" dxfId="624" priority="24" operator="containsText" text="clé">
      <formula>NOT(ISERROR(SEARCH("clé",C8)))</formula>
    </cfRule>
    <cfRule type="containsText" dxfId="623" priority="25" operator="containsText" text="UTILE">
      <formula>NOT(ISERROR(SEARCH("UTILE",C8)))</formula>
    </cfRule>
  </conditionalFormatting>
  <conditionalFormatting sqref="F23:F25">
    <cfRule type="expression" dxfId="622" priority="4">
      <formula>$B23="Z. Compétences Managériales"</formula>
    </cfRule>
    <cfRule type="expression" dxfId="621" priority="5">
      <formula>$B23="Y. Compétences comportementales"</formula>
    </cfRule>
    <cfRule type="expression" dxfId="620" priority="6">
      <formula>$B23="X. Digital"</formula>
    </cfRule>
    <cfRule type="expression" dxfId="619" priority="7">
      <formula>$B23="P.  Projet"</formula>
    </cfRule>
    <cfRule type="expression" dxfId="618" priority="8">
      <formula>$B23="O.  Communication"</formula>
    </cfRule>
    <cfRule type="expression" dxfId="617" priority="9">
      <formula>$B23="N .  Système d'informations"</formula>
    </cfRule>
    <cfRule type="expression" dxfId="616" priority="10">
      <formula>$B23="M.  Marketing"</formula>
    </cfRule>
    <cfRule type="expression" dxfId="615" priority="11">
      <formula>$B23="L.  Ressources Humaines"</formula>
    </cfRule>
    <cfRule type="expression" dxfId="614" priority="12">
      <formula>$B23="K.  Audit / Risques"</formula>
    </cfRule>
    <cfRule type="expression" dxfId="613" priority="13">
      <formula>$B23="J.  Administration / Services Généraux"</formula>
    </cfRule>
    <cfRule type="expression" dxfId="612" priority="14">
      <formula>$B23="I.  Immobilier"</formula>
    </cfRule>
    <cfRule type="expression" dxfId="611" priority="15">
      <formula>$B23="H.  Finance / Contrôle de Gestion / Comptabilité"</formula>
    </cfRule>
    <cfRule type="expression" dxfId="610" priority="16">
      <formula>$B23="G.  Achats"</formula>
    </cfRule>
    <cfRule type="expression" dxfId="609" priority="17">
      <formula>$B23="F.  Entreprises"</formula>
    </cfRule>
    <cfRule type="expression" dxfId="608" priority="18">
      <formula>$B23="E. Excellence opérationnelle  Banque de détail"</formula>
    </cfRule>
    <cfRule type="expression" dxfId="607" priority="19">
      <formula>$B23="D. Excellence opérationnelle Expertise transverse"</formula>
    </cfRule>
    <cfRule type="expression" dxfId="606" priority="20">
      <formula>$B23="C. Gestion des risques"</formula>
    </cfRule>
    <cfRule type="expression" dxfId="605" priority="21">
      <formula>$B23="B. Vente, Conseil"</formula>
    </cfRule>
    <cfRule type="expression" dxfId="604" priority="22">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Feuil106">
    <tabColor theme="5" tint="0.59999389629810485"/>
    <pageSetUpPr fitToPage="1"/>
  </sheetPr>
  <dimension ref="A1:I32"/>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6" width="12.83203125" style="248"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37056 - CHARGE DE GESTION RH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37056</v>
      </c>
    </row>
    <row r="6" spans="1:7" s="278" customFormat="1" ht="21" customHeight="1">
      <c r="A6" s="273"/>
      <c r="B6" s="274"/>
      <c r="C6" s="275" t="s">
        <v>404</v>
      </c>
      <c r="D6" s="276" t="str">
        <f ca="1">VLOOKUP($G$5,Répertoire_des_fonctions!$A$7:$E$780,3,0)</f>
        <v>GENERALISTE RH</v>
      </c>
      <c r="E6" s="277"/>
      <c r="F6" s="276" t="s">
        <v>1987</v>
      </c>
      <c r="G6" s="276" t="str">
        <f ca="1">VLOOKUP($G$5,Répertoire_des_fonctions!$A$7:$E$780,5,0)</f>
        <v>III.3</v>
      </c>
    </row>
    <row r="7" spans="1:7" s="248" customFormat="1" ht="16.5" customHeight="1">
      <c r="A7" s="268"/>
      <c r="B7" s="279"/>
      <c r="C7" s="662"/>
      <c r="D7" s="285"/>
      <c r="E7" s="282"/>
    </row>
    <row r="8" spans="1:7" s="248" customFormat="1" ht="21" customHeight="1">
      <c r="A8" s="268"/>
      <c r="B8" s="279"/>
      <c r="C8" s="414" t="s">
        <v>1988</v>
      </c>
      <c r="D8" s="270" t="s">
        <v>1991</v>
      </c>
      <c r="E8" s="375" t="s">
        <v>1989</v>
      </c>
      <c r="F8" s="271"/>
      <c r="G8" s="283"/>
    </row>
    <row r="9" spans="1:7" s="248" customFormat="1" ht="16.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9.25" customHeight="1">
      <c r="A12" s="239" t="s">
        <v>959</v>
      </c>
      <c r="B12" s="240" t="s">
        <v>1982</v>
      </c>
      <c r="C12" s="264" t="s">
        <v>432</v>
      </c>
      <c r="D12" s="264" t="s">
        <v>431</v>
      </c>
      <c r="E12" s="264" t="s">
        <v>1997</v>
      </c>
      <c r="F12" s="300" t="s">
        <v>2056</v>
      </c>
      <c r="G12" s="242" t="s">
        <v>1984</v>
      </c>
    </row>
    <row r="13" spans="1:7" s="248" customFormat="1" ht="51">
      <c r="A13" s="244" t="s">
        <v>710</v>
      </c>
      <c r="B13" s="423" t="str">
        <f>IFERROR(VLOOKUP($A13,Référentiel_de_Compétences!$B$7:$E$700,2,0),"")</f>
        <v>C. Gestion des risques</v>
      </c>
      <c r="C13" s="670" t="s">
        <v>186</v>
      </c>
      <c r="D13" s="670" t="s">
        <v>2235</v>
      </c>
      <c r="E13" s="786" t="s">
        <v>1520</v>
      </c>
      <c r="F13" s="430" t="s">
        <v>1996</v>
      </c>
      <c r="G13" s="469"/>
    </row>
    <row r="14" spans="1:7" s="248" customFormat="1" ht="51">
      <c r="A14" s="244" t="s">
        <v>724</v>
      </c>
      <c r="B14" s="423" t="str">
        <f>IFERROR(VLOOKUP($A14,Référentiel_de_Compétences!$B$7:$E$700,2,0),"")</f>
        <v>D. Excellence opérationnelle Expertise transverse</v>
      </c>
      <c r="C14" s="671" t="s">
        <v>44</v>
      </c>
      <c r="D14" s="671" t="s">
        <v>2220</v>
      </c>
      <c r="E14" s="787" t="s">
        <v>1202</v>
      </c>
      <c r="F14" s="432" t="s">
        <v>1996</v>
      </c>
      <c r="G14" s="470"/>
    </row>
    <row r="15" spans="1:7" s="248" customFormat="1" ht="102">
      <c r="A15" s="244" t="s">
        <v>729</v>
      </c>
      <c r="B15" s="423" t="str">
        <f>IFERROR(VLOOKUP($A15,Référentiel_de_Compétences!$B$7:$E$700,2,0),"")</f>
        <v>D. Excellence opérationnelle Expertise transverse</v>
      </c>
      <c r="C15" s="671" t="s">
        <v>2130</v>
      </c>
      <c r="D15" s="671" t="s">
        <v>2137</v>
      </c>
      <c r="E15" s="787" t="s">
        <v>1496</v>
      </c>
      <c r="F15" s="432" t="s">
        <v>1996</v>
      </c>
      <c r="G15" s="470"/>
    </row>
    <row r="16" spans="1:7" s="248" customFormat="1" ht="85">
      <c r="A16" s="244" t="s">
        <v>736</v>
      </c>
      <c r="B16" s="423" t="str">
        <f>IFERROR(VLOOKUP($A16,Référentiel_de_Compétences!$B$7:$E$700,2,0),"")</f>
        <v>D. Excellence opérationnelle Expertise transverse</v>
      </c>
      <c r="C16" s="671" t="s">
        <v>184</v>
      </c>
      <c r="D16" s="671" t="s">
        <v>2136</v>
      </c>
      <c r="E16" s="787" t="s">
        <v>1508</v>
      </c>
      <c r="F16" s="432" t="s">
        <v>1996</v>
      </c>
      <c r="G16" s="470"/>
    </row>
    <row r="17" spans="1:9" s="248" customFormat="1" ht="68">
      <c r="A17" s="244" t="s">
        <v>737</v>
      </c>
      <c r="B17" s="423" t="str">
        <f>IFERROR(VLOOKUP($A17,Référentiel_de_Compétences!$B$7:$E$700,2,0),"")</f>
        <v>D. Excellence opérationnelle Expertise transverse</v>
      </c>
      <c r="C17" s="671" t="s">
        <v>2129</v>
      </c>
      <c r="D17" s="671" t="s">
        <v>2134</v>
      </c>
      <c r="E17" s="787" t="s">
        <v>1484</v>
      </c>
      <c r="F17" s="432" t="s">
        <v>1996</v>
      </c>
      <c r="G17" s="470"/>
    </row>
    <row r="18" spans="1:9" s="248" customFormat="1" ht="68">
      <c r="A18" s="244" t="s">
        <v>739</v>
      </c>
      <c r="B18" s="423" t="str">
        <f>IFERROR(VLOOKUP($A18,Référentiel_de_Compétences!$B$7:$E$700,2,0),"")</f>
        <v>D. Excellence opérationnelle Expertise transverse</v>
      </c>
      <c r="C18" s="671" t="s">
        <v>181</v>
      </c>
      <c r="D18" s="671" t="s">
        <v>2135</v>
      </c>
      <c r="E18" s="787" t="s">
        <v>1490</v>
      </c>
      <c r="F18" s="432" t="s">
        <v>1996</v>
      </c>
      <c r="G18" s="470"/>
    </row>
    <row r="19" spans="1:9" s="248" customFormat="1" ht="51">
      <c r="A19" s="244" t="s">
        <v>741</v>
      </c>
      <c r="B19" s="423" t="str">
        <f>IFERROR(VLOOKUP($A19,Référentiel_de_Compétences!$B$7:$E$700,2,0),"")</f>
        <v>D. Excellence opérationnelle Expertise transverse</v>
      </c>
      <c r="C19" s="671" t="s">
        <v>2128</v>
      </c>
      <c r="D19" s="671" t="s">
        <v>2133</v>
      </c>
      <c r="E19" s="787" t="s">
        <v>1445</v>
      </c>
      <c r="F19" s="432" t="s">
        <v>1996</v>
      </c>
      <c r="G19" s="470"/>
    </row>
    <row r="20" spans="1:9" s="248" customFormat="1" ht="85">
      <c r="A20" s="244" t="s">
        <v>745</v>
      </c>
      <c r="B20" s="423" t="str">
        <f>IFERROR(VLOOKUP($A20,Référentiel_de_Compétences!$B$7:$E$700,2,0),"")</f>
        <v>D. Excellence opérationnelle Expertise transverse</v>
      </c>
      <c r="C20" s="671" t="s">
        <v>2172</v>
      </c>
      <c r="D20" s="671" t="s">
        <v>2173</v>
      </c>
      <c r="E20" s="787" t="s">
        <v>1473</v>
      </c>
      <c r="F20" s="432" t="s">
        <v>1996</v>
      </c>
      <c r="G20" s="470"/>
    </row>
    <row r="21" spans="1:9" s="248" customFormat="1" ht="51">
      <c r="A21" s="244" t="s">
        <v>819</v>
      </c>
      <c r="B21" s="423" t="str">
        <f>IFERROR(VLOOKUP($A21,Référentiel_de_Compétences!$B$7:$E$700,2,0),"")</f>
        <v>L.  Ressources Humaines</v>
      </c>
      <c r="C21" s="671" t="s">
        <v>2274</v>
      </c>
      <c r="D21" s="671" t="s">
        <v>2275</v>
      </c>
      <c r="E21" s="787" t="s">
        <v>1403</v>
      </c>
      <c r="F21" s="432" t="s">
        <v>1996</v>
      </c>
      <c r="G21" s="470"/>
    </row>
    <row r="22" spans="1:9" s="248" customFormat="1" ht="51">
      <c r="A22" s="244" t="s">
        <v>821</v>
      </c>
      <c r="B22" s="423" t="str">
        <f>IFERROR(VLOOKUP($A22,Référentiel_de_Compétences!$B$7:$E$700,2,0),"")</f>
        <v>L.  Ressources Humaines</v>
      </c>
      <c r="C22" s="671" t="s">
        <v>2277</v>
      </c>
      <c r="D22" s="671" t="s">
        <v>2278</v>
      </c>
      <c r="E22" s="787" t="s">
        <v>1411</v>
      </c>
      <c r="F22" s="432" t="s">
        <v>1996</v>
      </c>
      <c r="G22" s="470"/>
    </row>
    <row r="23" spans="1:9" s="248" customFormat="1" ht="34">
      <c r="A23" s="244" t="s">
        <v>826</v>
      </c>
      <c r="B23" s="423" t="str">
        <f>IFERROR(VLOOKUP($A23,Référentiel_de_Compétences!$B$7:$E$700,2,0),"")</f>
        <v>L.  Ressources Humaines</v>
      </c>
      <c r="C23" s="671" t="s">
        <v>2140</v>
      </c>
      <c r="D23" s="671" t="s">
        <v>2141</v>
      </c>
      <c r="E23" s="787" t="s">
        <v>1085</v>
      </c>
      <c r="F23" s="432" t="s">
        <v>1996</v>
      </c>
      <c r="G23" s="470"/>
    </row>
    <row r="24" spans="1:9" s="248" customFormat="1" ht="119">
      <c r="A24" s="244" t="s">
        <v>893</v>
      </c>
      <c r="B24" s="423" t="str">
        <f>IFERROR(VLOOKUP($A24,Référentiel_de_Compétences!$B$7:$E$700,2,0),"")</f>
        <v>X. Digital</v>
      </c>
      <c r="C24" s="672" t="s">
        <v>31</v>
      </c>
      <c r="D24" s="672" t="s">
        <v>2132</v>
      </c>
      <c r="E24" s="788" t="s">
        <v>1141</v>
      </c>
      <c r="F24" s="434" t="s">
        <v>1996</v>
      </c>
      <c r="G24" s="471"/>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669" t="s">
        <v>1994</v>
      </c>
      <c r="G27" s="207"/>
      <c r="H27" s="207"/>
      <c r="I27" s="207"/>
    </row>
    <row r="28" spans="1:9" s="210" customFormat="1">
      <c r="A28" s="207"/>
      <c r="B28" s="208"/>
      <c r="C28" s="279"/>
      <c r="D28" s="285"/>
      <c r="E28" s="379"/>
      <c r="F28" s="248"/>
      <c r="G28" s="207"/>
      <c r="H28" s="207"/>
      <c r="I28" s="207"/>
    </row>
    <row r="29" spans="1:9" s="210" customFormat="1">
      <c r="A29" s="207"/>
      <c r="B29" s="208"/>
      <c r="C29" s="279"/>
      <c r="D29" s="285"/>
      <c r="E29" s="379"/>
      <c r="F29" s="248"/>
      <c r="G29" s="207"/>
      <c r="H29" s="207"/>
      <c r="I29" s="207"/>
    </row>
    <row r="30" spans="1:9" s="210" customFormat="1">
      <c r="A30" s="207"/>
      <c r="B30" s="208"/>
      <c r="C30" s="279"/>
      <c r="D30" s="285"/>
      <c r="E30" s="379"/>
      <c r="F30" s="248"/>
      <c r="G30" s="207"/>
      <c r="H30" s="207"/>
      <c r="I30" s="207"/>
    </row>
    <row r="31" spans="1:9" s="210" customFormat="1">
      <c r="A31" s="207"/>
      <c r="B31" s="208"/>
      <c r="C31" s="279"/>
      <c r="D31" s="285"/>
      <c r="E31" s="379"/>
      <c r="F31" s="248"/>
      <c r="G31" s="207"/>
      <c r="H31" s="207"/>
      <c r="I31" s="207"/>
    </row>
    <row r="32" spans="1:9" s="210" customFormat="1">
      <c r="A32" s="207"/>
      <c r="B32" s="208"/>
      <c r="C32" s="279"/>
      <c r="D32" s="285"/>
      <c r="F32" s="248"/>
      <c r="G32" s="207"/>
      <c r="H32" s="207"/>
      <c r="I32" s="207"/>
    </row>
  </sheetData>
  <sheetProtection sheet="1" objects="1" scenarios="1"/>
  <autoFilter ref="A12:G24" xr:uid="{00000000-0009-0000-0000-000086000000}"/>
  <mergeCells count="1">
    <mergeCell ref="C11:G11"/>
  </mergeCells>
  <conditionalFormatting sqref="C4 C7">
    <cfRule type="containsText" dxfId="603" priority="44" operator="containsText" text="Choisie">
      <formula>NOT(ISERROR(SEARCH("Choisie",C4)))</formula>
    </cfRule>
    <cfRule type="containsText" dxfId="602" priority="45" operator="containsText" text="clé">
      <formula>NOT(ISERROR(SEARCH("clé",C4)))</formula>
    </cfRule>
    <cfRule type="containsText" dxfId="601" priority="46" operator="containsText" text="UTILE">
      <formula>NOT(ISERROR(SEARCH("UTILE",C4)))</formula>
    </cfRule>
  </conditionalFormatting>
  <conditionalFormatting sqref="B13:B24 B25:C72">
    <cfRule type="expression" dxfId="600" priority="26">
      <formula>$B13="Z. Compétences Managériales"</formula>
    </cfRule>
    <cfRule type="expression" dxfId="599" priority="27">
      <formula>$B13="Y. Compétences comportementales"</formula>
    </cfRule>
    <cfRule type="expression" dxfId="598" priority="28">
      <formula>$B13="X. Digital"</formula>
    </cfRule>
    <cfRule type="expression" dxfId="597" priority="29">
      <formula>$B13="P.  Projet"</formula>
    </cfRule>
    <cfRule type="expression" dxfId="596" priority="30">
      <formula>$B13="O.  Communication"</formula>
    </cfRule>
    <cfRule type="expression" dxfId="595" priority="31">
      <formula>$B13="N .  Système d'informations"</formula>
    </cfRule>
    <cfRule type="expression" dxfId="594" priority="32">
      <formula>$B13="M.  Marketing"</formula>
    </cfRule>
    <cfRule type="expression" dxfId="593" priority="33">
      <formula>$B13="L.  Ressources Humaines"</formula>
    </cfRule>
    <cfRule type="expression" dxfId="592" priority="34">
      <formula>$B13="K.  Audit / Risques"</formula>
    </cfRule>
    <cfRule type="expression" dxfId="591" priority="35">
      <formula>$B13="J.  Administration / Services Généraux"</formula>
    </cfRule>
    <cfRule type="expression" dxfId="590" priority="36">
      <formula>$B13="I.  Immobilier"</formula>
    </cfRule>
    <cfRule type="expression" dxfId="589" priority="37">
      <formula>$B13="H.  Finance / Contrôle de Gestion / Comptabilité"</formula>
    </cfRule>
    <cfRule type="expression" dxfId="588" priority="38">
      <formula>$B13="G.  Achats"</formula>
    </cfRule>
    <cfRule type="expression" dxfId="587" priority="39">
      <formula>$B13="F.  Entreprises"</formula>
    </cfRule>
    <cfRule type="expression" dxfId="586" priority="40">
      <formula>$B13="E. Excellence opérationnelle  Banque de détail"</formula>
    </cfRule>
    <cfRule type="expression" dxfId="585" priority="41">
      <formula>$B13="D. Excellence opérationnelle Expertise transverse"</formula>
    </cfRule>
    <cfRule type="expression" dxfId="584" priority="42">
      <formula>$B13="C. Gestion des risques"</formula>
    </cfRule>
    <cfRule type="expression" dxfId="583" priority="43">
      <formula>$B13="B. Vente, Conseil"</formula>
    </cfRule>
    <cfRule type="expression" dxfId="582" priority="47">
      <formula>$B13="A. Accueil, orientation"</formula>
    </cfRule>
  </conditionalFormatting>
  <conditionalFormatting sqref="C8 C10">
    <cfRule type="containsText" dxfId="581" priority="23" operator="containsText" text="Choisie">
      <formula>NOT(ISERROR(SEARCH("Choisie",C8)))</formula>
    </cfRule>
    <cfRule type="containsText" dxfId="580" priority="24" operator="containsText" text="clé">
      <formula>NOT(ISERROR(SEARCH("clé",C8)))</formula>
    </cfRule>
    <cfRule type="containsText" dxfId="579" priority="25" operator="containsText" text="UTILE">
      <formula>NOT(ISERROR(SEARCH("UTILE",C8)))</formula>
    </cfRule>
  </conditionalFormatting>
  <conditionalFormatting sqref="F25:F27">
    <cfRule type="expression" dxfId="578" priority="4">
      <formula>$B25="Z. Compétences Managériales"</formula>
    </cfRule>
    <cfRule type="expression" dxfId="577" priority="5">
      <formula>$B25="Y. Compétences comportementales"</formula>
    </cfRule>
    <cfRule type="expression" dxfId="576" priority="6">
      <formula>$B25="X. Digital"</formula>
    </cfRule>
    <cfRule type="expression" dxfId="575" priority="7">
      <formula>$B25="P.  Projet"</formula>
    </cfRule>
    <cfRule type="expression" dxfId="574" priority="8">
      <formula>$B25="O.  Communication"</formula>
    </cfRule>
    <cfRule type="expression" dxfId="573" priority="9">
      <formula>$B25="N .  Système d'informations"</formula>
    </cfRule>
    <cfRule type="expression" dxfId="572" priority="10">
      <formula>$B25="M.  Marketing"</formula>
    </cfRule>
    <cfRule type="expression" dxfId="571" priority="11">
      <formula>$B25="L.  Ressources Humaines"</formula>
    </cfRule>
    <cfRule type="expression" dxfId="570" priority="12">
      <formula>$B25="K.  Audit / Risques"</formula>
    </cfRule>
    <cfRule type="expression" dxfId="569" priority="13">
      <formula>$B25="J.  Administration / Services Généraux"</formula>
    </cfRule>
    <cfRule type="expression" dxfId="568" priority="14">
      <formula>$B25="I.  Immobilier"</formula>
    </cfRule>
    <cfRule type="expression" dxfId="567" priority="15">
      <formula>$B25="H.  Finance / Contrôle de Gestion / Comptabilité"</formula>
    </cfRule>
    <cfRule type="expression" dxfId="566" priority="16">
      <formula>$B25="G.  Achats"</formula>
    </cfRule>
    <cfRule type="expression" dxfId="565" priority="17">
      <formula>$B25="F.  Entreprises"</formula>
    </cfRule>
    <cfRule type="expression" dxfId="564" priority="18">
      <formula>$B25="E. Excellence opérationnelle  Banque de détail"</formula>
    </cfRule>
    <cfRule type="expression" dxfId="563" priority="19">
      <formula>$B25="D. Excellence opérationnelle Expertise transverse"</formula>
    </cfRule>
    <cfRule type="expression" dxfId="562" priority="20">
      <formula>$B25="C. Gestion des risques"</formula>
    </cfRule>
    <cfRule type="expression" dxfId="561" priority="21">
      <formula>$B25="B. Vente, Conseil"</formula>
    </cfRule>
    <cfRule type="expression" dxfId="560" priority="22">
      <formula>$B25="A. Accueil, orientation"</formula>
    </cfRule>
  </conditionalFormatting>
  <printOptions horizontalCentered="1"/>
  <pageMargins left="0.23622047244094491" right="0.23622047244094491" top="0.74803149606299213" bottom="0.74803149606299213" header="0" footer="0"/>
  <pageSetup paperSize="9" scale="65" orientation="portrait" r:id="rId1"/>
  <drawing r:id="rId2"/>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Feuil107">
    <tabColor theme="5" tint="0.59999389629810485"/>
    <pageSetUpPr fitToPage="1"/>
  </sheetPr>
  <dimension ref="A1:I34"/>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37136 - CHARGE DE RECRUTEMENT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37136</v>
      </c>
    </row>
    <row r="6" spans="1:7" s="278" customFormat="1" ht="21" customHeight="1">
      <c r="A6" s="273"/>
      <c r="B6" s="274"/>
      <c r="C6" s="275" t="s">
        <v>404</v>
      </c>
      <c r="D6" s="276" t="str">
        <f ca="1">VLOOKUP($G$5,Répertoire_des_fonctions!$A$7:$E$780,3,0)</f>
        <v>DEVELOPPEMENT RH - GPEC - EVOLUTION PROF</v>
      </c>
      <c r="E6" s="277"/>
      <c r="F6" s="276" t="s">
        <v>1987</v>
      </c>
      <c r="G6" s="276" t="str">
        <f ca="1">VLOOKUP($G$5,Répertoire_des_fonctions!$A$7:$E$780,5,0)</f>
        <v>III.3</v>
      </c>
    </row>
    <row r="7" spans="1:7" s="248" customFormat="1" ht="10.5" customHeight="1">
      <c r="A7" s="268"/>
      <c r="B7" s="279"/>
      <c r="C7" s="284"/>
      <c r="D7" s="285"/>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6" customHeight="1">
      <c r="A12" s="239" t="s">
        <v>959</v>
      </c>
      <c r="B12" s="240" t="s">
        <v>1982</v>
      </c>
      <c r="C12" s="241" t="s">
        <v>432</v>
      </c>
      <c r="D12" s="241" t="s">
        <v>431</v>
      </c>
      <c r="E12" s="241" t="s">
        <v>1997</v>
      </c>
      <c r="F12" s="300" t="s">
        <v>2056</v>
      </c>
      <c r="G12" s="242" t="s">
        <v>1984</v>
      </c>
    </row>
    <row r="13" spans="1:7" s="248" customFormat="1" ht="51">
      <c r="A13" s="244" t="s">
        <v>724</v>
      </c>
      <c r="B13" s="423" t="str">
        <f>IFERROR(VLOOKUP($A13,Référentiel_de_Compétences!$B$7:$E$700,2,0),"")</f>
        <v>D. Excellence opérationnelle Expertise transverse</v>
      </c>
      <c r="C13" s="670" t="s">
        <v>2243</v>
      </c>
      <c r="D13" s="670" t="s">
        <v>639</v>
      </c>
      <c r="E13" s="670" t="s">
        <v>1197</v>
      </c>
      <c r="F13" s="430" t="s">
        <v>1996</v>
      </c>
      <c r="G13" s="469"/>
    </row>
    <row r="14" spans="1:7" s="248" customFormat="1" ht="51">
      <c r="A14" s="244" t="s">
        <v>736</v>
      </c>
      <c r="B14" s="423" t="str">
        <f>IFERROR(VLOOKUP($A14,Référentiel_de_Compétences!$B$7:$E$700,2,0),"")</f>
        <v>D. Excellence opérationnelle Expertise transverse</v>
      </c>
      <c r="C14" s="671" t="s">
        <v>186</v>
      </c>
      <c r="D14" s="671" t="s">
        <v>2235</v>
      </c>
      <c r="E14" s="671" t="s">
        <v>1520</v>
      </c>
      <c r="F14" s="432" t="s">
        <v>1996</v>
      </c>
      <c r="G14" s="470"/>
    </row>
    <row r="15" spans="1:7" s="248" customFormat="1" ht="51">
      <c r="A15" s="244" t="s">
        <v>737</v>
      </c>
      <c r="B15" s="423" t="str">
        <f>IFERROR(VLOOKUP($A15,Référentiel_de_Compétences!$B$7:$E$700,2,0),"")</f>
        <v>D. Excellence opérationnelle Expertise transverse</v>
      </c>
      <c r="C15" s="671" t="s">
        <v>44</v>
      </c>
      <c r="D15" s="671" t="s">
        <v>2220</v>
      </c>
      <c r="E15" s="671" t="s">
        <v>1202</v>
      </c>
      <c r="F15" s="432" t="s">
        <v>1996</v>
      </c>
      <c r="G15" s="470"/>
    </row>
    <row r="16" spans="1:7" s="248" customFormat="1" ht="102">
      <c r="A16" s="244" t="s">
        <v>739</v>
      </c>
      <c r="B16" s="423" t="str">
        <f>IFERROR(VLOOKUP($A16,Référentiel_de_Compétences!$B$7:$E$700,2,0),"")</f>
        <v>D. Excellence opérationnelle Expertise transverse</v>
      </c>
      <c r="C16" s="671" t="s">
        <v>2130</v>
      </c>
      <c r="D16" s="671" t="s">
        <v>2137</v>
      </c>
      <c r="E16" s="671" t="s">
        <v>1496</v>
      </c>
      <c r="F16" s="432" t="s">
        <v>1996</v>
      </c>
      <c r="G16" s="470"/>
    </row>
    <row r="17" spans="1:9" s="248" customFormat="1" ht="85">
      <c r="A17" s="244" t="s">
        <v>741</v>
      </c>
      <c r="B17" s="423" t="str">
        <f>IFERROR(VLOOKUP($A17,Référentiel_de_Compétences!$B$7:$E$700,2,0),"")</f>
        <v>D. Excellence opérationnelle Expertise transverse</v>
      </c>
      <c r="C17" s="671" t="s">
        <v>184</v>
      </c>
      <c r="D17" s="671" t="s">
        <v>2136</v>
      </c>
      <c r="E17" s="671" t="s">
        <v>1508</v>
      </c>
      <c r="F17" s="432" t="s">
        <v>1996</v>
      </c>
      <c r="G17" s="470"/>
    </row>
    <row r="18" spans="1:9" s="248" customFormat="1" ht="119">
      <c r="A18" s="244" t="s">
        <v>820</v>
      </c>
      <c r="B18" s="423" t="str">
        <f>IFERROR(VLOOKUP($A18,Référentiel_de_Compétences!$B$7:$E$700,2,0),"")</f>
        <v>L.  Ressources Humaines</v>
      </c>
      <c r="C18" s="671" t="s">
        <v>31</v>
      </c>
      <c r="D18" s="671" t="s">
        <v>2132</v>
      </c>
      <c r="E18" s="671" t="s">
        <v>1141</v>
      </c>
      <c r="F18" s="432" t="s">
        <v>1996</v>
      </c>
      <c r="G18" s="470"/>
    </row>
    <row r="19" spans="1:9" s="248" customFormat="1" ht="68">
      <c r="A19" s="244" t="s">
        <v>893</v>
      </c>
      <c r="B19" s="423" t="str">
        <f>IFERROR(VLOOKUP($A19,Référentiel_de_Compétences!$B$7:$E$700,2,0),"")</f>
        <v>X. Digital</v>
      </c>
      <c r="C19" s="671" t="s">
        <v>2129</v>
      </c>
      <c r="D19" s="671" t="s">
        <v>2134</v>
      </c>
      <c r="E19" s="671" t="s">
        <v>1484</v>
      </c>
      <c r="F19" s="432" t="s">
        <v>1996</v>
      </c>
      <c r="G19" s="470"/>
    </row>
    <row r="20" spans="1:9" s="248" customFormat="1" ht="68">
      <c r="A20" s="244" t="s">
        <v>904</v>
      </c>
      <c r="B20" s="423" t="str">
        <f>IFERROR(VLOOKUP($A20,Référentiel_de_Compétences!$B$7:$E$700,2,0),"")</f>
        <v>Y. Compétences comportementales</v>
      </c>
      <c r="C20" s="671" t="s">
        <v>181</v>
      </c>
      <c r="D20" s="671" t="s">
        <v>2135</v>
      </c>
      <c r="E20" s="671" t="s">
        <v>1490</v>
      </c>
      <c r="F20" s="432" t="s">
        <v>1996</v>
      </c>
      <c r="G20" s="470"/>
    </row>
    <row r="21" spans="1:9" s="248" customFormat="1" ht="51">
      <c r="A21" s="244" t="s">
        <v>905</v>
      </c>
      <c r="B21" s="423" t="str">
        <f>IFERROR(VLOOKUP($A21,Référentiel_de_Compétences!$B$7:$E$700,2,0),"")</f>
        <v>Y. Compétences comportementales</v>
      </c>
      <c r="C21" s="671" t="s">
        <v>114</v>
      </c>
      <c r="D21" s="671" t="s">
        <v>2281</v>
      </c>
      <c r="E21" s="671" t="s">
        <v>1401</v>
      </c>
      <c r="F21" s="432" t="s">
        <v>1996</v>
      </c>
      <c r="G21" s="470"/>
    </row>
    <row r="22" spans="1:9" s="248" customFormat="1" ht="52" thickBot="1">
      <c r="A22" s="244" t="s">
        <v>906</v>
      </c>
      <c r="B22" s="423" t="str">
        <f>IFERROR(VLOOKUP($A22,Référentiel_de_Compétences!$B$7:$E$700,2,0),"")</f>
        <v>Y. Compétences comportementales</v>
      </c>
      <c r="C22" s="672" t="s">
        <v>46</v>
      </c>
      <c r="D22" s="672" t="s">
        <v>2253</v>
      </c>
      <c r="E22" s="672" t="s">
        <v>1206</v>
      </c>
      <c r="F22" s="434" t="s">
        <v>1996</v>
      </c>
      <c r="G22" s="471"/>
    </row>
    <row r="23" spans="1:9" ht="27.75" customHeight="1">
      <c r="C23" s="387" t="s">
        <v>1992</v>
      </c>
      <c r="D23" s="388"/>
      <c r="E23" s="389"/>
      <c r="F23" s="387" t="s">
        <v>1992</v>
      </c>
      <c r="G23" s="390"/>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sheetData>
  <sheetProtection algorithmName="SHA-512" hashValue="awhM9zqQu18Mof2mYVm+8QXrKABVucdDBcSMBGWDob1ciAf+5kSh0RTqAj8wujBB2lQtWM9tNC1wjNTPXJc0Dg==" saltValue="wDN9wqRQmlLrq5iW/mjKiA==" spinCount="100000" sheet="1" objects="1" scenarios="1"/>
  <autoFilter ref="A12:G22" xr:uid="{00000000-0009-0000-0000-000087000000}"/>
  <mergeCells count="1">
    <mergeCell ref="C11:G11"/>
  </mergeCells>
  <conditionalFormatting sqref="C4 C7">
    <cfRule type="containsText" dxfId="559" priority="44" operator="containsText" text="Choisie">
      <formula>NOT(ISERROR(SEARCH("Choisie",C4)))</formula>
    </cfRule>
    <cfRule type="containsText" dxfId="558" priority="45" operator="containsText" text="clé">
      <formula>NOT(ISERROR(SEARCH("clé",C4)))</formula>
    </cfRule>
    <cfRule type="containsText" dxfId="557" priority="46" operator="containsText" text="UTILE">
      <formula>NOT(ISERROR(SEARCH("UTILE",C4)))</formula>
    </cfRule>
  </conditionalFormatting>
  <conditionalFormatting sqref="B13:B22 B23:C70">
    <cfRule type="expression" dxfId="556" priority="26">
      <formula>$B13="Z. Compétences Managériales"</formula>
    </cfRule>
    <cfRule type="expression" dxfId="555" priority="27">
      <formula>$B13="Y. Compétences comportementales"</formula>
    </cfRule>
    <cfRule type="expression" dxfId="554" priority="28">
      <formula>$B13="X. Digital"</formula>
    </cfRule>
    <cfRule type="expression" dxfId="553" priority="29">
      <formula>$B13="P.  Projet"</formula>
    </cfRule>
    <cfRule type="expression" dxfId="552" priority="30">
      <formula>$B13="O.  Communication"</formula>
    </cfRule>
    <cfRule type="expression" dxfId="551" priority="31">
      <formula>$B13="N .  Système d'informations"</formula>
    </cfRule>
    <cfRule type="expression" dxfId="550" priority="32">
      <formula>$B13="M.  Marketing"</formula>
    </cfRule>
    <cfRule type="expression" dxfId="549" priority="33">
      <formula>$B13="L.  Ressources Humaines"</formula>
    </cfRule>
    <cfRule type="expression" dxfId="548" priority="34">
      <formula>$B13="K.  Audit / Risques"</formula>
    </cfRule>
    <cfRule type="expression" dxfId="547" priority="35">
      <formula>$B13="J.  Administration / Services Généraux"</formula>
    </cfRule>
    <cfRule type="expression" dxfId="546" priority="36">
      <formula>$B13="I.  Immobilier"</formula>
    </cfRule>
    <cfRule type="expression" dxfId="545" priority="37">
      <formula>$B13="H.  Finance / Contrôle de Gestion / Comptabilité"</formula>
    </cfRule>
    <cfRule type="expression" dxfId="544" priority="38">
      <formula>$B13="G.  Achats"</formula>
    </cfRule>
    <cfRule type="expression" dxfId="543" priority="39">
      <formula>$B13="F.  Entreprises"</formula>
    </cfRule>
    <cfRule type="expression" dxfId="542" priority="40">
      <formula>$B13="E. Excellence opérationnelle  Banque de détail"</formula>
    </cfRule>
    <cfRule type="expression" dxfId="541" priority="41">
      <formula>$B13="D. Excellence opérationnelle Expertise transverse"</formula>
    </cfRule>
    <cfRule type="expression" dxfId="540" priority="42">
      <formula>$B13="C. Gestion des risques"</formula>
    </cfRule>
    <cfRule type="expression" dxfId="539" priority="43">
      <formula>$B13="B. Vente, Conseil"</formula>
    </cfRule>
    <cfRule type="expression" dxfId="538" priority="47">
      <formula>$B13="A. Accueil, orientation"</formula>
    </cfRule>
  </conditionalFormatting>
  <conditionalFormatting sqref="C8 C10">
    <cfRule type="containsText" dxfId="537" priority="23" operator="containsText" text="Choisie">
      <formula>NOT(ISERROR(SEARCH("Choisie",C8)))</formula>
    </cfRule>
    <cfRule type="containsText" dxfId="536" priority="24" operator="containsText" text="clé">
      <formula>NOT(ISERROR(SEARCH("clé",C8)))</formula>
    </cfRule>
    <cfRule type="containsText" dxfId="535" priority="25" operator="containsText" text="UTILE">
      <formula>NOT(ISERROR(SEARCH("UTILE",C8)))</formula>
    </cfRule>
  </conditionalFormatting>
  <conditionalFormatting sqref="F23:F25">
    <cfRule type="expression" dxfId="534" priority="4">
      <formula>$B23="Z. Compétences Managériales"</formula>
    </cfRule>
    <cfRule type="expression" dxfId="533" priority="5">
      <formula>$B23="Y. Compétences comportementales"</formula>
    </cfRule>
    <cfRule type="expression" dxfId="532" priority="6">
      <formula>$B23="X. Digital"</formula>
    </cfRule>
    <cfRule type="expression" dxfId="531" priority="7">
      <formula>$B23="P.  Projet"</formula>
    </cfRule>
    <cfRule type="expression" dxfId="530" priority="8">
      <formula>$B23="O.  Communication"</formula>
    </cfRule>
    <cfRule type="expression" dxfId="529" priority="9">
      <formula>$B23="N .  Système d'informations"</formula>
    </cfRule>
    <cfRule type="expression" dxfId="528" priority="10">
      <formula>$B23="M.  Marketing"</formula>
    </cfRule>
    <cfRule type="expression" dxfId="527" priority="11">
      <formula>$B23="L.  Ressources Humaines"</formula>
    </cfRule>
    <cfRule type="expression" dxfId="526" priority="12">
      <formula>$B23="K.  Audit / Risques"</formula>
    </cfRule>
    <cfRule type="expression" dxfId="525" priority="13">
      <formula>$B23="J.  Administration / Services Généraux"</formula>
    </cfRule>
    <cfRule type="expression" dxfId="524" priority="14">
      <formula>$B23="I.  Immobilier"</formula>
    </cfRule>
    <cfRule type="expression" dxfId="523" priority="15">
      <formula>$B23="H.  Finance / Contrôle de Gestion / Comptabilité"</formula>
    </cfRule>
    <cfRule type="expression" dxfId="522" priority="16">
      <formula>$B23="G.  Achats"</formula>
    </cfRule>
    <cfRule type="expression" dxfId="521" priority="17">
      <formula>$B23="F.  Entreprises"</formula>
    </cfRule>
    <cfRule type="expression" dxfId="520" priority="18">
      <formula>$B23="E. Excellence opérationnelle  Banque de détail"</formula>
    </cfRule>
    <cfRule type="expression" dxfId="519" priority="19">
      <formula>$B23="D. Excellence opérationnelle Expertise transverse"</formula>
    </cfRule>
    <cfRule type="expression" dxfId="518" priority="20">
      <formula>$B23="C. Gestion des risques"</formula>
    </cfRule>
    <cfRule type="expression" dxfId="517" priority="21">
      <formula>$B23="B. Vente, Conseil"</formula>
    </cfRule>
    <cfRule type="expression" dxfId="516" priority="22">
      <formula>$B23="A. Accueil, orientation"</formula>
    </cfRule>
  </conditionalFormatting>
  <printOptions horizontalCentered="1"/>
  <pageMargins left="0.23622047244094491" right="0.23622047244094491" top="0.74803149606299213" bottom="0.74803149606299213" header="0" footer="0"/>
  <pageSetup paperSize="9" scale="72" orientation="portrait" r:id="rId1"/>
  <drawing r:id="rId2"/>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Feuil108">
    <tabColor theme="5" tint="0.59999389629810485"/>
    <pageSetUpPr fitToPage="1"/>
  </sheetPr>
  <dimension ref="A1:I35"/>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01248 - CHARGE DU CONTROLE PERMANENT ET DES RISQUES - III.3</v>
      </c>
      <c r="E4" s="271"/>
      <c r="F4" s="271"/>
      <c r="G4" s="272" t="str">
        <f ca="1">HYPERLINK("#Matrice!"&amp;ADDRESS(3,4+MATCH(D4,Matrice!$E$3:$AOP$3,0)),"Go")</f>
        <v>Go</v>
      </c>
    </row>
    <row r="5" spans="1:7" s="278" customFormat="1" ht="21" customHeight="1">
      <c r="A5" s="273"/>
      <c r="B5" s="274"/>
      <c r="C5" s="275" t="s">
        <v>403</v>
      </c>
      <c r="D5" s="276" t="str">
        <f ca="1">VLOOKUP($G$5,Répertoire_des_fonctions!$A$7:$E$780,2,0)</f>
        <v>AUDIT RISQUES CONTROLE INTERNE</v>
      </c>
      <c r="E5" s="277"/>
      <c r="F5" s="276" t="s">
        <v>1986</v>
      </c>
      <c r="G5" s="276" t="str">
        <f ca="1">RIGHT(CELL("filename",A1),LEN(CELL("filename",A1))-SEARCH("]",CELL("filename",A1)))</f>
        <v>01248</v>
      </c>
    </row>
    <row r="6" spans="1:7" s="278" customFormat="1" ht="21" customHeight="1">
      <c r="A6" s="273"/>
      <c r="B6" s="274"/>
      <c r="C6" s="275" t="s">
        <v>404</v>
      </c>
      <c r="D6" s="276" t="str">
        <f ca="1">VLOOKUP($G$5,Répertoire_des_fonctions!$A$7:$E$780,3,0)</f>
        <v>CONTROLEUR INTERNE</v>
      </c>
      <c r="E6" s="277"/>
      <c r="F6" s="276" t="s">
        <v>1987</v>
      </c>
      <c r="G6" s="276" t="str">
        <f ca="1">VLOOKUP($G$5,Répertoire_des_fonctions!$A$7:$E$780,5,0)</f>
        <v>III.3</v>
      </c>
    </row>
    <row r="7" spans="1:7" s="248" customFormat="1" ht="9" customHeight="1">
      <c r="A7" s="268"/>
      <c r="B7" s="279"/>
      <c r="C7" s="662"/>
      <c r="D7" s="285"/>
      <c r="E7" s="282"/>
    </row>
    <row r="8" spans="1:7" s="248" customFormat="1" ht="17.25" customHeight="1">
      <c r="A8" s="268"/>
      <c r="B8" s="279"/>
      <c r="C8" s="414"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2.25" customHeight="1">
      <c r="A12" s="239" t="s">
        <v>959</v>
      </c>
      <c r="B12" s="240" t="s">
        <v>1982</v>
      </c>
      <c r="C12" s="241" t="s">
        <v>432</v>
      </c>
      <c r="D12" s="241" t="s">
        <v>431</v>
      </c>
      <c r="E12" s="241" t="s">
        <v>1997</v>
      </c>
      <c r="F12" s="300" t="s">
        <v>2056</v>
      </c>
      <c r="G12" s="242" t="s">
        <v>1984</v>
      </c>
    </row>
    <row r="13" spans="1:7" s="248" customFormat="1" ht="68">
      <c r="A13" s="244" t="s">
        <v>904</v>
      </c>
      <c r="B13" s="423" t="str">
        <f>IFERROR(VLOOKUP($A13,Référentiel_de_Compétences!$B$7:$E$700,2,0),"")</f>
        <v>Y. Compétences comportementales</v>
      </c>
      <c r="C13" s="670" t="s">
        <v>2129</v>
      </c>
      <c r="D13" s="670" t="s">
        <v>2134</v>
      </c>
      <c r="E13" s="670" t="s">
        <v>1484</v>
      </c>
      <c r="F13" s="430" t="s">
        <v>1996</v>
      </c>
      <c r="G13" s="469"/>
    </row>
    <row r="14" spans="1:7" s="248" customFormat="1" ht="68">
      <c r="A14" s="244" t="s">
        <v>905</v>
      </c>
      <c r="B14" s="423" t="str">
        <f>IFERROR(VLOOKUP($A14,Référentiel_de_Compétences!$B$7:$E$700,2,0),"")</f>
        <v>Y. Compétences comportementales</v>
      </c>
      <c r="C14" s="671" t="s">
        <v>181</v>
      </c>
      <c r="D14" s="671" t="s">
        <v>2135</v>
      </c>
      <c r="E14" s="671" t="s">
        <v>1490</v>
      </c>
      <c r="F14" s="432" t="s">
        <v>1996</v>
      </c>
      <c r="G14" s="470"/>
    </row>
    <row r="15" spans="1:7" s="248" customFormat="1" ht="102">
      <c r="A15" s="244" t="s">
        <v>906</v>
      </c>
      <c r="B15" s="423" t="str">
        <f>IFERROR(VLOOKUP($A15,Référentiel_de_Compétences!$B$7:$E$700,2,0),"")</f>
        <v>Y. Compétences comportementales</v>
      </c>
      <c r="C15" s="671" t="s">
        <v>2130</v>
      </c>
      <c r="D15" s="671" t="s">
        <v>2137</v>
      </c>
      <c r="E15" s="671" t="s">
        <v>1496</v>
      </c>
      <c r="F15" s="432" t="s">
        <v>1996</v>
      </c>
      <c r="G15" s="470"/>
    </row>
    <row r="16" spans="1:7" s="248" customFormat="1" ht="85">
      <c r="A16" s="244" t="s">
        <v>907</v>
      </c>
      <c r="B16" s="423" t="str">
        <f>IFERROR(VLOOKUP($A16,Référentiel_de_Compétences!$B$7:$E$700,2,0),"")</f>
        <v>Y. Compétences comportementales</v>
      </c>
      <c r="C16" s="671" t="s">
        <v>184</v>
      </c>
      <c r="D16" s="671" t="s">
        <v>2136</v>
      </c>
      <c r="E16" s="671" t="s">
        <v>1508</v>
      </c>
      <c r="F16" s="432" t="s">
        <v>1996</v>
      </c>
      <c r="G16" s="470"/>
    </row>
    <row r="17" spans="1:9" s="248" customFormat="1" ht="51">
      <c r="A17" s="244" t="s">
        <v>908</v>
      </c>
      <c r="B17" s="423" t="str">
        <f>IFERROR(VLOOKUP($A17,Référentiel_de_Compétences!$B$7:$E$700,2,0),"")</f>
        <v>Y. Compétences comportementales</v>
      </c>
      <c r="C17" s="671" t="s">
        <v>2177</v>
      </c>
      <c r="D17" s="671" t="s">
        <v>2219</v>
      </c>
      <c r="E17" s="805" t="s">
        <v>1514</v>
      </c>
      <c r="F17" s="432" t="s">
        <v>1996</v>
      </c>
      <c r="G17" s="470"/>
    </row>
    <row r="18" spans="1:9" s="248" customFormat="1" ht="51">
      <c r="A18" s="244" t="s">
        <v>909</v>
      </c>
      <c r="B18" s="423" t="str">
        <f>IFERROR(VLOOKUP($A18,Référentiel_de_Compétences!$B$7:$E$700,2,0),"")</f>
        <v>Y. Compétences comportementales</v>
      </c>
      <c r="C18" s="671" t="s">
        <v>186</v>
      </c>
      <c r="D18" s="671" t="s">
        <v>2235</v>
      </c>
      <c r="E18" s="671" t="s">
        <v>1520</v>
      </c>
      <c r="F18" s="432" t="s">
        <v>1996</v>
      </c>
      <c r="G18" s="470"/>
    </row>
    <row r="19" spans="1:9" s="248" customFormat="1" ht="68">
      <c r="A19" s="244" t="s">
        <v>910</v>
      </c>
      <c r="B19" s="423" t="str">
        <f>IFERROR(VLOOKUP($A19,Référentiel_de_Compétences!$B$7:$E$700,2,0),"")</f>
        <v>Y. Compétences comportementales</v>
      </c>
      <c r="C19" s="671" t="s">
        <v>189</v>
      </c>
      <c r="D19" s="671" t="s">
        <v>2143</v>
      </c>
      <c r="E19" s="671" t="s">
        <v>1537</v>
      </c>
      <c r="F19" s="432" t="s">
        <v>1996</v>
      </c>
      <c r="G19" s="470"/>
    </row>
    <row r="20" spans="1:9" s="248" customFormat="1" ht="34">
      <c r="A20" s="244" t="s">
        <v>916</v>
      </c>
      <c r="B20" s="423" t="str">
        <f>IFERROR(VLOOKUP($A20,Référentiel_de_Compétences!$B$7:$E$700,2,0),"")</f>
        <v>Z. Compétences Managériales</v>
      </c>
      <c r="C20" s="671" t="s">
        <v>2227</v>
      </c>
      <c r="D20" s="671" t="s">
        <v>2228</v>
      </c>
      <c r="E20" s="671" t="s">
        <v>2313</v>
      </c>
      <c r="F20" s="432" t="s">
        <v>1996</v>
      </c>
      <c r="G20" s="470"/>
    </row>
    <row r="21" spans="1:9" s="248" customFormat="1" ht="34">
      <c r="A21" s="244" t="s">
        <v>917</v>
      </c>
      <c r="B21" s="423" t="str">
        <f>IFERROR(VLOOKUP($A21,Référentiel_de_Compétences!$B$7:$E$700,2,0),"")</f>
        <v>Z. Compétences Managériales</v>
      </c>
      <c r="C21" s="671" t="s">
        <v>611</v>
      </c>
      <c r="D21" s="671" t="s">
        <v>413</v>
      </c>
      <c r="E21" s="671" t="s">
        <v>1091</v>
      </c>
      <c r="F21" s="432" t="s">
        <v>1996</v>
      </c>
      <c r="G21" s="470"/>
    </row>
    <row r="22" spans="1:9" s="248" customFormat="1" ht="51">
      <c r="A22" s="244"/>
      <c r="B22" s="423" t="str">
        <f>IFERROR(VLOOKUP($A22,Référentiel_de_Compétences!$B$7:$E$700,2,0),"")</f>
        <v/>
      </c>
      <c r="C22" s="671" t="s">
        <v>2128</v>
      </c>
      <c r="D22" s="671" t="s">
        <v>2133</v>
      </c>
      <c r="E22" s="805" t="s">
        <v>1445</v>
      </c>
      <c r="F22" s="432" t="s">
        <v>1996</v>
      </c>
      <c r="G22" s="470"/>
    </row>
    <row r="23" spans="1:9" s="248" customFormat="1" ht="34">
      <c r="A23" s="244"/>
      <c r="B23" s="423" t="str">
        <f>IFERROR(VLOOKUP($A23,Référentiel_de_Compétences!$B$7:$E$700,2,0),"")</f>
        <v/>
      </c>
      <c r="C23" s="672" t="s">
        <v>35</v>
      </c>
      <c r="D23" s="672" t="s">
        <v>503</v>
      </c>
      <c r="E23" s="672" t="s">
        <v>1163</v>
      </c>
      <c r="F23" s="434" t="s">
        <v>1996</v>
      </c>
      <c r="G23" s="471"/>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row r="35" spans="5:5">
      <c r="E35" s="379"/>
    </row>
  </sheetData>
  <sheetProtection algorithmName="SHA-512" hashValue="3J80CkVk13Kst0tc8wqSxyAUA1TdYcf4tThXKpO6HAOOZwtjCLmPbBi8OytjE5M3oGhW/Q1Kv2jDIsed1pARyA==" saltValue="jq+2iAl8ubU2ay5EnjkPpA==" spinCount="100000" sheet="1" objects="1" scenarios="1"/>
  <autoFilter ref="A12:G23" xr:uid="{00000000-0009-0000-0000-000088000000}"/>
  <mergeCells count="1">
    <mergeCell ref="C11:G11"/>
  </mergeCells>
  <conditionalFormatting sqref="C4 C7">
    <cfRule type="containsText" dxfId="515" priority="44" operator="containsText" text="Choisie">
      <formula>NOT(ISERROR(SEARCH("Choisie",C4)))</formula>
    </cfRule>
    <cfRule type="containsText" dxfId="514" priority="45" operator="containsText" text="clé">
      <formula>NOT(ISERROR(SEARCH("clé",C4)))</formula>
    </cfRule>
    <cfRule type="containsText" dxfId="513" priority="46" operator="containsText" text="UTILE">
      <formula>NOT(ISERROR(SEARCH("UTILE",C4)))</formula>
    </cfRule>
  </conditionalFormatting>
  <conditionalFormatting sqref="B13:B23 B24:C71">
    <cfRule type="expression" dxfId="512" priority="26">
      <formula>$B13="Z. Compétences Managériales"</formula>
    </cfRule>
    <cfRule type="expression" dxfId="511" priority="27">
      <formula>$B13="Y. Compétences comportementales"</formula>
    </cfRule>
    <cfRule type="expression" dxfId="510" priority="28">
      <formula>$B13="X. Digital"</formula>
    </cfRule>
    <cfRule type="expression" dxfId="509" priority="29">
      <formula>$B13="P.  Projet"</formula>
    </cfRule>
    <cfRule type="expression" dxfId="508" priority="30">
      <formula>$B13="O.  Communication"</formula>
    </cfRule>
    <cfRule type="expression" dxfId="507" priority="31">
      <formula>$B13="N .  Système d'informations"</formula>
    </cfRule>
    <cfRule type="expression" dxfId="506" priority="32">
      <formula>$B13="M.  Marketing"</formula>
    </cfRule>
    <cfRule type="expression" dxfId="505" priority="33">
      <formula>$B13="L.  Ressources Humaines"</formula>
    </cfRule>
    <cfRule type="expression" dxfId="504" priority="34">
      <formula>$B13="K.  Audit / Risques"</formula>
    </cfRule>
    <cfRule type="expression" dxfId="503" priority="35">
      <formula>$B13="J.  Administration / Services Généraux"</formula>
    </cfRule>
    <cfRule type="expression" dxfId="502" priority="36">
      <formula>$B13="I.  Immobilier"</formula>
    </cfRule>
    <cfRule type="expression" dxfId="501" priority="37">
      <formula>$B13="H.  Finance / Contrôle de Gestion / Comptabilité"</formula>
    </cfRule>
    <cfRule type="expression" dxfId="500" priority="38">
      <formula>$B13="G.  Achats"</formula>
    </cfRule>
    <cfRule type="expression" dxfId="499" priority="39">
      <formula>$B13="F.  Entreprises"</formula>
    </cfRule>
    <cfRule type="expression" dxfId="498" priority="40">
      <formula>$B13="E. Excellence opérationnelle  Banque de détail"</formula>
    </cfRule>
    <cfRule type="expression" dxfId="497" priority="41">
      <formula>$B13="D. Excellence opérationnelle Expertise transverse"</formula>
    </cfRule>
    <cfRule type="expression" dxfId="496" priority="42">
      <formula>$B13="C. Gestion des risques"</formula>
    </cfRule>
    <cfRule type="expression" dxfId="495" priority="43">
      <formula>$B13="B. Vente, Conseil"</formula>
    </cfRule>
    <cfRule type="expression" dxfId="494" priority="47">
      <formula>$B13="A. Accueil, orientation"</formula>
    </cfRule>
  </conditionalFormatting>
  <conditionalFormatting sqref="C8 C10">
    <cfRule type="containsText" dxfId="493" priority="23" operator="containsText" text="Choisie">
      <formula>NOT(ISERROR(SEARCH("Choisie",C8)))</formula>
    </cfRule>
    <cfRule type="containsText" dxfId="492" priority="24" operator="containsText" text="clé">
      <formula>NOT(ISERROR(SEARCH("clé",C8)))</formula>
    </cfRule>
    <cfRule type="containsText" dxfId="491" priority="25" operator="containsText" text="UTILE">
      <formula>NOT(ISERROR(SEARCH("UTILE",C8)))</formula>
    </cfRule>
  </conditionalFormatting>
  <conditionalFormatting sqref="F24:F26">
    <cfRule type="expression" dxfId="490" priority="4">
      <formula>$B24="Z. Compétences Managériales"</formula>
    </cfRule>
    <cfRule type="expression" dxfId="489" priority="5">
      <formula>$B24="Y. Compétences comportementales"</formula>
    </cfRule>
    <cfRule type="expression" dxfId="488" priority="6">
      <formula>$B24="X. Digital"</formula>
    </cfRule>
    <cfRule type="expression" dxfId="487" priority="7">
      <formula>$B24="P.  Projet"</formula>
    </cfRule>
    <cfRule type="expression" dxfId="486" priority="8">
      <formula>$B24="O.  Communication"</formula>
    </cfRule>
    <cfRule type="expression" dxfId="485" priority="9">
      <formula>$B24="N .  Système d'informations"</formula>
    </cfRule>
    <cfRule type="expression" dxfId="484" priority="10">
      <formula>$B24="M.  Marketing"</formula>
    </cfRule>
    <cfRule type="expression" dxfId="483" priority="11">
      <formula>$B24="L.  Ressources Humaines"</formula>
    </cfRule>
    <cfRule type="expression" dxfId="482" priority="12">
      <formula>$B24="K.  Audit / Risques"</formula>
    </cfRule>
    <cfRule type="expression" dxfId="481" priority="13">
      <formula>$B24="J.  Administration / Services Généraux"</formula>
    </cfRule>
    <cfRule type="expression" dxfId="480" priority="14">
      <formula>$B24="I.  Immobilier"</formula>
    </cfRule>
    <cfRule type="expression" dxfId="479" priority="15">
      <formula>$B24="H.  Finance / Contrôle de Gestion / Comptabilité"</formula>
    </cfRule>
    <cfRule type="expression" dxfId="478" priority="16">
      <formula>$B24="G.  Achats"</formula>
    </cfRule>
    <cfRule type="expression" dxfId="477" priority="17">
      <formula>$B24="F.  Entreprises"</formula>
    </cfRule>
    <cfRule type="expression" dxfId="476" priority="18">
      <formula>$B24="E. Excellence opérationnelle  Banque de détail"</formula>
    </cfRule>
    <cfRule type="expression" dxfId="475" priority="19">
      <formula>$B24="D. Excellence opérationnelle Expertise transverse"</formula>
    </cfRule>
    <cfRule type="expression" dxfId="474" priority="20">
      <formula>$B24="C. Gestion des risques"</formula>
    </cfRule>
    <cfRule type="expression" dxfId="473" priority="21">
      <formula>$B24="B. Vente, Conseil"</formula>
    </cfRule>
    <cfRule type="expression" dxfId="472" priority="22">
      <formula>$B24="A. Accueil, orientation"</formula>
    </cfRule>
  </conditionalFormatting>
  <printOptions horizontalCentered="1"/>
  <pageMargins left="0.23622047244094491" right="0.23622047244094491" top="0.74803149606299213" bottom="0.74803149606299213" header="0" footer="0"/>
  <pageSetup paperSize="9" scale="74" orientation="portrait" r:id="rId1"/>
  <drawing r:id="rId2"/>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Feuil109">
    <tabColor theme="5" tint="0.59999389629810485"/>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157" hidden="1" customWidth="1" outlineLevel="1"/>
    <col min="2" max="2" width="21.5" style="158" hidden="1" customWidth="1" outlineLevel="1"/>
    <col min="3" max="3" width="19.1640625" style="158" customWidth="1" collapsed="1"/>
    <col min="4" max="4" width="77.33203125" style="157" customWidth="1"/>
    <col min="5" max="5" width="9.5" style="159" customWidth="1"/>
    <col min="6" max="7" width="12.83203125" style="157" customWidth="1"/>
    <col min="8" max="16384" width="11.5" style="157"/>
  </cols>
  <sheetData>
    <row r="1" spans="1:7" ht="21">
      <c r="D1" s="164" t="s">
        <v>1983</v>
      </c>
    </row>
    <row r="2" spans="1:7" ht="24">
      <c r="D2" s="211" t="s">
        <v>2051</v>
      </c>
    </row>
    <row r="3" spans="1:7" ht="18" customHeight="1">
      <c r="D3" s="162"/>
    </row>
    <row r="4" spans="1:7" s="153" customFormat="1" ht="21" customHeight="1">
      <c r="A4" s="312"/>
      <c r="B4" s="178"/>
      <c r="C4" s="313" t="s">
        <v>1985</v>
      </c>
      <c r="D4" s="314" t="str">
        <f ca="1">VLOOKUP($G$5,Répertoire_des_fonctions!$A$7:$E$780,4,0)</f>
        <v>01257 - CHARGE DU SOUTIEN OPERATIONNEL ET LOGISTIQUE III.3</v>
      </c>
      <c r="E4" s="166"/>
      <c r="F4" s="166"/>
      <c r="G4" s="175" t="str">
        <f ca="1">HYPERLINK("#Matrice!"&amp;ADDRESS(3,4+MATCH(D4,Matrice!$E$3:$AOP$3,0)),"Go")</f>
        <v>Go</v>
      </c>
    </row>
    <row r="5" spans="1:7" s="168" customFormat="1" ht="21" customHeight="1">
      <c r="A5" s="167"/>
      <c r="B5" s="169"/>
      <c r="C5" s="315" t="s">
        <v>403</v>
      </c>
      <c r="D5" s="316" t="str">
        <f ca="1">VLOOKUP($G$5,Répertoire_des_fonctions!$A$7:$E$780,2,0)</f>
        <v>ADMINISTRATION SERVICES GENERAUX</v>
      </c>
      <c r="E5" s="170"/>
      <c r="F5" s="316" t="s">
        <v>1986</v>
      </c>
      <c r="G5" s="316" t="str">
        <f ca="1">RIGHT(CELL("filename",A1),LEN(CELL("filename",A1))-SEARCH("]",CELL("filename",A1)))</f>
        <v>01257</v>
      </c>
    </row>
    <row r="6" spans="1:7" s="168" customFormat="1" ht="21" customHeight="1">
      <c r="A6" s="167"/>
      <c r="B6" s="169"/>
      <c r="C6" s="315" t="s">
        <v>404</v>
      </c>
      <c r="D6" s="316" t="str">
        <f ca="1">VLOOKUP($G$5,Répertoire_des_fonctions!$A$7:$E$780,3,0)</f>
        <v>TECHNICIEN SERVICES GENERAUX</v>
      </c>
      <c r="E6" s="170"/>
      <c r="F6" s="316" t="s">
        <v>1987</v>
      </c>
      <c r="G6" s="316" t="str">
        <f ca="1">VLOOKUP($G$5,Répertoire_des_fonctions!$A$7:$E$780,5,0)</f>
        <v>III.3</v>
      </c>
    </row>
    <row r="7" spans="1:7" s="153" customFormat="1" ht="7.5" customHeight="1">
      <c r="A7" s="312"/>
      <c r="B7" s="154"/>
      <c r="C7" s="317"/>
      <c r="D7" s="318"/>
      <c r="E7" s="156"/>
    </row>
    <row r="8" spans="1:7" s="153" customFormat="1" ht="17.25" customHeight="1">
      <c r="A8" s="312"/>
      <c r="B8" s="154"/>
      <c r="C8" s="313" t="s">
        <v>1988</v>
      </c>
      <c r="D8" s="314" t="s">
        <v>1991</v>
      </c>
      <c r="E8" s="376" t="s">
        <v>1989</v>
      </c>
      <c r="F8" s="166"/>
      <c r="G8" s="319"/>
    </row>
    <row r="9" spans="1:7" s="153" customFormat="1" ht="17.25" customHeight="1">
      <c r="A9" s="312"/>
      <c r="B9" s="154"/>
      <c r="C9" s="315" t="s">
        <v>2012</v>
      </c>
      <c r="D9" s="316"/>
      <c r="E9" s="376" t="s">
        <v>1990</v>
      </c>
      <c r="F9" s="170"/>
      <c r="G9" s="170"/>
    </row>
    <row r="10" spans="1:7" s="183" customFormat="1" ht="6.75" customHeight="1">
      <c r="A10" s="165"/>
      <c r="B10" s="178"/>
      <c r="C10" s="179"/>
      <c r="D10" s="180"/>
      <c r="E10" s="180"/>
      <c r="F10" s="181"/>
      <c r="G10" s="182"/>
    </row>
    <row r="11" spans="1:7" s="176" customFormat="1" ht="27.75" customHeight="1">
      <c r="B11" s="177"/>
      <c r="C11" s="1012" t="s">
        <v>1998</v>
      </c>
      <c r="D11" s="1012"/>
      <c r="E11" s="1012"/>
      <c r="F11" s="1012"/>
      <c r="G11" s="1012"/>
    </row>
    <row r="12" spans="1:7" s="174" customFormat="1" ht="52">
      <c r="A12" s="173" t="s">
        <v>959</v>
      </c>
      <c r="B12" s="160" t="s">
        <v>1982</v>
      </c>
      <c r="C12" s="184" t="s">
        <v>432</v>
      </c>
      <c r="D12" s="184" t="s">
        <v>431</v>
      </c>
      <c r="E12" s="184" t="s">
        <v>1997</v>
      </c>
      <c r="F12" s="300" t="s">
        <v>2056</v>
      </c>
      <c r="G12" s="185" t="s">
        <v>1984</v>
      </c>
    </row>
    <row r="13" spans="1:7" s="153" customFormat="1" ht="51">
      <c r="A13" s="161"/>
      <c r="B13" s="486" t="str">
        <f>IFERROR(VLOOKUP($A13,Référentiel_de_Compétences!$B$7:$E$700,2,0),"")</f>
        <v/>
      </c>
      <c r="C13" s="670" t="s">
        <v>2177</v>
      </c>
      <c r="D13" s="670" t="s">
        <v>2219</v>
      </c>
      <c r="E13" s="804" t="s">
        <v>1514</v>
      </c>
      <c r="F13" s="458" t="s">
        <v>1996</v>
      </c>
      <c r="G13" s="487"/>
    </row>
    <row r="14" spans="1:7" s="153" customFormat="1" ht="51">
      <c r="A14" s="161"/>
      <c r="B14" s="486"/>
      <c r="C14" s="671" t="s">
        <v>186</v>
      </c>
      <c r="D14" s="671" t="s">
        <v>2235</v>
      </c>
      <c r="E14" s="805" t="s">
        <v>1520</v>
      </c>
      <c r="F14" s="460" t="s">
        <v>1996</v>
      </c>
      <c r="G14" s="488"/>
    </row>
    <row r="15" spans="1:7" s="153" customFormat="1" ht="51">
      <c r="A15" s="161"/>
      <c r="B15" s="486"/>
      <c r="C15" s="671" t="s">
        <v>44</v>
      </c>
      <c r="D15" s="671" t="s">
        <v>2220</v>
      </c>
      <c r="E15" s="805" t="s">
        <v>1202</v>
      </c>
      <c r="F15" s="460" t="s">
        <v>1996</v>
      </c>
      <c r="G15" s="488"/>
    </row>
    <row r="16" spans="1:7" s="153" customFormat="1" ht="102">
      <c r="A16" s="161"/>
      <c r="B16" s="486"/>
      <c r="C16" s="671" t="s">
        <v>2130</v>
      </c>
      <c r="D16" s="671" t="s">
        <v>2137</v>
      </c>
      <c r="E16" s="805" t="s">
        <v>1496</v>
      </c>
      <c r="F16" s="460" t="s">
        <v>1996</v>
      </c>
      <c r="G16" s="488"/>
    </row>
    <row r="17" spans="1:9" s="153" customFormat="1" ht="85">
      <c r="A17" s="161"/>
      <c r="B17" s="486"/>
      <c r="C17" s="671" t="s">
        <v>184</v>
      </c>
      <c r="D17" s="671" t="s">
        <v>2136</v>
      </c>
      <c r="E17" s="805" t="s">
        <v>1508</v>
      </c>
      <c r="F17" s="460" t="s">
        <v>1996</v>
      </c>
      <c r="G17" s="488"/>
    </row>
    <row r="18" spans="1:9" s="153" customFormat="1" ht="119">
      <c r="A18" s="161"/>
      <c r="B18" s="486" t="str">
        <f>IFERROR(VLOOKUP($A18,Référentiel_de_Compétences!$B$7:$E$700,2,0),"")</f>
        <v/>
      </c>
      <c r="C18" s="671" t="s">
        <v>31</v>
      </c>
      <c r="D18" s="671" t="s">
        <v>2132</v>
      </c>
      <c r="E18" s="805" t="s">
        <v>1141</v>
      </c>
      <c r="F18" s="460" t="s">
        <v>1996</v>
      </c>
      <c r="G18" s="488"/>
    </row>
    <row r="19" spans="1:9" s="153" customFormat="1" ht="68">
      <c r="A19" s="161"/>
      <c r="B19" s="486" t="str">
        <f>IFERROR(VLOOKUP($A19,Référentiel_de_Compétences!$B$7:$E$700,2,0),"")</f>
        <v/>
      </c>
      <c r="C19" s="671" t="s">
        <v>36</v>
      </c>
      <c r="D19" s="671" t="s">
        <v>2254</v>
      </c>
      <c r="E19" s="805" t="s">
        <v>1169</v>
      </c>
      <c r="F19" s="460" t="s">
        <v>1996</v>
      </c>
      <c r="G19" s="488"/>
    </row>
    <row r="20" spans="1:9" s="153" customFormat="1" ht="68">
      <c r="A20" s="161"/>
      <c r="B20" s="486" t="str">
        <f>IFERROR(VLOOKUP($A20,Référentiel_de_Compétences!$B$7:$E$700,2,0),"")</f>
        <v/>
      </c>
      <c r="C20" s="671" t="s">
        <v>2129</v>
      </c>
      <c r="D20" s="671" t="s">
        <v>2134</v>
      </c>
      <c r="E20" s="805" t="s">
        <v>1484</v>
      </c>
      <c r="F20" s="460" t="s">
        <v>1996</v>
      </c>
      <c r="G20" s="488"/>
    </row>
    <row r="21" spans="1:9" s="153" customFormat="1" ht="68">
      <c r="A21" s="161"/>
      <c r="B21" s="486" t="str">
        <f>IFERROR(VLOOKUP($A21,Référentiel_de_Compétences!$B$7:$E$700,2,0),"")</f>
        <v/>
      </c>
      <c r="C21" s="671" t="s">
        <v>181</v>
      </c>
      <c r="D21" s="671" t="s">
        <v>2135</v>
      </c>
      <c r="E21" s="805" t="s">
        <v>1490</v>
      </c>
      <c r="F21" s="460" t="s">
        <v>1996</v>
      </c>
      <c r="G21" s="488"/>
    </row>
    <row r="22" spans="1:9" s="153" customFormat="1" ht="51">
      <c r="A22" s="161"/>
      <c r="B22" s="486" t="str">
        <f>IFERROR(VLOOKUP($A22,Référentiel_de_Compétences!$B$7:$E$700,2,0),"")</f>
        <v/>
      </c>
      <c r="C22" s="671" t="s">
        <v>2128</v>
      </c>
      <c r="D22" s="671" t="s">
        <v>2133</v>
      </c>
      <c r="E22" s="805" t="s">
        <v>1445</v>
      </c>
      <c r="F22" s="460" t="s">
        <v>1996</v>
      </c>
      <c r="G22" s="488"/>
    </row>
    <row r="23" spans="1:9" s="153" customFormat="1" ht="85">
      <c r="A23" s="161"/>
      <c r="B23" s="486" t="str">
        <f>IFERROR(VLOOKUP($A23,Référentiel_de_Compétences!$B$7:$E$700,2,0),"")</f>
        <v/>
      </c>
      <c r="C23" s="672" t="s">
        <v>2225</v>
      </c>
      <c r="D23" s="672" t="s">
        <v>2226</v>
      </c>
      <c r="E23" s="806" t="s">
        <v>1191</v>
      </c>
      <c r="F23" s="462" t="s">
        <v>1996</v>
      </c>
      <c r="G23" s="489"/>
    </row>
    <row r="24" spans="1:9" ht="27.75" customHeight="1">
      <c r="C24" s="171" t="s">
        <v>1992</v>
      </c>
      <c r="D24" s="163"/>
      <c r="E24" s="380"/>
      <c r="F24" s="171" t="s">
        <v>1992</v>
      </c>
    </row>
    <row r="25" spans="1:9" s="159" customFormat="1">
      <c r="A25" s="157"/>
      <c r="B25" s="158"/>
      <c r="C25" s="171" t="s">
        <v>1993</v>
      </c>
      <c r="D25" s="163"/>
      <c r="E25" s="380"/>
      <c r="F25" s="171" t="s">
        <v>1995</v>
      </c>
      <c r="G25" s="157"/>
      <c r="H25" s="157"/>
      <c r="I25" s="157"/>
    </row>
    <row r="26" spans="1:9" s="159" customFormat="1">
      <c r="A26" s="157"/>
      <c r="B26" s="158"/>
      <c r="C26" s="172" t="s">
        <v>1994</v>
      </c>
      <c r="D26" s="163"/>
      <c r="E26" s="380"/>
      <c r="F26" s="172" t="s">
        <v>1994</v>
      </c>
      <c r="G26" s="157"/>
      <c r="H26" s="157"/>
      <c r="I26" s="157"/>
    </row>
    <row r="27" spans="1:9" s="159" customFormat="1">
      <c r="A27" s="157"/>
      <c r="B27" s="158"/>
      <c r="C27" s="158"/>
      <c r="D27" s="163"/>
      <c r="E27" s="380"/>
      <c r="F27" s="157"/>
      <c r="G27" s="157"/>
      <c r="H27" s="157"/>
      <c r="I27" s="157"/>
    </row>
    <row r="28" spans="1:9" s="159" customFormat="1">
      <c r="A28" s="157"/>
      <c r="B28" s="158"/>
      <c r="C28" s="158"/>
      <c r="D28" s="163"/>
      <c r="E28" s="380"/>
      <c r="F28" s="157"/>
      <c r="G28" s="157"/>
      <c r="H28" s="157"/>
      <c r="I28" s="157"/>
    </row>
    <row r="29" spans="1:9" s="159" customFormat="1">
      <c r="A29" s="157"/>
      <c r="B29" s="158"/>
      <c r="C29" s="158"/>
      <c r="D29" s="163"/>
      <c r="E29" s="380"/>
      <c r="F29" s="157"/>
      <c r="G29" s="157"/>
      <c r="H29" s="157"/>
      <c r="I29" s="157"/>
    </row>
    <row r="30" spans="1:9" s="159" customFormat="1">
      <c r="A30" s="157"/>
      <c r="B30" s="158"/>
      <c r="C30" s="158"/>
      <c r="D30" s="163"/>
      <c r="E30" s="380"/>
      <c r="F30" s="157"/>
      <c r="G30" s="157"/>
      <c r="H30" s="157"/>
      <c r="I30" s="157"/>
    </row>
    <row r="31" spans="1:9" s="159" customFormat="1">
      <c r="A31" s="157"/>
      <c r="B31" s="158"/>
      <c r="C31" s="158"/>
      <c r="D31" s="163"/>
      <c r="E31" s="380"/>
      <c r="F31" s="157"/>
      <c r="G31" s="157"/>
      <c r="H31" s="157"/>
      <c r="I31" s="157"/>
    </row>
    <row r="32" spans="1:9">
      <c r="E32" s="380"/>
    </row>
    <row r="33" spans="5:5">
      <c r="E33" s="380"/>
    </row>
    <row r="34" spans="5:5">
      <c r="E34" s="380"/>
    </row>
    <row r="35" spans="5:5">
      <c r="E35" s="380"/>
    </row>
  </sheetData>
  <sheetProtection algorithmName="SHA-512" hashValue="oYifjjOiYva1Yo+FkvCGTFuEwONY9Y+oyo4seepcL0d4RQza0zZ2EY26kZG0RRx/GAfAlbckEG1G51CiB6Z8TA==" saltValue="z9lPp6O0A12tWvrcTR1fSA==" spinCount="100000" sheet="1" objects="1" scenarios="1"/>
  <autoFilter ref="A12:G23" xr:uid="{00000000-0009-0000-0000-000089000000}"/>
  <mergeCells count="1">
    <mergeCell ref="C11:G11"/>
  </mergeCells>
  <conditionalFormatting sqref="C4 C7">
    <cfRule type="containsText" dxfId="471" priority="44" operator="containsText" text="Choisie">
      <formula>NOT(ISERROR(SEARCH("Choisie",C4)))</formula>
    </cfRule>
    <cfRule type="containsText" dxfId="470" priority="45" operator="containsText" text="clé">
      <formula>NOT(ISERROR(SEARCH("clé",C4)))</formula>
    </cfRule>
    <cfRule type="containsText" dxfId="469" priority="46" operator="containsText" text="UTILE">
      <formula>NOT(ISERROR(SEARCH("UTILE",C4)))</formula>
    </cfRule>
  </conditionalFormatting>
  <conditionalFormatting sqref="B13:B23 B24:C71">
    <cfRule type="expression" dxfId="468" priority="26">
      <formula>$B13="Z. Compétences Managériales"</formula>
    </cfRule>
    <cfRule type="expression" dxfId="467" priority="27">
      <formula>$B13="Y. Compétences comportementales"</formula>
    </cfRule>
    <cfRule type="expression" dxfId="466" priority="28">
      <formula>$B13="X. Digital"</formula>
    </cfRule>
    <cfRule type="expression" dxfId="465" priority="29">
      <formula>$B13="P.  Projet"</formula>
    </cfRule>
    <cfRule type="expression" dxfId="464" priority="30">
      <formula>$B13="O.  Communication"</formula>
    </cfRule>
    <cfRule type="expression" dxfId="463" priority="31">
      <formula>$B13="N .  Système d'informations"</formula>
    </cfRule>
    <cfRule type="expression" dxfId="462" priority="32">
      <formula>$B13="M.  Marketing"</formula>
    </cfRule>
    <cfRule type="expression" dxfId="461" priority="33">
      <formula>$B13="L.  Ressources Humaines"</formula>
    </cfRule>
    <cfRule type="expression" dxfId="460" priority="34">
      <formula>$B13="K.  Audit / Risques"</formula>
    </cfRule>
    <cfRule type="expression" dxfId="459" priority="35">
      <formula>$B13="J.  Administration / Services Généraux"</formula>
    </cfRule>
    <cfRule type="expression" dxfId="458" priority="36">
      <formula>$B13="I.  Immobilier"</formula>
    </cfRule>
    <cfRule type="expression" dxfId="457" priority="37">
      <formula>$B13="H.  Finance / Contrôle de Gestion / Comptabilité"</formula>
    </cfRule>
    <cfRule type="expression" dxfId="456" priority="38">
      <formula>$B13="G.  Achats"</formula>
    </cfRule>
    <cfRule type="expression" dxfId="455" priority="39">
      <formula>$B13="F.  Entreprises"</formula>
    </cfRule>
    <cfRule type="expression" dxfId="454" priority="40">
      <formula>$B13="E. Excellence opérationnelle  Banque de détail"</formula>
    </cfRule>
    <cfRule type="expression" dxfId="453" priority="41">
      <formula>$B13="D. Excellence opérationnelle Expertise transverse"</formula>
    </cfRule>
    <cfRule type="expression" dxfId="452" priority="42">
      <formula>$B13="C. Gestion des risques"</formula>
    </cfRule>
    <cfRule type="expression" dxfId="451" priority="43">
      <formula>$B13="B. Vente, Conseil"</formula>
    </cfRule>
    <cfRule type="expression" dxfId="450" priority="47">
      <formula>$B13="A. Accueil, orientation"</formula>
    </cfRule>
  </conditionalFormatting>
  <conditionalFormatting sqref="C8 C10">
    <cfRule type="containsText" dxfId="449" priority="23" operator="containsText" text="Choisie">
      <formula>NOT(ISERROR(SEARCH("Choisie",C8)))</formula>
    </cfRule>
    <cfRule type="containsText" dxfId="448" priority="24" operator="containsText" text="clé">
      <formula>NOT(ISERROR(SEARCH("clé",C8)))</formula>
    </cfRule>
    <cfRule type="containsText" dxfId="447" priority="25" operator="containsText" text="UTILE">
      <formula>NOT(ISERROR(SEARCH("UTILE",C8)))</formula>
    </cfRule>
  </conditionalFormatting>
  <conditionalFormatting sqref="F24:F26">
    <cfRule type="expression" dxfId="446" priority="4">
      <formula>$B24="Z. Compétences Managériales"</formula>
    </cfRule>
    <cfRule type="expression" dxfId="445" priority="5">
      <formula>$B24="Y. Compétences comportementales"</formula>
    </cfRule>
    <cfRule type="expression" dxfId="444" priority="6">
      <formula>$B24="X. Digital"</formula>
    </cfRule>
    <cfRule type="expression" dxfId="443" priority="7">
      <formula>$B24="P.  Projet"</formula>
    </cfRule>
    <cfRule type="expression" dxfId="442" priority="8">
      <formula>$B24="O.  Communication"</formula>
    </cfRule>
    <cfRule type="expression" dxfId="441" priority="9">
      <formula>$B24="N .  Système d'informations"</formula>
    </cfRule>
    <cfRule type="expression" dxfId="440" priority="10">
      <formula>$B24="M.  Marketing"</formula>
    </cfRule>
    <cfRule type="expression" dxfId="439" priority="11">
      <formula>$B24="L.  Ressources Humaines"</formula>
    </cfRule>
    <cfRule type="expression" dxfId="438" priority="12">
      <formula>$B24="K.  Audit / Risques"</formula>
    </cfRule>
    <cfRule type="expression" dxfId="437" priority="13">
      <formula>$B24="J.  Administration / Services Généraux"</formula>
    </cfRule>
    <cfRule type="expression" dxfId="436" priority="14">
      <formula>$B24="I.  Immobilier"</formula>
    </cfRule>
    <cfRule type="expression" dxfId="435" priority="15">
      <formula>$B24="H.  Finance / Contrôle de Gestion / Comptabilité"</formula>
    </cfRule>
    <cfRule type="expression" dxfId="434" priority="16">
      <formula>$B24="G.  Achats"</formula>
    </cfRule>
    <cfRule type="expression" dxfId="433" priority="17">
      <formula>$B24="F.  Entreprises"</formula>
    </cfRule>
    <cfRule type="expression" dxfId="432" priority="18">
      <formula>$B24="E. Excellence opérationnelle  Banque de détail"</formula>
    </cfRule>
    <cfRule type="expression" dxfId="431" priority="19">
      <formula>$B24="D. Excellence opérationnelle Expertise transverse"</formula>
    </cfRule>
    <cfRule type="expression" dxfId="430" priority="20">
      <formula>$B24="C. Gestion des risques"</formula>
    </cfRule>
    <cfRule type="expression" dxfId="429" priority="21">
      <formula>$B24="B. Vente, Conseil"</formula>
    </cfRule>
    <cfRule type="expression" dxfId="428" priority="22">
      <formula>$B24="A. Accueil, orientation"</formula>
    </cfRule>
  </conditionalFormatting>
  <printOptions horizontalCentered="1"/>
  <pageMargins left="0.23622047244094491" right="0.23622047244094491" top="0.74803149606299213" bottom="0.74803149606299213" header="0" footer="0"/>
  <pageSetup paperSize="9" scale="68" orientation="portrait" r:id="rId1"/>
  <drawing r:id="rId2"/>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Feuil110">
    <tabColor theme="5" tint="0.59999389629810485"/>
    <pageSetUpPr fitToPage="1"/>
  </sheetPr>
  <dimension ref="A1:I33"/>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35477 - CHARGE QUALITE ET RELATION CLIENTS - III.3</v>
      </c>
      <c r="E4" s="271"/>
      <c r="F4" s="271"/>
      <c r="G4" s="272" t="str">
        <f ca="1">HYPERLINK("#Matrice!"&amp;ADDRESS(3,4+MATCH(D4,Matrice!$E$3:$AOP$3,0)),"Go")</f>
        <v>Go</v>
      </c>
    </row>
    <row r="5" spans="1:7" s="278" customFormat="1" ht="21" customHeight="1">
      <c r="A5" s="273"/>
      <c r="B5" s="274"/>
      <c r="C5" s="275" t="s">
        <v>403</v>
      </c>
      <c r="D5" s="276" t="str">
        <f ca="1">VLOOKUP($G$5,Répertoire_des_fonctions!$A$7:$E$780,2,0)</f>
        <v>QUALITE</v>
      </c>
      <c r="E5" s="277"/>
      <c r="F5" s="276" t="s">
        <v>1986</v>
      </c>
      <c r="G5" s="276" t="str">
        <f ca="1">RIGHT(CELL("filename",A1),LEN(CELL("filename",A1))-SEARCH("]",CELL("filename",A1)))</f>
        <v>35477</v>
      </c>
    </row>
    <row r="6" spans="1:7" s="278" customFormat="1" ht="21" customHeight="1">
      <c r="A6" s="273"/>
      <c r="B6" s="274"/>
      <c r="C6" s="275" t="s">
        <v>404</v>
      </c>
      <c r="D6" s="276" t="str">
        <f ca="1">VLOOKUP($G$5,Répertoire_des_fonctions!$A$7:$E$780,3,0)</f>
        <v>CHARGE DE LA QUALITE</v>
      </c>
      <c r="E6" s="277"/>
      <c r="F6" s="276" t="s">
        <v>1987</v>
      </c>
      <c r="G6" s="276" t="str">
        <f ca="1">VLOOKUP($G$5,Répertoire_des_fonctions!$A$7:$E$780,5,0)</f>
        <v>III.3</v>
      </c>
    </row>
    <row r="7" spans="1:7" s="248" customFormat="1" ht="9.75" customHeight="1">
      <c r="A7" s="268"/>
      <c r="B7" s="279"/>
      <c r="C7" s="284"/>
      <c r="D7" s="285"/>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0.5" customHeight="1">
      <c r="A12" s="239" t="s">
        <v>959</v>
      </c>
      <c r="B12" s="240" t="s">
        <v>1982</v>
      </c>
      <c r="C12" s="241" t="s">
        <v>432</v>
      </c>
      <c r="D12" s="241" t="s">
        <v>431</v>
      </c>
      <c r="E12" s="241" t="s">
        <v>1997</v>
      </c>
      <c r="F12" s="300" t="s">
        <v>2056</v>
      </c>
      <c r="G12" s="242" t="s">
        <v>1984</v>
      </c>
    </row>
    <row r="13" spans="1:7" s="248" customFormat="1" ht="68">
      <c r="A13" s="244" t="s">
        <v>904</v>
      </c>
      <c r="B13" s="423" t="str">
        <f>IFERROR(VLOOKUP($A13,Référentiel_de_Compétences!$B$7:$E$700,2,0),"")</f>
        <v>Y. Compétences comportementales</v>
      </c>
      <c r="C13" s="670" t="s">
        <v>2129</v>
      </c>
      <c r="D13" s="670" t="s">
        <v>2134</v>
      </c>
      <c r="E13" s="670" t="s">
        <v>1484</v>
      </c>
      <c r="F13" s="430" t="s">
        <v>1996</v>
      </c>
      <c r="G13" s="469"/>
    </row>
    <row r="14" spans="1:7" s="248" customFormat="1" ht="68">
      <c r="A14" s="244" t="s">
        <v>905</v>
      </c>
      <c r="B14" s="423" t="str">
        <f>IFERROR(VLOOKUP($A14,Référentiel_de_Compétences!$B$7:$E$700,2,0),"")</f>
        <v>Y. Compétences comportementales</v>
      </c>
      <c r="C14" s="671" t="s">
        <v>181</v>
      </c>
      <c r="D14" s="671" t="s">
        <v>2135</v>
      </c>
      <c r="E14" s="671" t="s">
        <v>1490</v>
      </c>
      <c r="F14" s="432" t="s">
        <v>1996</v>
      </c>
      <c r="G14" s="470"/>
    </row>
    <row r="15" spans="1:7" s="248" customFormat="1" ht="102">
      <c r="A15" s="244" t="s">
        <v>906</v>
      </c>
      <c r="B15" s="423" t="str">
        <f>IFERROR(VLOOKUP($A15,Référentiel_de_Compétences!$B$7:$E$700,2,0),"")</f>
        <v>Y. Compétences comportementales</v>
      </c>
      <c r="C15" s="671" t="s">
        <v>2130</v>
      </c>
      <c r="D15" s="671" t="s">
        <v>2137</v>
      </c>
      <c r="E15" s="671" t="s">
        <v>1496</v>
      </c>
      <c r="F15" s="432" t="s">
        <v>1996</v>
      </c>
      <c r="G15" s="470"/>
    </row>
    <row r="16" spans="1:7" s="248" customFormat="1" ht="85">
      <c r="A16" s="244" t="s">
        <v>907</v>
      </c>
      <c r="B16" s="423" t="str">
        <f>IFERROR(VLOOKUP($A16,Référentiel_de_Compétences!$B$7:$E$700,2,0),"")</f>
        <v>Y. Compétences comportementales</v>
      </c>
      <c r="C16" s="671" t="s">
        <v>183</v>
      </c>
      <c r="D16" s="671" t="s">
        <v>2242</v>
      </c>
      <c r="E16" s="671" t="s">
        <v>1502</v>
      </c>
      <c r="F16" s="432" t="s">
        <v>1996</v>
      </c>
      <c r="G16" s="470"/>
    </row>
    <row r="17" spans="1:9" s="248" customFormat="1" ht="85">
      <c r="A17" s="244" t="s">
        <v>908</v>
      </c>
      <c r="B17" s="423" t="str">
        <f>IFERROR(VLOOKUP($A17,Référentiel_de_Compétences!$B$7:$E$700,2,0),"")</f>
        <v>Y. Compétences comportementales</v>
      </c>
      <c r="C17" s="671" t="s">
        <v>184</v>
      </c>
      <c r="D17" s="671" t="s">
        <v>2136</v>
      </c>
      <c r="E17" s="671" t="s">
        <v>1508</v>
      </c>
      <c r="F17" s="432" t="s">
        <v>1996</v>
      </c>
      <c r="G17" s="470"/>
    </row>
    <row r="18" spans="1:9" s="248" customFormat="1" ht="51">
      <c r="A18" s="244" t="s">
        <v>909</v>
      </c>
      <c r="B18" s="423" t="str">
        <f>IFERROR(VLOOKUP($A18,Référentiel_de_Compétences!$B$7:$E$700,2,0),"")</f>
        <v>Y. Compétences comportementales</v>
      </c>
      <c r="C18" s="671" t="s">
        <v>2177</v>
      </c>
      <c r="D18" s="671" t="s">
        <v>2219</v>
      </c>
      <c r="E18" s="671" t="s">
        <v>1514</v>
      </c>
      <c r="F18" s="432" t="s">
        <v>1996</v>
      </c>
      <c r="G18" s="470"/>
    </row>
    <row r="19" spans="1:9" s="248" customFormat="1" ht="51">
      <c r="A19" s="244" t="s">
        <v>910</v>
      </c>
      <c r="B19" s="423" t="str">
        <f>IFERROR(VLOOKUP($A19,Référentiel_de_Compétences!$B$7:$E$700,2,0),"")</f>
        <v>Y. Compétences comportementales</v>
      </c>
      <c r="C19" s="671" t="s">
        <v>186</v>
      </c>
      <c r="D19" s="671" t="s">
        <v>2235</v>
      </c>
      <c r="E19" s="671" t="s">
        <v>1520</v>
      </c>
      <c r="F19" s="432" t="s">
        <v>1996</v>
      </c>
      <c r="G19" s="470"/>
    </row>
    <row r="20" spans="1:9" s="248" customFormat="1" ht="102">
      <c r="A20" s="244" t="s">
        <v>916</v>
      </c>
      <c r="B20" s="423" t="str">
        <f>IFERROR(VLOOKUP($A20,Référentiel_de_Compétences!$B$7:$E$700,2,0),"")</f>
        <v>Z. Compétences Managériales</v>
      </c>
      <c r="C20" s="671" t="s">
        <v>2270</v>
      </c>
      <c r="D20" s="671" t="s">
        <v>2271</v>
      </c>
      <c r="E20" s="671" t="s">
        <v>2292</v>
      </c>
      <c r="F20" s="432" t="s">
        <v>1996</v>
      </c>
      <c r="G20" s="470"/>
    </row>
    <row r="21" spans="1:9" s="248" customFormat="1" ht="68">
      <c r="A21" s="244" t="s">
        <v>917</v>
      </c>
      <c r="B21" s="423" t="str">
        <f>IFERROR(VLOOKUP($A21,Référentiel_de_Compétences!$B$7:$E$700,2,0),"")</f>
        <v>Z. Compétences Managériales</v>
      </c>
      <c r="C21" s="672" t="s">
        <v>2272</v>
      </c>
      <c r="D21" s="672" t="s">
        <v>2273</v>
      </c>
      <c r="E21" s="672" t="s">
        <v>2291</v>
      </c>
      <c r="F21" s="434" t="s">
        <v>1996</v>
      </c>
      <c r="G21" s="471"/>
    </row>
    <row r="22" spans="1:9" ht="27.75" customHeight="1">
      <c r="C22" s="260" t="s">
        <v>1992</v>
      </c>
      <c r="D22" s="261"/>
      <c r="E22" s="379"/>
      <c r="F22" s="260" t="s">
        <v>1992</v>
      </c>
    </row>
    <row r="23" spans="1:9" s="210" customFormat="1">
      <c r="A23" s="207"/>
      <c r="B23" s="208"/>
      <c r="C23" s="260" t="s">
        <v>1993</v>
      </c>
      <c r="D23" s="261"/>
      <c r="E23" s="379"/>
      <c r="F23" s="260" t="s">
        <v>1995</v>
      </c>
      <c r="G23" s="207"/>
      <c r="H23" s="207"/>
      <c r="I23" s="207"/>
    </row>
    <row r="24" spans="1:9" s="210" customFormat="1">
      <c r="A24" s="207"/>
      <c r="B24" s="208"/>
      <c r="C24" s="262" t="s">
        <v>1994</v>
      </c>
      <c r="D24" s="261"/>
      <c r="E24" s="379"/>
      <c r="F24" s="262" t="s">
        <v>1994</v>
      </c>
      <c r="G24" s="207"/>
      <c r="H24" s="207"/>
      <c r="I24" s="207"/>
    </row>
    <row r="25" spans="1:9" s="210" customFormat="1">
      <c r="A25" s="207"/>
      <c r="B25" s="208"/>
      <c r="C25" s="208"/>
      <c r="D25" s="261"/>
      <c r="E25" s="379"/>
      <c r="F25" s="207"/>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ht="18.75" customHeight="1">
      <c r="A29" s="207"/>
      <c r="B29" s="208"/>
      <c r="C29" s="208"/>
      <c r="D29" s="261"/>
      <c r="E29" s="379"/>
      <c r="F29" s="207"/>
      <c r="G29" s="207"/>
      <c r="H29" s="207"/>
      <c r="I29" s="207"/>
    </row>
    <row r="30" spans="1:9">
      <c r="E30" s="379"/>
    </row>
    <row r="31" spans="1:9">
      <c r="E31" s="379"/>
    </row>
    <row r="32" spans="1:9">
      <c r="E32" s="379"/>
    </row>
    <row r="33" spans="5:5">
      <c r="E33" s="379"/>
    </row>
  </sheetData>
  <sheetProtection algorithmName="SHA-512" hashValue="sBx+0nkLUWqLtO0v9tMBP3b+MZf5iyWmHC3ww6ljP1vIvji0f37YCseohcHlX1IQwE99kBU9+HGRQ6eTqdgzfg==" saltValue="tqAaAnxGFlYMMUAy1aPhkw==" spinCount="100000" sheet="1" objects="1" scenarios="1"/>
  <autoFilter ref="A12:G21" xr:uid="{00000000-0009-0000-0000-00008A000000}"/>
  <mergeCells count="1">
    <mergeCell ref="C11:G11"/>
  </mergeCells>
  <conditionalFormatting sqref="C4 C7">
    <cfRule type="containsText" dxfId="427" priority="44" operator="containsText" text="Choisie">
      <formula>NOT(ISERROR(SEARCH("Choisie",C4)))</formula>
    </cfRule>
    <cfRule type="containsText" dxfId="426" priority="45" operator="containsText" text="clé">
      <formula>NOT(ISERROR(SEARCH("clé",C4)))</formula>
    </cfRule>
    <cfRule type="containsText" dxfId="425" priority="46" operator="containsText" text="UTILE">
      <formula>NOT(ISERROR(SEARCH("UTILE",C4)))</formula>
    </cfRule>
  </conditionalFormatting>
  <conditionalFormatting sqref="B13:B21 B22:C69">
    <cfRule type="expression" dxfId="424" priority="26">
      <formula>$B13="Z. Compétences Managériales"</formula>
    </cfRule>
    <cfRule type="expression" dxfId="423" priority="27">
      <formula>$B13="Y. Compétences comportementales"</formula>
    </cfRule>
    <cfRule type="expression" dxfId="422" priority="28">
      <formula>$B13="X. Digital"</formula>
    </cfRule>
    <cfRule type="expression" dxfId="421" priority="29">
      <formula>$B13="P.  Projet"</formula>
    </cfRule>
    <cfRule type="expression" dxfId="420" priority="30">
      <formula>$B13="O.  Communication"</formula>
    </cfRule>
    <cfRule type="expression" dxfId="419" priority="31">
      <formula>$B13="N .  Système d'informations"</formula>
    </cfRule>
    <cfRule type="expression" dxfId="418" priority="32">
      <formula>$B13="M.  Marketing"</formula>
    </cfRule>
    <cfRule type="expression" dxfId="417" priority="33">
      <formula>$B13="L.  Ressources Humaines"</formula>
    </cfRule>
    <cfRule type="expression" dxfId="416" priority="34">
      <formula>$B13="K.  Audit / Risques"</formula>
    </cfRule>
    <cfRule type="expression" dxfId="415" priority="35">
      <formula>$B13="J.  Administration / Services Généraux"</formula>
    </cfRule>
    <cfRule type="expression" dxfId="414" priority="36">
      <formula>$B13="I.  Immobilier"</formula>
    </cfRule>
    <cfRule type="expression" dxfId="413" priority="37">
      <formula>$B13="H.  Finance / Contrôle de Gestion / Comptabilité"</formula>
    </cfRule>
    <cfRule type="expression" dxfId="412" priority="38">
      <formula>$B13="G.  Achats"</formula>
    </cfRule>
    <cfRule type="expression" dxfId="411" priority="39">
      <formula>$B13="F.  Entreprises"</formula>
    </cfRule>
    <cfRule type="expression" dxfId="410" priority="40">
      <formula>$B13="E. Excellence opérationnelle  Banque de détail"</formula>
    </cfRule>
    <cfRule type="expression" dxfId="409" priority="41">
      <formula>$B13="D. Excellence opérationnelle Expertise transverse"</formula>
    </cfRule>
    <cfRule type="expression" dxfId="408" priority="42">
      <formula>$B13="C. Gestion des risques"</formula>
    </cfRule>
    <cfRule type="expression" dxfId="407" priority="43">
      <formula>$B13="B. Vente, Conseil"</formula>
    </cfRule>
    <cfRule type="expression" dxfId="406" priority="47">
      <formula>$B13="A. Accueil, orientation"</formula>
    </cfRule>
  </conditionalFormatting>
  <conditionalFormatting sqref="C8 C10">
    <cfRule type="containsText" dxfId="405" priority="23" operator="containsText" text="Choisie">
      <formula>NOT(ISERROR(SEARCH("Choisie",C8)))</formula>
    </cfRule>
    <cfRule type="containsText" dxfId="404" priority="24" operator="containsText" text="clé">
      <formula>NOT(ISERROR(SEARCH("clé",C8)))</formula>
    </cfRule>
    <cfRule type="containsText" dxfId="403" priority="25" operator="containsText" text="UTILE">
      <formula>NOT(ISERROR(SEARCH("UTILE",C8)))</formula>
    </cfRule>
  </conditionalFormatting>
  <conditionalFormatting sqref="F22:F24">
    <cfRule type="expression" dxfId="402" priority="4">
      <formula>$B22="Z. Compétences Managériales"</formula>
    </cfRule>
    <cfRule type="expression" dxfId="401" priority="5">
      <formula>$B22="Y. Compétences comportementales"</formula>
    </cfRule>
    <cfRule type="expression" dxfId="400" priority="6">
      <formula>$B22="X. Digital"</formula>
    </cfRule>
    <cfRule type="expression" dxfId="399" priority="7">
      <formula>$B22="P.  Projet"</formula>
    </cfRule>
    <cfRule type="expression" dxfId="398" priority="8">
      <formula>$B22="O.  Communication"</formula>
    </cfRule>
    <cfRule type="expression" dxfId="397" priority="9">
      <formula>$B22="N .  Système d'informations"</formula>
    </cfRule>
    <cfRule type="expression" dxfId="396" priority="10">
      <formula>$B22="M.  Marketing"</formula>
    </cfRule>
    <cfRule type="expression" dxfId="395" priority="11">
      <formula>$B22="L.  Ressources Humaines"</formula>
    </cfRule>
    <cfRule type="expression" dxfId="394" priority="12">
      <formula>$B22="K.  Audit / Risques"</formula>
    </cfRule>
    <cfRule type="expression" dxfId="393" priority="13">
      <formula>$B22="J.  Administration / Services Généraux"</formula>
    </cfRule>
    <cfRule type="expression" dxfId="392" priority="14">
      <formula>$B22="I.  Immobilier"</formula>
    </cfRule>
    <cfRule type="expression" dxfId="391" priority="15">
      <formula>$B22="H.  Finance / Contrôle de Gestion / Comptabilité"</formula>
    </cfRule>
    <cfRule type="expression" dxfId="390" priority="16">
      <formula>$B22="G.  Achats"</formula>
    </cfRule>
    <cfRule type="expression" dxfId="389" priority="17">
      <formula>$B22="F.  Entreprises"</formula>
    </cfRule>
    <cfRule type="expression" dxfId="388" priority="18">
      <formula>$B22="E. Excellence opérationnelle  Banque de détail"</formula>
    </cfRule>
    <cfRule type="expression" dxfId="387" priority="19">
      <formula>$B22="D. Excellence opérationnelle Expertise transverse"</formula>
    </cfRule>
    <cfRule type="expression" dxfId="386" priority="20">
      <formula>$B22="C. Gestion des risques"</formula>
    </cfRule>
    <cfRule type="expression" dxfId="385" priority="21">
      <formula>$B22="B. Vente, Conseil"</formula>
    </cfRule>
    <cfRule type="expression" dxfId="384" priority="22">
      <formula>$B22="A.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27">
    <tabColor theme="8" tint="0.59999389629810485"/>
    <pageSetUpPr fitToPage="1"/>
  </sheetPr>
  <dimension ref="A1:I22"/>
  <sheetViews>
    <sheetView showGridLines="0" tabSelected="1"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35648 - CONSEILLER RELATION CLIENTS/ADV</v>
      </c>
      <c r="E4" s="271"/>
      <c r="F4" s="271"/>
      <c r="G4" s="272" t="e">
        <f ca="1">HYPERLINK("#Matrice!"&amp;ADDRESS(3,4+MATCH(D4,Matrice!$E$3:$AOP$3,0)),"Go")</f>
        <v>#N/A</v>
      </c>
    </row>
    <row r="5" spans="1:9" s="278" customFormat="1" ht="21" customHeight="1">
      <c r="A5" s="273"/>
      <c r="B5" s="274"/>
      <c r="C5" s="275" t="s">
        <v>403</v>
      </c>
      <c r="D5" s="276" t="str">
        <f ca="1">VLOOKUP($G$5,Répertoire_des_fonctions!$A$7:$E$780,2,0)</f>
        <v>RELATION CLIENTS ADMINISTRATION DES VENTES</v>
      </c>
      <c r="E5" s="277"/>
      <c r="F5" s="276" t="s">
        <v>1986</v>
      </c>
      <c r="G5" s="276" t="str">
        <f ca="1">RIGHT(CELL("filename",A1),LEN(CELL("filename",A1))-SEARCH("]",CELL("filename",A1)))</f>
        <v>35648</v>
      </c>
    </row>
    <row r="6" spans="1:9" s="278" customFormat="1" ht="21" customHeight="1">
      <c r="A6" s="273"/>
      <c r="B6" s="274"/>
      <c r="C6" s="275" t="s">
        <v>404</v>
      </c>
      <c r="D6" s="276" t="str">
        <f ca="1">VLOOKUP($G$5,Répertoire_des_fonctions!$A$7:$E$780,3,0)</f>
        <v xml:space="preserve">CONSEIL ET GESTION RELATION CLIENTS - ADV </v>
      </c>
      <c r="E6" s="277"/>
      <c r="F6" s="276" t="s">
        <v>1987</v>
      </c>
      <c r="G6" s="276" t="str">
        <f ca="1">VLOOKUP($G$5,Répertoire_des_fonctions!$A$7:$E$780,5,0)</f>
        <v>II.1</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74.25" customHeight="1">
      <c r="A13" s="244"/>
      <c r="B13" s="423" t="str">
        <f>IFERROR(VLOOKUP($A13,Référentiel_de_Compétences!$B$7:$E$700,2,0),"")</f>
        <v/>
      </c>
      <c r="C13" s="898" t="s">
        <v>2129</v>
      </c>
      <c r="D13" s="919" t="s">
        <v>2134</v>
      </c>
      <c r="E13" s="919" t="s">
        <v>1479</v>
      </c>
      <c r="F13" s="901" t="s">
        <v>1996</v>
      </c>
      <c r="G13" s="902"/>
    </row>
    <row r="14" spans="1:9" ht="66.75" customHeight="1">
      <c r="C14" s="903" t="s">
        <v>181</v>
      </c>
      <c r="D14" s="920" t="s">
        <v>2135</v>
      </c>
      <c r="E14" s="920" t="s">
        <v>1485</v>
      </c>
      <c r="F14" s="906" t="s">
        <v>1996</v>
      </c>
      <c r="G14" s="907"/>
    </row>
    <row r="15" spans="1:9" s="210" customFormat="1" ht="104.25" customHeight="1">
      <c r="A15" s="207"/>
      <c r="B15" s="208"/>
      <c r="C15" s="903" t="s">
        <v>2130</v>
      </c>
      <c r="D15" s="920" t="s">
        <v>2137</v>
      </c>
      <c r="E15" s="920" t="s">
        <v>1491</v>
      </c>
      <c r="F15" s="906" t="s">
        <v>1996</v>
      </c>
      <c r="G15" s="907"/>
      <c r="H15" s="207"/>
      <c r="I15" s="207"/>
    </row>
    <row r="16" spans="1:9" s="210" customFormat="1" ht="99" customHeight="1">
      <c r="A16" s="207"/>
      <c r="B16" s="208"/>
      <c r="C16" s="903" t="s">
        <v>183</v>
      </c>
      <c r="D16" s="920" t="s">
        <v>2242</v>
      </c>
      <c r="E16" s="920" t="s">
        <v>1497</v>
      </c>
      <c r="F16" s="906" t="s">
        <v>1996</v>
      </c>
      <c r="G16" s="907"/>
      <c r="H16" s="207"/>
      <c r="I16" s="207"/>
    </row>
    <row r="17" spans="1:9" s="210" customFormat="1" ht="109.5" customHeight="1">
      <c r="A17" s="207"/>
      <c r="B17" s="208"/>
      <c r="C17" s="903" t="s">
        <v>184</v>
      </c>
      <c r="D17" s="920" t="s">
        <v>2136</v>
      </c>
      <c r="E17" s="920" t="s">
        <v>1503</v>
      </c>
      <c r="F17" s="906" t="s">
        <v>1996</v>
      </c>
      <c r="G17" s="907"/>
      <c r="H17" s="207"/>
      <c r="I17" s="207"/>
    </row>
    <row r="18" spans="1:9" s="210" customFormat="1" ht="83.25" customHeight="1">
      <c r="A18" s="207"/>
      <c r="B18" s="208"/>
      <c r="C18" s="903" t="s">
        <v>2177</v>
      </c>
      <c r="D18" s="920" t="s">
        <v>2219</v>
      </c>
      <c r="E18" s="920" t="s">
        <v>1509</v>
      </c>
      <c r="F18" s="906" t="s">
        <v>1996</v>
      </c>
      <c r="G18" s="907"/>
      <c r="H18" s="207"/>
      <c r="I18" s="207"/>
    </row>
    <row r="19" spans="1:9" s="210" customFormat="1" ht="60" customHeight="1">
      <c r="A19" s="207"/>
      <c r="B19" s="208"/>
      <c r="C19" s="910" t="s">
        <v>186</v>
      </c>
      <c r="D19" s="921" t="s">
        <v>2235</v>
      </c>
      <c r="E19" s="921" t="s">
        <v>1515</v>
      </c>
      <c r="F19" s="912" t="s">
        <v>1996</v>
      </c>
      <c r="G19" s="913"/>
      <c r="H19" s="207"/>
      <c r="I19" s="207"/>
    </row>
    <row r="20" spans="1:9">
      <c r="C20" s="260" t="s">
        <v>1992</v>
      </c>
      <c r="D20" s="668"/>
      <c r="E20" s="484"/>
      <c r="F20" s="260" t="s">
        <v>1992</v>
      </c>
      <c r="G20" s="301"/>
    </row>
    <row r="21" spans="1:9">
      <c r="C21" s="260" t="s">
        <v>1993</v>
      </c>
      <c r="D21" s="285"/>
      <c r="E21" s="379"/>
      <c r="F21" s="260" t="s">
        <v>1995</v>
      </c>
    </row>
    <row r="22" spans="1:9">
      <c r="C22" s="669" t="s">
        <v>1994</v>
      </c>
      <c r="D22" s="285"/>
      <c r="E22" s="379"/>
      <c r="F22" s="262" t="s">
        <v>1994</v>
      </c>
    </row>
  </sheetData>
  <sheetProtection algorithmName="SHA-512" hashValue="enBInvV7Q4uu7rG0KYIJiRpT0UJiS5z2ZBh+96NmrVR9gun4XtobD3KMdaMTeTolkUY3a4w6TZIX3srY1K9vXw==" saltValue="wGXg+Qzit52kM+eVy7kJyw==" spinCount="100000" sheet="1" objects="1" scenarios="1"/>
  <autoFilter ref="A12:G13" xr:uid="{00000000-0009-0000-0000-00000D000000}"/>
  <mergeCells count="1">
    <mergeCell ref="C11:G11"/>
  </mergeCells>
  <conditionalFormatting sqref="C4 C7">
    <cfRule type="containsText" dxfId="6289" priority="60" operator="containsText" text="Choisie">
      <formula>NOT(ISERROR(SEARCH("Choisie",C4)))</formula>
    </cfRule>
    <cfRule type="containsText" dxfId="6288" priority="61" operator="containsText" text="clé">
      <formula>NOT(ISERROR(SEARCH("clé",C4)))</formula>
    </cfRule>
    <cfRule type="containsText" dxfId="6287" priority="62" operator="containsText" text="UTILE">
      <formula>NOT(ISERROR(SEARCH("UTILE",C4)))</formula>
    </cfRule>
  </conditionalFormatting>
  <conditionalFormatting sqref="B23:C54 B13:B22">
    <cfRule type="expression" dxfId="6286" priority="42">
      <formula>$B13="Z. Compétences Managériales"</formula>
    </cfRule>
    <cfRule type="expression" dxfId="6285" priority="43">
      <formula>$B13="Y. Compétences comportementales"</formula>
    </cfRule>
    <cfRule type="expression" dxfId="6284" priority="44">
      <formula>$B13="X. Digital"</formula>
    </cfRule>
    <cfRule type="expression" dxfId="6283" priority="45">
      <formula>$B13="P.  Projet"</formula>
    </cfRule>
    <cfRule type="expression" dxfId="6282" priority="46">
      <formula>$B13="O.  Communication"</formula>
    </cfRule>
    <cfRule type="expression" dxfId="6281" priority="47">
      <formula>$B13="N .  Système d'informations"</formula>
    </cfRule>
    <cfRule type="expression" dxfId="6280" priority="48">
      <formula>$B13="M.  Marketing"</formula>
    </cfRule>
    <cfRule type="expression" dxfId="6279" priority="49">
      <formula>$B13="L.  Ressources Humaines"</formula>
    </cfRule>
    <cfRule type="expression" dxfId="6278" priority="50">
      <formula>$B13="K.  Audit / Risques"</formula>
    </cfRule>
    <cfRule type="expression" dxfId="6277" priority="51">
      <formula>$B13="J.  Administration / Services Généraux"</formula>
    </cfRule>
    <cfRule type="expression" dxfId="6276" priority="52">
      <formula>$B13="I.  Immobilier"</formula>
    </cfRule>
    <cfRule type="expression" dxfId="6275" priority="53">
      <formula>$B13="H.  Finance / Contrôle de Gestion / Comptabilité"</formula>
    </cfRule>
    <cfRule type="expression" dxfId="6274" priority="54">
      <formula>$B13="G.  Achats"</formula>
    </cfRule>
    <cfRule type="expression" dxfId="6273" priority="55">
      <formula>$B13="F.  Entreprises"</formula>
    </cfRule>
    <cfRule type="expression" dxfId="6272" priority="56">
      <formula>$B13="E. Excellence opérationnelle  Banque de détail"</formula>
    </cfRule>
    <cfRule type="expression" dxfId="6271" priority="57">
      <formula>$B13="D. Excellence opérationnelle Expertise transverse"</formula>
    </cfRule>
    <cfRule type="expression" dxfId="6270" priority="58">
      <formula>$B13="C. Gestion des risques"</formula>
    </cfRule>
    <cfRule type="expression" dxfId="6269" priority="59">
      <formula>$B13="B. Vente, Conseil"</formula>
    </cfRule>
    <cfRule type="expression" dxfId="6268" priority="63">
      <formula>$B13="A. Accueil, orientation"</formula>
    </cfRule>
  </conditionalFormatting>
  <conditionalFormatting sqref="C8 C10">
    <cfRule type="containsText" dxfId="6267" priority="39" operator="containsText" text="Choisie">
      <formula>NOT(ISERROR(SEARCH("Choisie",C8)))</formula>
    </cfRule>
    <cfRule type="containsText" dxfId="6266" priority="40" operator="containsText" text="clé">
      <formula>NOT(ISERROR(SEARCH("clé",C8)))</formula>
    </cfRule>
    <cfRule type="containsText" dxfId="6265" priority="41" operator="containsText" text="UTILE">
      <formula>NOT(ISERROR(SEARCH("UTILE",C8)))</formula>
    </cfRule>
  </conditionalFormatting>
  <conditionalFormatting sqref="C20:C22">
    <cfRule type="expression" dxfId="6264" priority="20">
      <formula>$B20="Z. Compétences Managériales"</formula>
    </cfRule>
    <cfRule type="expression" dxfId="6263" priority="21">
      <formula>$B20="Y. Compétences comportementales"</formula>
    </cfRule>
    <cfRule type="expression" dxfId="6262" priority="22">
      <formula>$B20="X. Digital"</formula>
    </cfRule>
    <cfRule type="expression" dxfId="6261" priority="23">
      <formula>$B20="P.  Projet"</formula>
    </cfRule>
    <cfRule type="expression" dxfId="6260" priority="24">
      <formula>$B20="O.  Communication"</formula>
    </cfRule>
    <cfRule type="expression" dxfId="6259" priority="25">
      <formula>$B20="N .  Système d'informations"</formula>
    </cfRule>
    <cfRule type="expression" dxfId="6258" priority="26">
      <formula>$B20="M.  Marketing"</formula>
    </cfRule>
    <cfRule type="expression" dxfId="6257" priority="27">
      <formula>$B20="L.  Ressources Humaines"</formula>
    </cfRule>
    <cfRule type="expression" dxfId="6256" priority="28">
      <formula>$B20="K.  Audit / Risques"</formula>
    </cfRule>
    <cfRule type="expression" dxfId="6255" priority="29">
      <formula>$B20="J.  Administration / Services Généraux"</formula>
    </cfRule>
    <cfRule type="expression" dxfId="6254" priority="30">
      <formula>$B20="I.  Immobilier"</formula>
    </cfRule>
    <cfRule type="expression" dxfId="6253" priority="31">
      <formula>$B20="H.  Finance / Contrôle de Gestion / Comptabilité"</formula>
    </cfRule>
    <cfRule type="expression" dxfId="6252" priority="32">
      <formula>$B20="G.  Achats"</formula>
    </cfRule>
    <cfRule type="expression" dxfId="6251" priority="33">
      <formula>$B20="F.  Entreprises"</formula>
    </cfRule>
    <cfRule type="expression" dxfId="6250" priority="34">
      <formula>$B20="E. Excellence opérationnelle  Banque de détail"</formula>
    </cfRule>
    <cfRule type="expression" dxfId="6249" priority="35">
      <formula>$B20="D. Excellence opérationnelle Expertise transverse"</formula>
    </cfRule>
    <cfRule type="expression" dxfId="6248" priority="36">
      <formula>$B20="C. Gestion des risques"</formula>
    </cfRule>
    <cfRule type="expression" dxfId="6247" priority="37">
      <formula>$B20="B. Vente, Conseil"</formula>
    </cfRule>
    <cfRule type="expression" dxfId="6246" priority="38">
      <formula>$B20="A. Accueil, orientation"</formula>
    </cfRule>
  </conditionalFormatting>
  <conditionalFormatting sqref="F20:F22">
    <cfRule type="expression" dxfId="6245" priority="1">
      <formula>$B20="Z. Compétences Managériales"</formula>
    </cfRule>
    <cfRule type="expression" dxfId="6244" priority="2">
      <formula>$B20="Y. Compétences comportementales"</formula>
    </cfRule>
    <cfRule type="expression" dxfId="6243" priority="3">
      <formula>$B20="X. Digital"</formula>
    </cfRule>
    <cfRule type="expression" dxfId="6242" priority="4">
      <formula>$B20="P.  Projet"</formula>
    </cfRule>
    <cfRule type="expression" dxfId="6241" priority="5">
      <formula>$B20="O.  Communication"</formula>
    </cfRule>
    <cfRule type="expression" dxfId="6240" priority="6">
      <formula>$B20="N .  Système d'informations"</formula>
    </cfRule>
    <cfRule type="expression" dxfId="6239" priority="7">
      <formula>$B20="M.  Marketing"</formula>
    </cfRule>
    <cfRule type="expression" dxfId="6238" priority="8">
      <formula>$B20="L.  Ressources Humaines"</formula>
    </cfRule>
    <cfRule type="expression" dxfId="6237" priority="9">
      <formula>$B20="K.  Audit / Risques"</formula>
    </cfRule>
    <cfRule type="expression" dxfId="6236" priority="10">
      <formula>$B20="J.  Administration / Services Généraux"</formula>
    </cfRule>
    <cfRule type="expression" dxfId="6235" priority="11">
      <formula>$B20="I.  Immobilier"</formula>
    </cfRule>
    <cfRule type="expression" dxfId="6234" priority="12">
      <formula>$B20="H.  Finance / Contrôle de Gestion / Comptabilité"</formula>
    </cfRule>
    <cfRule type="expression" dxfId="6233" priority="13">
      <formula>$B20="G.  Achats"</formula>
    </cfRule>
    <cfRule type="expression" dxfId="6232" priority="14">
      <formula>$B20="F.  Entreprises"</formula>
    </cfRule>
    <cfRule type="expression" dxfId="6231" priority="15">
      <formula>$B20="E. Excellence opérationnelle  Banque de détail"</formula>
    </cfRule>
    <cfRule type="expression" dxfId="6230" priority="16">
      <formula>$B20="D. Excellence opérationnelle Expertise transverse"</formula>
    </cfRule>
    <cfRule type="expression" dxfId="6229" priority="17">
      <formula>$B20="C. Gestion des risques"</formula>
    </cfRule>
    <cfRule type="expression" dxfId="6228" priority="18">
      <formula>$B20="B. Vente, Conseil"</formula>
    </cfRule>
    <cfRule type="expression" dxfId="6227" priority="19">
      <formula>$B20="A.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Feuil111">
    <tabColor theme="5" tint="0.59999389629810485"/>
    <pageSetUpPr fitToPage="1"/>
  </sheetPr>
  <dimension ref="A1:I34"/>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37146 - CONSEILLER EN EVOLUTION PROFESSIONNELLE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37146</v>
      </c>
    </row>
    <row r="6" spans="1:7" s="278" customFormat="1" ht="21" customHeight="1">
      <c r="A6" s="273"/>
      <c r="B6" s="274"/>
      <c r="C6" s="275" t="s">
        <v>404</v>
      </c>
      <c r="D6" s="276" t="str">
        <f ca="1">VLOOKUP($G$5,Répertoire_des_fonctions!$A$7:$E$780,3,0)</f>
        <v>DEVELOPPEMENT RH - GPEC - EVOLUTION PROF</v>
      </c>
      <c r="E6" s="277"/>
      <c r="F6" s="276" t="s">
        <v>1987</v>
      </c>
      <c r="G6" s="276" t="str">
        <f ca="1">VLOOKUP($G$5,Répertoire_des_fonctions!$A$7:$E$780,5,0)</f>
        <v>III.3</v>
      </c>
    </row>
    <row r="7" spans="1:7" s="248" customFormat="1" ht="7.5" customHeight="1">
      <c r="A7" s="268"/>
      <c r="B7" s="279"/>
      <c r="C7" s="284"/>
      <c r="D7" s="285"/>
      <c r="E7" s="282"/>
    </row>
    <row r="8" spans="1:7" s="248" customFormat="1" ht="15.75" customHeight="1">
      <c r="A8" s="268"/>
      <c r="B8" s="279"/>
      <c r="C8" s="269" t="s">
        <v>1988</v>
      </c>
      <c r="D8" s="270" t="s">
        <v>1991</v>
      </c>
      <c r="E8" s="375" t="s">
        <v>1989</v>
      </c>
      <c r="F8" s="271"/>
      <c r="G8" s="283"/>
    </row>
    <row r="9" spans="1:7" s="248" customFormat="1" ht="15.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9.75" customHeight="1">
      <c r="A12" s="239" t="s">
        <v>959</v>
      </c>
      <c r="B12" s="240" t="s">
        <v>1982</v>
      </c>
      <c r="C12" s="241" t="s">
        <v>432</v>
      </c>
      <c r="D12" s="241" t="s">
        <v>431</v>
      </c>
      <c r="E12" s="241" t="s">
        <v>1997</v>
      </c>
      <c r="F12" s="300" t="s">
        <v>2056</v>
      </c>
      <c r="G12" s="242" t="s">
        <v>1984</v>
      </c>
    </row>
    <row r="13" spans="1:7" s="248" customFormat="1" ht="51">
      <c r="A13" s="244" t="s">
        <v>724</v>
      </c>
      <c r="B13" s="423" t="str">
        <f>IFERROR(VLOOKUP($A13,Référentiel_de_Compétences!$B$7:$E$700,2,0),"")</f>
        <v>D. Excellence opérationnelle Expertise transverse</v>
      </c>
      <c r="C13" s="670" t="s">
        <v>2163</v>
      </c>
      <c r="D13" s="670" t="s">
        <v>2282</v>
      </c>
      <c r="E13" s="670" t="s">
        <v>1400</v>
      </c>
      <c r="F13" s="430" t="s">
        <v>1996</v>
      </c>
      <c r="G13" s="469"/>
    </row>
    <row r="14" spans="1:7" s="248" customFormat="1" ht="51">
      <c r="A14" s="244" t="s">
        <v>729</v>
      </c>
      <c r="B14" s="423" t="str">
        <f>IFERROR(VLOOKUP($A14,Référentiel_de_Compétences!$B$7:$E$700,2,0),"")</f>
        <v>D. Excellence opérationnelle Expertise transverse</v>
      </c>
      <c r="C14" s="671" t="s">
        <v>2243</v>
      </c>
      <c r="D14" s="671" t="s">
        <v>639</v>
      </c>
      <c r="E14" s="671" t="s">
        <v>1197</v>
      </c>
      <c r="F14" s="432" t="s">
        <v>1996</v>
      </c>
      <c r="G14" s="470"/>
    </row>
    <row r="15" spans="1:7" s="248" customFormat="1" ht="51">
      <c r="A15" s="244" t="s">
        <v>735</v>
      </c>
      <c r="B15" s="423" t="str">
        <f>IFERROR(VLOOKUP($A15,Référentiel_de_Compétences!$B$7:$E$700,2,0),"")</f>
        <v>D. Excellence opérationnelle Expertise transverse</v>
      </c>
      <c r="C15" s="671" t="s">
        <v>44</v>
      </c>
      <c r="D15" s="671" t="s">
        <v>2220</v>
      </c>
      <c r="E15" s="671" t="s">
        <v>1202</v>
      </c>
      <c r="F15" s="432" t="s">
        <v>1996</v>
      </c>
      <c r="G15" s="470"/>
    </row>
    <row r="16" spans="1:7" s="248" customFormat="1" ht="102">
      <c r="A16" s="244" t="s">
        <v>736</v>
      </c>
      <c r="B16" s="423" t="str">
        <f>IFERROR(VLOOKUP($A16,Référentiel_de_Compétences!$B$7:$E$700,2,0),"")</f>
        <v>D. Excellence opérationnelle Expertise transverse</v>
      </c>
      <c r="C16" s="671" t="s">
        <v>2130</v>
      </c>
      <c r="D16" s="671" t="s">
        <v>2137</v>
      </c>
      <c r="E16" s="671" t="s">
        <v>1496</v>
      </c>
      <c r="F16" s="432" t="s">
        <v>1996</v>
      </c>
      <c r="G16" s="470"/>
    </row>
    <row r="17" spans="1:9" s="248" customFormat="1" ht="85">
      <c r="A17" s="244" t="s">
        <v>737</v>
      </c>
      <c r="B17" s="423" t="str">
        <f>IFERROR(VLOOKUP($A17,Référentiel_de_Compétences!$B$7:$E$700,2,0),"")</f>
        <v>D. Excellence opérationnelle Expertise transverse</v>
      </c>
      <c r="C17" s="671" t="s">
        <v>184</v>
      </c>
      <c r="D17" s="671" t="s">
        <v>2136</v>
      </c>
      <c r="E17" s="671" t="s">
        <v>1508</v>
      </c>
      <c r="F17" s="432" t="s">
        <v>1996</v>
      </c>
      <c r="G17" s="470"/>
    </row>
    <row r="18" spans="1:9" s="248" customFormat="1" ht="68">
      <c r="A18" s="244" t="s">
        <v>741</v>
      </c>
      <c r="B18" s="423" t="str">
        <f>IFERROR(VLOOKUP($A18,Référentiel_de_Compétences!$B$7:$E$700,2,0),"")</f>
        <v>D. Excellence opérationnelle Expertise transverse</v>
      </c>
      <c r="C18" s="671" t="s">
        <v>36</v>
      </c>
      <c r="D18" s="671" t="s">
        <v>2254</v>
      </c>
      <c r="E18" s="671" t="s">
        <v>1169</v>
      </c>
      <c r="F18" s="432" t="s">
        <v>1996</v>
      </c>
      <c r="G18" s="470"/>
    </row>
    <row r="19" spans="1:9" s="248" customFormat="1" ht="68">
      <c r="A19" s="244" t="s">
        <v>819</v>
      </c>
      <c r="B19" s="423" t="str">
        <f>IFERROR(VLOOKUP($A19,Référentiel_de_Compétences!$B$7:$E$700,2,0),"")</f>
        <v>L.  Ressources Humaines</v>
      </c>
      <c r="C19" s="671" t="s">
        <v>2129</v>
      </c>
      <c r="D19" s="671" t="s">
        <v>2134</v>
      </c>
      <c r="E19" s="671" t="s">
        <v>1484</v>
      </c>
      <c r="F19" s="432" t="s">
        <v>1996</v>
      </c>
      <c r="G19" s="470"/>
    </row>
    <row r="20" spans="1:9" s="248" customFormat="1" ht="68">
      <c r="A20" s="244" t="s">
        <v>820</v>
      </c>
      <c r="B20" s="423" t="str">
        <f>IFERROR(VLOOKUP($A20,Référentiel_de_Compétences!$B$7:$E$700,2,0),"")</f>
        <v>L.  Ressources Humaines</v>
      </c>
      <c r="C20" s="671" t="s">
        <v>181</v>
      </c>
      <c r="D20" s="671" t="s">
        <v>2135</v>
      </c>
      <c r="E20" s="671" t="s">
        <v>1490</v>
      </c>
      <c r="F20" s="432" t="s">
        <v>1996</v>
      </c>
      <c r="G20" s="470"/>
    </row>
    <row r="21" spans="1:9" s="248" customFormat="1" ht="51">
      <c r="A21" s="244" t="s">
        <v>826</v>
      </c>
      <c r="B21" s="423" t="str">
        <f>IFERROR(VLOOKUP($A21,Référentiel_de_Compétences!$B$7:$E$700,2,0),"")</f>
        <v>L.  Ressources Humaines</v>
      </c>
      <c r="C21" s="671" t="s">
        <v>114</v>
      </c>
      <c r="D21" s="671" t="s">
        <v>2281</v>
      </c>
      <c r="E21" s="671" t="s">
        <v>1401</v>
      </c>
      <c r="F21" s="432" t="s">
        <v>1996</v>
      </c>
      <c r="G21" s="470"/>
    </row>
    <row r="22" spans="1:9" s="248" customFormat="1" ht="85">
      <c r="A22" s="244" t="s">
        <v>894</v>
      </c>
      <c r="B22" s="423" t="str">
        <f>IFERROR(VLOOKUP($A22,Référentiel_de_Compétences!$B$7:$E$700,2,0),"")</f>
        <v>X. Digital</v>
      </c>
      <c r="C22" s="672" t="s">
        <v>2225</v>
      </c>
      <c r="D22" s="672" t="s">
        <v>2226</v>
      </c>
      <c r="E22" s="672" t="s">
        <v>1191</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sheetData>
  <sheetProtection algorithmName="SHA-512" hashValue="Qw3AY8iUpe2/szHP1xJe7Dn892HqZaVX3/r7OiDjXoopVYhfmJhVIiJrwsuLFXtr5zGMBvXICQ9IbkwuKRSDKw==" saltValue="aLbq9tsKO0vAO1sluapaqg==" spinCount="100000" sheet="1" objects="1" scenarios="1"/>
  <autoFilter ref="A12:G22" xr:uid="{00000000-0009-0000-0000-00008B000000}"/>
  <mergeCells count="1">
    <mergeCell ref="C11:G11"/>
  </mergeCells>
  <conditionalFormatting sqref="C4 C7">
    <cfRule type="containsText" dxfId="383" priority="82" operator="containsText" text="Choisie">
      <formula>NOT(ISERROR(SEARCH("Choisie",C4)))</formula>
    </cfRule>
    <cfRule type="containsText" dxfId="382" priority="83" operator="containsText" text="clé">
      <formula>NOT(ISERROR(SEARCH("clé",C4)))</formula>
    </cfRule>
    <cfRule type="containsText" dxfId="381" priority="84" operator="containsText" text="UTILE">
      <formula>NOT(ISERROR(SEARCH("UTILE",C4)))</formula>
    </cfRule>
  </conditionalFormatting>
  <conditionalFormatting sqref="B13:B22 B26:C70">
    <cfRule type="expression" dxfId="380" priority="64">
      <formula>$B13="Z. Compétences Managériales"</formula>
    </cfRule>
    <cfRule type="expression" dxfId="379" priority="65">
      <formula>$B13="Y. Compétences comportementales"</formula>
    </cfRule>
    <cfRule type="expression" dxfId="378" priority="66">
      <formula>$B13="X. Digital"</formula>
    </cfRule>
    <cfRule type="expression" dxfId="377" priority="67">
      <formula>$B13="P.  Projet"</formula>
    </cfRule>
    <cfRule type="expression" dxfId="376" priority="68">
      <formula>$B13="O.  Communication"</formula>
    </cfRule>
    <cfRule type="expression" dxfId="375" priority="69">
      <formula>$B13="N .  Système d'informations"</formula>
    </cfRule>
    <cfRule type="expression" dxfId="374" priority="70">
      <formula>$B13="M.  Marketing"</formula>
    </cfRule>
    <cfRule type="expression" dxfId="373" priority="71">
      <formula>$B13="L.  Ressources Humaines"</formula>
    </cfRule>
    <cfRule type="expression" dxfId="372" priority="72">
      <formula>$B13="K.  Audit / Risques"</formula>
    </cfRule>
    <cfRule type="expression" dxfId="371" priority="73">
      <formula>$B13="J.  Administration / Services Généraux"</formula>
    </cfRule>
    <cfRule type="expression" dxfId="370" priority="74">
      <formula>$B13="I.  Immobilier"</formula>
    </cfRule>
    <cfRule type="expression" dxfId="369" priority="75">
      <formula>$B13="H.  Finance / Contrôle de Gestion / Comptabilité"</formula>
    </cfRule>
    <cfRule type="expression" dxfId="368" priority="76">
      <formula>$B13="G.  Achats"</formula>
    </cfRule>
    <cfRule type="expression" dxfId="367" priority="77">
      <formula>$B13="F.  Entreprises"</formula>
    </cfRule>
    <cfRule type="expression" dxfId="366" priority="78">
      <formula>$B13="E. Excellence opérationnelle  Banque de détail"</formula>
    </cfRule>
    <cfRule type="expression" dxfId="365" priority="79">
      <formula>$B13="D. Excellence opérationnelle Expertise transverse"</formula>
    </cfRule>
    <cfRule type="expression" dxfId="364" priority="80">
      <formula>$B13="C. Gestion des risques"</formula>
    </cfRule>
    <cfRule type="expression" dxfId="363" priority="81">
      <formula>$B13="B. Vente, Conseil"</formula>
    </cfRule>
    <cfRule type="expression" dxfId="362" priority="85">
      <formula>$B13="A. Accueil, orientation"</formula>
    </cfRule>
  </conditionalFormatting>
  <conditionalFormatting sqref="C8 C10">
    <cfRule type="containsText" dxfId="361" priority="61" operator="containsText" text="Choisie">
      <formula>NOT(ISERROR(SEARCH("Choisie",C8)))</formula>
    </cfRule>
    <cfRule type="containsText" dxfId="360" priority="62" operator="containsText" text="clé">
      <formula>NOT(ISERROR(SEARCH("clé",C8)))</formula>
    </cfRule>
    <cfRule type="containsText" dxfId="359" priority="63" operator="containsText" text="UTILE">
      <formula>NOT(ISERROR(SEARCH("UTILE",C8)))</formula>
    </cfRule>
  </conditionalFormatting>
  <conditionalFormatting sqref="B23:C25">
    <cfRule type="expression" dxfId="358" priority="20">
      <formula>$B23="Z. Compétences Managériales"</formula>
    </cfRule>
    <cfRule type="expression" dxfId="357" priority="21">
      <formula>$B23="Y. Compétences comportementales"</formula>
    </cfRule>
    <cfRule type="expression" dxfId="356" priority="22">
      <formula>$B23="X. Digital"</formula>
    </cfRule>
    <cfRule type="expression" dxfId="355" priority="23">
      <formula>$B23="P.  Projet"</formula>
    </cfRule>
    <cfRule type="expression" dxfId="354" priority="24">
      <formula>$B23="O.  Communication"</formula>
    </cfRule>
    <cfRule type="expression" dxfId="353" priority="25">
      <formula>$B23="N .  Système d'informations"</formula>
    </cfRule>
    <cfRule type="expression" dxfId="352" priority="26">
      <formula>$B23="M.  Marketing"</formula>
    </cfRule>
    <cfRule type="expression" dxfId="351" priority="27">
      <formula>$B23="L.  Ressources Humaines"</formula>
    </cfRule>
    <cfRule type="expression" dxfId="350" priority="28">
      <formula>$B23="K.  Audit / Risques"</formula>
    </cfRule>
    <cfRule type="expression" dxfId="349" priority="29">
      <formula>$B23="J.  Administration / Services Généraux"</formula>
    </cfRule>
    <cfRule type="expression" dxfId="348" priority="30">
      <formula>$B23="I.  Immobilier"</formula>
    </cfRule>
    <cfRule type="expression" dxfId="347" priority="31">
      <formula>$B23="H.  Finance / Contrôle de Gestion / Comptabilité"</formula>
    </cfRule>
    <cfRule type="expression" dxfId="346" priority="32">
      <formula>$B23="G.  Achats"</formula>
    </cfRule>
    <cfRule type="expression" dxfId="345" priority="33">
      <formula>$B23="F.  Entreprises"</formula>
    </cfRule>
    <cfRule type="expression" dxfId="344" priority="34">
      <formula>$B23="E. Excellence opérationnelle  Banque de détail"</formula>
    </cfRule>
    <cfRule type="expression" dxfId="343" priority="35">
      <formula>$B23="D. Excellence opérationnelle Expertise transverse"</formula>
    </cfRule>
    <cfRule type="expression" dxfId="342" priority="36">
      <formula>$B23="C. Gestion des risques"</formula>
    </cfRule>
    <cfRule type="expression" dxfId="341" priority="37">
      <formula>$B23="B. Vente, Conseil"</formula>
    </cfRule>
    <cfRule type="expression" dxfId="340" priority="38">
      <formula>$B23="A. Accueil, orientation"</formula>
    </cfRule>
  </conditionalFormatting>
  <conditionalFormatting sqref="F23:F25">
    <cfRule type="expression" dxfId="339" priority="1">
      <formula>$B23="Z. Compétences Managériales"</formula>
    </cfRule>
    <cfRule type="expression" dxfId="338" priority="2">
      <formula>$B23="Y. Compétences comportementales"</formula>
    </cfRule>
    <cfRule type="expression" dxfId="337" priority="3">
      <formula>$B23="X. Digital"</formula>
    </cfRule>
    <cfRule type="expression" dxfId="336" priority="4">
      <formula>$B23="P.  Projet"</formula>
    </cfRule>
    <cfRule type="expression" dxfId="335" priority="5">
      <formula>$B23="O.  Communication"</formula>
    </cfRule>
    <cfRule type="expression" dxfId="334" priority="6">
      <formula>$B23="N .  Système d'informations"</formula>
    </cfRule>
    <cfRule type="expression" dxfId="333" priority="7">
      <formula>$B23="M.  Marketing"</formula>
    </cfRule>
    <cfRule type="expression" dxfId="332" priority="8">
      <formula>$B23="L.  Ressources Humaines"</formula>
    </cfRule>
    <cfRule type="expression" dxfId="331" priority="9">
      <formula>$B23="K.  Audit / Risques"</formula>
    </cfRule>
    <cfRule type="expression" dxfId="330" priority="10">
      <formula>$B23="J.  Administration / Services Généraux"</formula>
    </cfRule>
    <cfRule type="expression" dxfId="329" priority="11">
      <formula>$B23="I.  Immobilier"</formula>
    </cfRule>
    <cfRule type="expression" dxfId="328" priority="12">
      <formula>$B23="H.  Finance / Contrôle de Gestion / Comptabilité"</formula>
    </cfRule>
    <cfRule type="expression" dxfId="327" priority="13">
      <formula>$B23="G.  Achats"</formula>
    </cfRule>
    <cfRule type="expression" dxfId="326" priority="14">
      <formula>$B23="F.  Entreprises"</formula>
    </cfRule>
    <cfRule type="expression" dxfId="325" priority="15">
      <formula>$B23="E. Excellence opérationnelle  Banque de détail"</formula>
    </cfRule>
    <cfRule type="expression" dxfId="324" priority="16">
      <formula>$B23="D. Excellence opérationnelle Expertise transverse"</formula>
    </cfRule>
    <cfRule type="expression" dxfId="323" priority="17">
      <formula>$B23="C. Gestion des risques"</formula>
    </cfRule>
    <cfRule type="expression" dxfId="322" priority="18">
      <formula>$B23="B. Vente, Conseil"</formula>
    </cfRule>
    <cfRule type="expression" dxfId="321" priority="19">
      <formula>$B23="A.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Feuil112">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4.5" style="208" customWidth="1" collapsed="1"/>
    <col min="4" max="4" width="75.66406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15" customHeight="1">
      <c r="A4" s="268"/>
      <c r="B4" s="231"/>
      <c r="C4" s="269" t="s">
        <v>1985</v>
      </c>
      <c r="D4" s="270" t="str">
        <f ca="1">VLOOKUP($G$5,Répertoire_des_fonctions!$A$7:$E$780,4,0)</f>
        <v>35409 - CONSEILLER SUPPORT III.3</v>
      </c>
      <c r="E4" s="271"/>
      <c r="F4" s="271"/>
      <c r="G4" s="272" t="str">
        <f ca="1">HYPERLINK("#Matrice!"&amp;ADDRESS(3,4+MATCH(D4,Matrice!$E$3:$AOP$3,0)),"Go")</f>
        <v>Go</v>
      </c>
    </row>
    <row r="5" spans="1:7" s="278" customFormat="1" ht="15" customHeight="1">
      <c r="A5" s="273"/>
      <c r="B5" s="274"/>
      <c r="C5" s="275" t="s">
        <v>403</v>
      </c>
      <c r="D5" s="276" t="str">
        <f ca="1">VLOOKUP($G$5,Répertoire_des_fonctions!$A$7:$E$780,2,0)</f>
        <v>SYSTEME D INFORMATION</v>
      </c>
      <c r="E5" s="277"/>
      <c r="F5" s="276" t="s">
        <v>1986</v>
      </c>
      <c r="G5" s="276" t="str">
        <f ca="1">RIGHT(CELL("filename",A1),LEN(CELL("filename",A1))-SEARCH("]",CELL("filename",A1)))</f>
        <v>35409</v>
      </c>
    </row>
    <row r="6" spans="1:7" s="278" customFormat="1" ht="15" customHeight="1">
      <c r="A6" s="273"/>
      <c r="B6" s="274"/>
      <c r="C6" s="275" t="s">
        <v>404</v>
      </c>
      <c r="D6" s="276" t="str">
        <f ca="1">VLOOKUP($G$5,Répertoire_des_fonctions!$A$7:$E$780,3,0)</f>
        <v>CHARGE DE SUPPORT INFORMATIQUE</v>
      </c>
      <c r="E6" s="277"/>
      <c r="F6" s="276" t="s">
        <v>1987</v>
      </c>
      <c r="G6" s="276" t="str">
        <f ca="1">VLOOKUP($G$5,Répertoire_des_fonctions!$A$7:$E$780,5,0)</f>
        <v>III.3</v>
      </c>
    </row>
    <row r="7" spans="1:7" s="248" customFormat="1" ht="6.75" customHeight="1">
      <c r="A7" s="268"/>
      <c r="B7" s="279"/>
      <c r="C7" s="284"/>
      <c r="D7" s="285"/>
      <c r="E7" s="282"/>
    </row>
    <row r="8" spans="1:7" s="248" customFormat="1" ht="15" customHeight="1">
      <c r="A8" s="268"/>
      <c r="B8" s="279"/>
      <c r="C8" s="269" t="s">
        <v>1988</v>
      </c>
      <c r="D8" s="270"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3" customHeight="1">
      <c r="A12" s="239" t="s">
        <v>959</v>
      </c>
      <c r="B12" s="240" t="s">
        <v>1982</v>
      </c>
      <c r="C12" s="426" t="s">
        <v>432</v>
      </c>
      <c r="D12" s="241" t="s">
        <v>431</v>
      </c>
      <c r="E12" s="241" t="s">
        <v>1997</v>
      </c>
      <c r="F12" s="300" t="s">
        <v>2056</v>
      </c>
      <c r="G12" s="242" t="s">
        <v>1984</v>
      </c>
    </row>
    <row r="13" spans="1:7" s="248" customFormat="1" ht="68">
      <c r="A13" s="244" t="s">
        <v>724</v>
      </c>
      <c r="B13" s="423" t="str">
        <f>IFERROR(VLOOKUP($A13,Référentiel_de_Compétences!$B$7:$E$700,2,0),"")</f>
        <v>D. Excellence opérationnelle Expertise transverse</v>
      </c>
      <c r="C13" s="670" t="s">
        <v>161</v>
      </c>
      <c r="D13" s="670" t="s">
        <v>2283</v>
      </c>
      <c r="E13" s="670" t="s">
        <v>2086</v>
      </c>
      <c r="F13" s="430" t="s">
        <v>1996</v>
      </c>
      <c r="G13" s="469"/>
    </row>
    <row r="14" spans="1:7" s="248" customFormat="1" ht="42">
      <c r="A14" s="244" t="s">
        <v>729</v>
      </c>
      <c r="B14" s="423" t="str">
        <f>IFERROR(VLOOKUP($A14,Référentiel_de_Compétences!$B$7:$E$700,2,0),"")</f>
        <v>D. Excellence opérationnelle Expertise transverse</v>
      </c>
      <c r="C14" s="671" t="s">
        <v>2243</v>
      </c>
      <c r="D14" s="671" t="s">
        <v>639</v>
      </c>
      <c r="E14" s="671" t="s">
        <v>1197</v>
      </c>
      <c r="F14" s="432" t="s">
        <v>1996</v>
      </c>
      <c r="G14" s="470"/>
    </row>
    <row r="15" spans="1:7" s="248" customFormat="1" ht="102">
      <c r="A15" s="244" t="s">
        <v>735</v>
      </c>
      <c r="B15" s="423" t="str">
        <f>IFERROR(VLOOKUP($A15,Référentiel_de_Compétences!$B$7:$E$700,2,0),"")</f>
        <v>D. Excellence opérationnelle Expertise transverse</v>
      </c>
      <c r="C15" s="671" t="s">
        <v>2130</v>
      </c>
      <c r="D15" s="671" t="s">
        <v>2137</v>
      </c>
      <c r="E15" s="671" t="s">
        <v>1496</v>
      </c>
      <c r="F15" s="432" t="s">
        <v>1996</v>
      </c>
      <c r="G15" s="470"/>
    </row>
    <row r="16" spans="1:7" s="248" customFormat="1" ht="85">
      <c r="A16" s="244" t="s">
        <v>736</v>
      </c>
      <c r="B16" s="423" t="str">
        <f>IFERROR(VLOOKUP($A16,Référentiel_de_Compétences!$B$7:$E$700,2,0),"")</f>
        <v>D. Excellence opérationnelle Expertise transverse</v>
      </c>
      <c r="C16" s="671" t="s">
        <v>184</v>
      </c>
      <c r="D16" s="671" t="s">
        <v>2136</v>
      </c>
      <c r="E16" s="671" t="s">
        <v>1508</v>
      </c>
      <c r="F16" s="432" t="s">
        <v>1996</v>
      </c>
      <c r="G16" s="470"/>
    </row>
    <row r="17" spans="1:9" s="248" customFormat="1" ht="255">
      <c r="A17" s="244" t="s">
        <v>737</v>
      </c>
      <c r="B17" s="423" t="str">
        <f>IFERROR(VLOOKUP($A17,Référentiel_de_Compétences!$B$7:$E$700,2,0),"")</f>
        <v>D. Excellence opérationnelle Expertise transverse</v>
      </c>
      <c r="C17" s="671" t="s">
        <v>139</v>
      </c>
      <c r="D17" s="671" t="s">
        <v>2287</v>
      </c>
      <c r="E17" s="671" t="s">
        <v>2184</v>
      </c>
      <c r="F17" s="432" t="s">
        <v>1996</v>
      </c>
      <c r="G17" s="470"/>
    </row>
    <row r="18" spans="1:9" s="248" customFormat="1" ht="42">
      <c r="A18" s="244" t="s">
        <v>741</v>
      </c>
      <c r="B18" s="423" t="str">
        <f>IFERROR(VLOOKUP($A18,Référentiel_de_Compétences!$B$7:$E$700,2,0),"")</f>
        <v>D. Excellence opérationnelle Expertise transverse</v>
      </c>
      <c r="C18" s="671" t="s">
        <v>162</v>
      </c>
      <c r="D18" s="671" t="s">
        <v>2284</v>
      </c>
      <c r="E18" s="671" t="s">
        <v>2197</v>
      </c>
      <c r="F18" s="432" t="s">
        <v>1996</v>
      </c>
      <c r="G18" s="470"/>
    </row>
    <row r="19" spans="1:9" s="248" customFormat="1" ht="68">
      <c r="A19" s="244" t="s">
        <v>819</v>
      </c>
      <c r="B19" s="423" t="str">
        <f>IFERROR(VLOOKUP($A19,Référentiel_de_Compétences!$B$7:$E$700,2,0),"")</f>
        <v>L.  Ressources Humaines</v>
      </c>
      <c r="C19" s="671" t="s">
        <v>2129</v>
      </c>
      <c r="D19" s="671" t="s">
        <v>2134</v>
      </c>
      <c r="E19" s="671" t="s">
        <v>1484</v>
      </c>
      <c r="F19" s="432" t="s">
        <v>1996</v>
      </c>
      <c r="G19" s="470"/>
    </row>
    <row r="20" spans="1:9" s="248" customFormat="1" ht="68">
      <c r="A20" s="244" t="s">
        <v>820</v>
      </c>
      <c r="B20" s="423" t="str">
        <f>IFERROR(VLOOKUP($A20,Référentiel_de_Compétences!$B$7:$E$700,2,0),"")</f>
        <v>L.  Ressources Humaines</v>
      </c>
      <c r="C20" s="671" t="s">
        <v>181</v>
      </c>
      <c r="D20" s="671" t="s">
        <v>2135</v>
      </c>
      <c r="E20" s="671" t="s">
        <v>1490</v>
      </c>
      <c r="F20" s="432" t="s">
        <v>1996</v>
      </c>
      <c r="G20" s="470"/>
    </row>
    <row r="21" spans="1:9" s="248" customFormat="1" ht="102">
      <c r="A21" s="244" t="s">
        <v>826</v>
      </c>
      <c r="B21" s="423" t="str">
        <f>IFERROR(VLOOKUP($A21,Référentiel_de_Compétences!$B$7:$E$700,2,0),"")</f>
        <v>L.  Ressources Humaines</v>
      </c>
      <c r="C21" s="671" t="s">
        <v>151</v>
      </c>
      <c r="D21" s="671" t="s">
        <v>2285</v>
      </c>
      <c r="E21" s="671" t="s">
        <v>2077</v>
      </c>
      <c r="F21" s="432" t="s">
        <v>1996</v>
      </c>
      <c r="G21" s="470"/>
    </row>
    <row r="22" spans="1:9" s="248" customFormat="1" ht="51">
      <c r="A22" s="244" t="s">
        <v>894</v>
      </c>
      <c r="B22" s="423" t="str">
        <f>IFERROR(VLOOKUP($A22,Référentiel_de_Compétences!$B$7:$E$700,2,0),"")</f>
        <v>X. Digital</v>
      </c>
      <c r="C22" s="672" t="s">
        <v>38</v>
      </c>
      <c r="D22" s="672" t="s">
        <v>505</v>
      </c>
      <c r="E22" s="672" t="s">
        <v>1179</v>
      </c>
      <c r="F22" s="434" t="s">
        <v>1996</v>
      </c>
      <c r="G22" s="471"/>
    </row>
    <row r="23" spans="1:9" ht="27.75" customHeight="1">
      <c r="C23" s="260" t="s">
        <v>1992</v>
      </c>
      <c r="D23" s="261"/>
      <c r="F23" s="260" t="s">
        <v>1992</v>
      </c>
    </row>
    <row r="24" spans="1:9" s="210" customFormat="1">
      <c r="A24" s="207"/>
      <c r="B24" s="208"/>
      <c r="C24" s="260" t="s">
        <v>1993</v>
      </c>
      <c r="D24" s="261"/>
      <c r="F24" s="260" t="s">
        <v>1995</v>
      </c>
      <c r="G24" s="207"/>
      <c r="H24" s="207"/>
      <c r="I24" s="207"/>
    </row>
    <row r="25" spans="1:9" s="210" customFormat="1">
      <c r="A25" s="207"/>
      <c r="B25" s="208"/>
      <c r="C25" s="262" t="s">
        <v>1994</v>
      </c>
      <c r="D25" s="261"/>
      <c r="F25" s="262" t="s">
        <v>1994</v>
      </c>
      <c r="G25" s="207"/>
      <c r="H25" s="207"/>
      <c r="I25" s="207"/>
    </row>
    <row r="26" spans="1:9" s="210" customFormat="1">
      <c r="A26" s="207"/>
      <c r="B26" s="208"/>
      <c r="C26" s="208"/>
      <c r="D26" s="261"/>
      <c r="F26" s="207"/>
      <c r="G26" s="207"/>
      <c r="H26" s="207"/>
      <c r="I26" s="207"/>
    </row>
    <row r="27" spans="1:9" s="210" customFormat="1">
      <c r="A27" s="207"/>
      <c r="B27" s="208"/>
      <c r="C27" s="208"/>
      <c r="D27" s="261"/>
      <c r="F27" s="207"/>
      <c r="G27" s="207"/>
      <c r="H27" s="207"/>
      <c r="I27" s="207"/>
    </row>
    <row r="28" spans="1:9" s="210" customFormat="1">
      <c r="A28" s="207"/>
      <c r="B28" s="208"/>
      <c r="C28" s="208"/>
      <c r="D28" s="261"/>
      <c r="F28" s="207"/>
      <c r="G28" s="207"/>
      <c r="H28" s="207"/>
      <c r="I28" s="207"/>
    </row>
    <row r="29" spans="1:9" s="210" customFormat="1">
      <c r="A29" s="207"/>
      <c r="B29" s="208"/>
      <c r="C29" s="208"/>
      <c r="D29" s="261"/>
      <c r="F29" s="207"/>
      <c r="G29" s="207"/>
      <c r="H29" s="207"/>
      <c r="I29" s="207"/>
    </row>
    <row r="30" spans="1:9" s="210" customFormat="1">
      <c r="A30" s="207"/>
      <c r="B30" s="208"/>
      <c r="C30" s="208"/>
      <c r="D30" s="261"/>
      <c r="F30" s="207"/>
      <c r="G30" s="207"/>
      <c r="H30" s="207"/>
      <c r="I30" s="207"/>
    </row>
  </sheetData>
  <sheetProtection algorithmName="SHA-512" hashValue="i0sxwmo4wD2EXCP+9PBmmORZI/H5eq1BM7Hv3W4enGbBiayvCoR46WCHEyx8ykTQD7nAjAYeWpo/4dBzYMhA9Q==" saltValue="Uq3BOyJ0/jK+gZzkqCiqLg==" spinCount="100000" sheet="1" objects="1" scenarios="1"/>
  <autoFilter ref="A12:G22" xr:uid="{00000000-0009-0000-0000-00008C000000}"/>
  <mergeCells count="1">
    <mergeCell ref="C11:G11"/>
  </mergeCells>
  <conditionalFormatting sqref="C4 C7">
    <cfRule type="containsText" dxfId="320" priority="69" operator="containsText" text="Choisie">
      <formula>NOT(ISERROR(SEARCH("Choisie",C4)))</formula>
    </cfRule>
    <cfRule type="containsText" dxfId="319" priority="70" operator="containsText" text="clé">
      <formula>NOT(ISERROR(SEARCH("clé",C4)))</formula>
    </cfRule>
    <cfRule type="containsText" dxfId="318" priority="71" operator="containsText" text="UTILE">
      <formula>NOT(ISERROR(SEARCH("UTILE",C4)))</formula>
    </cfRule>
  </conditionalFormatting>
  <conditionalFormatting sqref="B13:B22 B23:C70">
    <cfRule type="expression" dxfId="317" priority="51">
      <formula>$B13="Z. Compétences Managériales"</formula>
    </cfRule>
    <cfRule type="expression" dxfId="316" priority="52">
      <formula>$B13="Y. Compétences comportementales"</formula>
    </cfRule>
    <cfRule type="expression" dxfId="315" priority="53">
      <formula>$B13="X. Digital"</formula>
    </cfRule>
    <cfRule type="expression" dxfId="314" priority="54">
      <formula>$B13="P.  Projet"</formula>
    </cfRule>
    <cfRule type="expression" dxfId="313" priority="55">
      <formula>$B13="O.  Communication"</formula>
    </cfRule>
    <cfRule type="expression" dxfId="312" priority="56">
      <formula>$B13="N .  Système d'informations"</formula>
    </cfRule>
    <cfRule type="expression" dxfId="311" priority="57">
      <formula>$B13="M.  Marketing"</formula>
    </cfRule>
    <cfRule type="expression" dxfId="310" priority="58">
      <formula>$B13="L.  Ressources Humaines"</formula>
    </cfRule>
    <cfRule type="expression" dxfId="309" priority="59">
      <formula>$B13="K.  Audit / Risques"</formula>
    </cfRule>
    <cfRule type="expression" dxfId="308" priority="60">
      <formula>$B13="J.  Administration / Services Généraux"</formula>
    </cfRule>
    <cfRule type="expression" dxfId="307" priority="61">
      <formula>$B13="I.  Immobilier"</formula>
    </cfRule>
    <cfRule type="expression" dxfId="306" priority="62">
      <formula>$B13="H.  Finance / Contrôle de Gestion / Comptabilité"</formula>
    </cfRule>
    <cfRule type="expression" dxfId="305" priority="63">
      <formula>$B13="G.  Achats"</formula>
    </cfRule>
    <cfRule type="expression" dxfId="304" priority="64">
      <formula>$B13="F.  Entreprises"</formula>
    </cfRule>
    <cfRule type="expression" dxfId="303" priority="65">
      <formula>$B13="E. Excellence opérationnelle  Banque de détail"</formula>
    </cfRule>
    <cfRule type="expression" dxfId="302" priority="66">
      <formula>$B13="D. Excellence opérationnelle Expertise transverse"</formula>
    </cfRule>
    <cfRule type="expression" dxfId="301" priority="67">
      <formula>$B13="C. Gestion des risques"</formula>
    </cfRule>
    <cfRule type="expression" dxfId="300" priority="68">
      <formula>$B13="B. Vente, Conseil"</formula>
    </cfRule>
    <cfRule type="expression" dxfId="299" priority="72">
      <formula>$B13="A. Accueil, orientation"</formula>
    </cfRule>
  </conditionalFormatting>
  <conditionalFormatting sqref="C8 C10">
    <cfRule type="containsText" dxfId="298" priority="48" operator="containsText" text="Choisie">
      <formula>NOT(ISERROR(SEARCH("Choisie",C8)))</formula>
    </cfRule>
    <cfRule type="containsText" dxfId="297" priority="49" operator="containsText" text="clé">
      <formula>NOT(ISERROR(SEARCH("clé",C8)))</formula>
    </cfRule>
    <cfRule type="containsText" dxfId="296" priority="50" operator="containsText" text="UTILE">
      <formula>NOT(ISERROR(SEARCH("UTILE",C8)))</formula>
    </cfRule>
  </conditionalFormatting>
  <conditionalFormatting sqref="F23:F25">
    <cfRule type="expression" dxfId="295" priority="29">
      <formula>$B23="Z. Compétences Managériales"</formula>
    </cfRule>
    <cfRule type="expression" dxfId="294" priority="30">
      <formula>$B23="Y. Compétences comportementales"</formula>
    </cfRule>
    <cfRule type="expression" dxfId="293" priority="31">
      <formula>$B23="X. Digital"</formula>
    </cfRule>
    <cfRule type="expression" dxfId="292" priority="32">
      <formula>$B23="P.  Projet"</formula>
    </cfRule>
    <cfRule type="expression" dxfId="291" priority="33">
      <formula>$B23="O.  Communication"</formula>
    </cfRule>
    <cfRule type="expression" dxfId="290" priority="34">
      <formula>$B23="N .  Système d'informations"</formula>
    </cfRule>
    <cfRule type="expression" dxfId="289" priority="35">
      <formula>$B23="M.  Marketing"</formula>
    </cfRule>
    <cfRule type="expression" dxfId="288" priority="36">
      <formula>$B23="L.  Ressources Humaines"</formula>
    </cfRule>
    <cfRule type="expression" dxfId="287" priority="37">
      <formula>$B23="K.  Audit / Risques"</formula>
    </cfRule>
    <cfRule type="expression" dxfId="286" priority="38">
      <formula>$B23="J.  Administration / Services Généraux"</formula>
    </cfRule>
    <cfRule type="expression" dxfId="285" priority="39">
      <formula>$B23="I.  Immobilier"</formula>
    </cfRule>
    <cfRule type="expression" dxfId="284" priority="40">
      <formula>$B23="H.  Finance / Contrôle de Gestion / Comptabilité"</formula>
    </cfRule>
    <cfRule type="expression" dxfId="283" priority="41">
      <formula>$B23="G.  Achats"</formula>
    </cfRule>
    <cfRule type="expression" dxfId="282" priority="42">
      <formula>$B23="F.  Entreprises"</formula>
    </cfRule>
    <cfRule type="expression" dxfId="281" priority="43">
      <formula>$B23="E. Excellence opérationnelle  Banque de détail"</formula>
    </cfRule>
    <cfRule type="expression" dxfId="280" priority="44">
      <formula>$B23="D. Excellence opérationnelle Expertise transverse"</formula>
    </cfRule>
    <cfRule type="expression" dxfId="279" priority="45">
      <formula>$B23="C. Gestion des risques"</formula>
    </cfRule>
    <cfRule type="expression" dxfId="278" priority="46">
      <formula>$B23="B. Vente, Conseil"</formula>
    </cfRule>
    <cfRule type="expression" dxfId="277" priority="47">
      <formula>$B23="A. Accueil, orientation"</formula>
    </cfRule>
  </conditionalFormatting>
  <printOptions horizontalCentered="1"/>
  <pageMargins left="0.23622047244094491" right="0.23622047244094491" top="0.74803149606299213" bottom="0.46" header="0" footer="0"/>
  <pageSetup paperSize="9" scale="65" orientation="portrait" r:id="rId1"/>
  <drawing r:id="rId2"/>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Feuil113">
    <tabColor theme="5" tint="0.59999389629810485"/>
    <pageSetUpPr fitToPage="1"/>
  </sheetPr>
  <dimension ref="A1:I32"/>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8.5" style="279" customWidth="1" collapsed="1"/>
    <col min="4" max="4" width="73.16406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29877 - GESTIONNAIRE DE MOYENS DE REMPLACEMENT III.3</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29877</v>
      </c>
    </row>
    <row r="6" spans="1:7" s="278" customFormat="1" ht="21" customHeight="1">
      <c r="A6" s="273"/>
      <c r="B6" s="274"/>
      <c r="C6" s="275" t="s">
        <v>404</v>
      </c>
      <c r="D6" s="276" t="str">
        <f ca="1">VLOOKUP($G$5,Répertoire_des_fonctions!$A$7:$E$780,3,0)</f>
        <v>CHARGE DE GESTION ET DE DEVELOPPEMENT RH</v>
      </c>
      <c r="E6" s="277"/>
      <c r="F6" s="276" t="s">
        <v>1987</v>
      </c>
      <c r="G6" s="276" t="str">
        <f ca="1">VLOOKUP($G$5,Répertoire_des_fonctions!$A$7:$E$780,5,0)</f>
        <v>III.3</v>
      </c>
    </row>
    <row r="7" spans="1:7" s="248" customFormat="1" ht="9" customHeight="1">
      <c r="A7" s="268"/>
      <c r="B7" s="279"/>
      <c r="C7" s="662"/>
      <c r="D7" s="285"/>
      <c r="E7" s="282"/>
    </row>
    <row r="8" spans="1:7" s="248" customFormat="1" ht="15.75" customHeight="1">
      <c r="A8" s="268"/>
      <c r="B8" s="279"/>
      <c r="C8" s="414" t="s">
        <v>1988</v>
      </c>
      <c r="D8" s="270" t="s">
        <v>1991</v>
      </c>
      <c r="E8" s="276" t="s">
        <v>1989</v>
      </c>
      <c r="F8" s="271"/>
      <c r="G8" s="283"/>
    </row>
    <row r="9" spans="1:7" s="248" customFormat="1" ht="15.75"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2">
      <c r="A12" s="239" t="s">
        <v>959</v>
      </c>
      <c r="B12" s="240" t="s">
        <v>1982</v>
      </c>
      <c r="C12" s="241" t="s">
        <v>432</v>
      </c>
      <c r="D12" s="241" t="s">
        <v>431</v>
      </c>
      <c r="E12" s="241" t="s">
        <v>1997</v>
      </c>
      <c r="F12" s="300" t="s">
        <v>2056</v>
      </c>
      <c r="G12" s="242" t="s">
        <v>1984</v>
      </c>
    </row>
    <row r="13" spans="1:7" s="248" customFormat="1" ht="51">
      <c r="A13" s="244" t="s">
        <v>904</v>
      </c>
      <c r="B13" s="423" t="str">
        <f>IFERROR(VLOOKUP($A13,Référentiel_de_Compétences!$B$7:$E$700,2,0),"")</f>
        <v>Y. Compétences comportementales</v>
      </c>
      <c r="C13" s="670" t="s">
        <v>2243</v>
      </c>
      <c r="D13" s="670" t="s">
        <v>639</v>
      </c>
      <c r="E13" s="670" t="s">
        <v>1197</v>
      </c>
      <c r="F13" s="430" t="s">
        <v>1996</v>
      </c>
      <c r="G13" s="469"/>
    </row>
    <row r="14" spans="1:7" s="248" customFormat="1" ht="51">
      <c r="A14" s="244" t="s">
        <v>905</v>
      </c>
      <c r="B14" s="423" t="str">
        <f>IFERROR(VLOOKUP($A14,Référentiel_de_Compétences!$B$7:$E$700,2,0),"")</f>
        <v>Y. Compétences comportementales</v>
      </c>
      <c r="C14" s="671" t="s">
        <v>186</v>
      </c>
      <c r="D14" s="671" t="s">
        <v>2235</v>
      </c>
      <c r="E14" s="671" t="s">
        <v>1520</v>
      </c>
      <c r="F14" s="432" t="s">
        <v>1996</v>
      </c>
      <c r="G14" s="470"/>
    </row>
    <row r="15" spans="1:7" s="248" customFormat="1" ht="51">
      <c r="A15" s="244" t="s">
        <v>906</v>
      </c>
      <c r="B15" s="423" t="str">
        <f>IFERROR(VLOOKUP($A15,Référentiel_de_Compétences!$B$7:$E$700,2,0),"")</f>
        <v>Y. Compétences comportementales</v>
      </c>
      <c r="C15" s="671" t="s">
        <v>44</v>
      </c>
      <c r="D15" s="671" t="s">
        <v>2220</v>
      </c>
      <c r="E15" s="671" t="s">
        <v>1202</v>
      </c>
      <c r="F15" s="432" t="s">
        <v>1996</v>
      </c>
      <c r="G15" s="470"/>
    </row>
    <row r="16" spans="1:7" s="248" customFormat="1" ht="102">
      <c r="A16" s="244" t="s">
        <v>907</v>
      </c>
      <c r="B16" s="423" t="str">
        <f>IFERROR(VLOOKUP($A16,Référentiel_de_Compétences!$B$7:$E$700,2,0),"")</f>
        <v>Y. Compétences comportementales</v>
      </c>
      <c r="C16" s="671" t="s">
        <v>2130</v>
      </c>
      <c r="D16" s="671" t="s">
        <v>2137</v>
      </c>
      <c r="E16" s="671" t="s">
        <v>1496</v>
      </c>
      <c r="F16" s="432" t="s">
        <v>1996</v>
      </c>
      <c r="G16" s="470"/>
    </row>
    <row r="17" spans="1:9" s="248" customFormat="1" ht="68">
      <c r="A17" s="244" t="s">
        <v>908</v>
      </c>
      <c r="B17" s="423" t="str">
        <f>IFERROR(VLOOKUP($A17,Référentiel_de_Compétences!$B$7:$E$700,2,0),"")</f>
        <v>Y. Compétences comportementales</v>
      </c>
      <c r="C17" s="671" t="s">
        <v>2129</v>
      </c>
      <c r="D17" s="671" t="s">
        <v>2134</v>
      </c>
      <c r="E17" s="671" t="s">
        <v>1484</v>
      </c>
      <c r="F17" s="432" t="s">
        <v>1996</v>
      </c>
      <c r="G17" s="470"/>
    </row>
    <row r="18" spans="1:9" s="248" customFormat="1" ht="68">
      <c r="A18" s="244" t="s">
        <v>909</v>
      </c>
      <c r="B18" s="423" t="str">
        <f>IFERROR(VLOOKUP($A18,Référentiel_de_Compétences!$B$7:$E$700,2,0),"")</f>
        <v>Y. Compétences comportementales</v>
      </c>
      <c r="C18" s="671" t="s">
        <v>181</v>
      </c>
      <c r="D18" s="671" t="s">
        <v>2135</v>
      </c>
      <c r="E18" s="671" t="s">
        <v>1490</v>
      </c>
      <c r="F18" s="432" t="s">
        <v>1996</v>
      </c>
      <c r="G18" s="470"/>
    </row>
    <row r="19" spans="1:9" s="248" customFormat="1" ht="51">
      <c r="A19" s="244" t="s">
        <v>910</v>
      </c>
      <c r="B19" s="423" t="str">
        <f>IFERROR(VLOOKUP($A19,Référentiel_de_Compétences!$B$7:$E$700,2,0),"")</f>
        <v>Y. Compétences comportementales</v>
      </c>
      <c r="C19" s="671" t="s">
        <v>2128</v>
      </c>
      <c r="D19" s="671" t="s">
        <v>2133</v>
      </c>
      <c r="E19" s="671" t="s">
        <v>1445</v>
      </c>
      <c r="F19" s="432" t="s">
        <v>1996</v>
      </c>
      <c r="G19" s="470"/>
    </row>
    <row r="20" spans="1:9" s="248" customFormat="1" ht="68">
      <c r="A20" s="244" t="s">
        <v>910</v>
      </c>
      <c r="B20" s="423" t="str">
        <f>IFERROR(VLOOKUP($A20,Référentiel_de_Compétences!$B$7:$E$700,2,0),"")</f>
        <v>Y. Compétences comportementales</v>
      </c>
      <c r="C20" s="671" t="s">
        <v>176</v>
      </c>
      <c r="D20" s="671" t="s">
        <v>2262</v>
      </c>
      <c r="E20" s="671" t="s">
        <v>1467</v>
      </c>
      <c r="F20" s="432" t="s">
        <v>1996</v>
      </c>
      <c r="G20" s="470"/>
    </row>
    <row r="21" spans="1:9" s="248" customFormat="1" ht="85">
      <c r="A21" s="244" t="s">
        <v>893</v>
      </c>
      <c r="B21" s="423" t="str">
        <f>IFERROR(VLOOKUP($A21,Référentiel_de_Compétences!$B$7:$E$700,2,0),"")</f>
        <v>X. Digital</v>
      </c>
      <c r="C21" s="672" t="s">
        <v>2172</v>
      </c>
      <c r="D21" s="672" t="s">
        <v>2173</v>
      </c>
      <c r="E21" s="672" t="s">
        <v>1473</v>
      </c>
      <c r="F21" s="434" t="s">
        <v>1996</v>
      </c>
      <c r="G21" s="471"/>
    </row>
    <row r="22" spans="1:9" ht="27.75" customHeight="1">
      <c r="C22" s="260" t="s">
        <v>1992</v>
      </c>
      <c r="D22" s="285"/>
      <c r="E22" s="379"/>
      <c r="F22" s="260" t="s">
        <v>1992</v>
      </c>
    </row>
    <row r="23" spans="1:9" s="210" customFormat="1">
      <c r="A23" s="207"/>
      <c r="B23" s="208"/>
      <c r="C23" s="260" t="s">
        <v>1993</v>
      </c>
      <c r="D23" s="285"/>
      <c r="E23" s="379"/>
      <c r="F23" s="260" t="s">
        <v>1995</v>
      </c>
      <c r="G23" s="207"/>
      <c r="H23" s="207"/>
      <c r="I23" s="207"/>
    </row>
    <row r="24" spans="1:9" s="210" customFormat="1">
      <c r="A24" s="207"/>
      <c r="B24" s="208"/>
      <c r="C24" s="669" t="s">
        <v>1994</v>
      </c>
      <c r="D24" s="285"/>
      <c r="E24" s="379"/>
      <c r="F24" s="262" t="s">
        <v>1994</v>
      </c>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c r="E30" s="379"/>
    </row>
    <row r="31" spans="1:9">
      <c r="E31" s="379"/>
    </row>
    <row r="32" spans="1:9">
      <c r="E32" s="379"/>
    </row>
  </sheetData>
  <sheetProtection algorithmName="SHA-512" hashValue="rGAzsVZ5vlyMSBuh17QGrzxCyBMkG4AfTBh+HRIVkPWMwiPKXn94WKeiJgOWu8qTGiF68xplNcUM7AjjH/Sh8Q==" saltValue="CwWkkuvmCZAAk40cgILZgw==" spinCount="100000" sheet="1" objects="1" scenarios="1"/>
  <autoFilter ref="A12:G21" xr:uid="{00000000-0009-0000-0000-00008D000000}"/>
  <mergeCells count="1">
    <mergeCell ref="C11:G11"/>
  </mergeCells>
  <conditionalFormatting sqref="C4 C7">
    <cfRule type="containsText" dxfId="276" priority="69" operator="containsText" text="Choisie">
      <formula>NOT(ISERROR(SEARCH("Choisie",C4)))</formula>
    </cfRule>
    <cfRule type="containsText" dxfId="275" priority="70" operator="containsText" text="clé">
      <formula>NOT(ISERROR(SEARCH("clé",C4)))</formula>
    </cfRule>
    <cfRule type="containsText" dxfId="274" priority="71" operator="containsText" text="UTILE">
      <formula>NOT(ISERROR(SEARCH("UTILE",C4)))</formula>
    </cfRule>
  </conditionalFormatting>
  <conditionalFormatting sqref="B13:B19 B21 B22:C69">
    <cfRule type="expression" dxfId="273" priority="51">
      <formula>$B13="Z. Compétences Managériales"</formula>
    </cfRule>
    <cfRule type="expression" dxfId="272" priority="52">
      <formula>$B13="Y. Compétences comportementales"</formula>
    </cfRule>
    <cfRule type="expression" dxfId="271" priority="53">
      <formula>$B13="X. Digital"</formula>
    </cfRule>
    <cfRule type="expression" dxfId="270" priority="54">
      <formula>$B13="P.  Projet"</formula>
    </cfRule>
    <cfRule type="expression" dxfId="269" priority="55">
      <formula>$B13="O.  Communication"</formula>
    </cfRule>
    <cfRule type="expression" dxfId="268" priority="56">
      <formula>$B13="N .  Système d'informations"</formula>
    </cfRule>
    <cfRule type="expression" dxfId="267" priority="57">
      <formula>$B13="M.  Marketing"</formula>
    </cfRule>
    <cfRule type="expression" dxfId="266" priority="58">
      <formula>$B13="L.  Ressources Humaines"</formula>
    </cfRule>
    <cfRule type="expression" dxfId="265" priority="59">
      <formula>$B13="K.  Audit / Risques"</formula>
    </cfRule>
    <cfRule type="expression" dxfId="264" priority="60">
      <formula>$B13="J.  Administration / Services Généraux"</formula>
    </cfRule>
    <cfRule type="expression" dxfId="263" priority="61">
      <formula>$B13="I.  Immobilier"</formula>
    </cfRule>
    <cfRule type="expression" dxfId="262" priority="62">
      <formula>$B13="H.  Finance / Contrôle de Gestion / Comptabilité"</formula>
    </cfRule>
    <cfRule type="expression" dxfId="261" priority="63">
      <formula>$B13="G.  Achats"</formula>
    </cfRule>
    <cfRule type="expression" dxfId="260" priority="64">
      <formula>$B13="F.  Entreprises"</formula>
    </cfRule>
    <cfRule type="expression" dxfId="259" priority="65">
      <formula>$B13="E. Excellence opérationnelle  Banque de détail"</formula>
    </cfRule>
    <cfRule type="expression" dxfId="258" priority="66">
      <formula>$B13="D. Excellence opérationnelle Expertise transverse"</formula>
    </cfRule>
    <cfRule type="expression" dxfId="257" priority="67">
      <formula>$B13="C. Gestion des risques"</formula>
    </cfRule>
    <cfRule type="expression" dxfId="256" priority="68">
      <formula>$B13="B. Vente, Conseil"</formula>
    </cfRule>
    <cfRule type="expression" dxfId="255" priority="72">
      <formula>$B13="A. Accueil, orientation"</formula>
    </cfRule>
  </conditionalFormatting>
  <conditionalFormatting sqref="C8 C10">
    <cfRule type="containsText" dxfId="254" priority="48" operator="containsText" text="Choisie">
      <formula>NOT(ISERROR(SEARCH("Choisie",C8)))</formula>
    </cfRule>
    <cfRule type="containsText" dxfId="253" priority="49" operator="containsText" text="clé">
      <formula>NOT(ISERROR(SEARCH("clé",C8)))</formula>
    </cfRule>
    <cfRule type="containsText" dxfId="252" priority="50" operator="containsText" text="UTILE">
      <formula>NOT(ISERROR(SEARCH("UTILE",C8)))</formula>
    </cfRule>
  </conditionalFormatting>
  <conditionalFormatting sqref="F22:F24">
    <cfRule type="expression" dxfId="251" priority="29">
      <formula>$B22="Z. Compétences Managériales"</formula>
    </cfRule>
    <cfRule type="expression" dxfId="250" priority="30">
      <formula>$B22="Y. Compétences comportementales"</formula>
    </cfRule>
    <cfRule type="expression" dxfId="249" priority="31">
      <formula>$B22="X. Digital"</formula>
    </cfRule>
    <cfRule type="expression" dxfId="248" priority="32">
      <formula>$B22="P.  Projet"</formula>
    </cfRule>
    <cfRule type="expression" dxfId="247" priority="33">
      <formula>$B22="O.  Communication"</formula>
    </cfRule>
    <cfRule type="expression" dxfId="246" priority="34">
      <formula>$B22="N .  Système d'informations"</formula>
    </cfRule>
    <cfRule type="expression" dxfId="245" priority="35">
      <formula>$B22="M.  Marketing"</formula>
    </cfRule>
    <cfRule type="expression" dxfId="244" priority="36">
      <formula>$B22="L.  Ressources Humaines"</formula>
    </cfRule>
    <cfRule type="expression" dxfId="243" priority="37">
      <formula>$B22="K.  Audit / Risques"</formula>
    </cfRule>
    <cfRule type="expression" dxfId="242" priority="38">
      <formula>$B22="J.  Administration / Services Généraux"</formula>
    </cfRule>
    <cfRule type="expression" dxfId="241" priority="39">
      <formula>$B22="I.  Immobilier"</formula>
    </cfRule>
    <cfRule type="expression" dxfId="240" priority="40">
      <formula>$B22="H.  Finance / Contrôle de Gestion / Comptabilité"</formula>
    </cfRule>
    <cfRule type="expression" dxfId="239" priority="41">
      <formula>$B22="G.  Achats"</formula>
    </cfRule>
    <cfRule type="expression" dxfId="238" priority="42">
      <formula>$B22="F.  Entreprises"</formula>
    </cfRule>
    <cfRule type="expression" dxfId="237" priority="43">
      <formula>$B22="E. Excellence opérationnelle  Banque de détail"</formula>
    </cfRule>
    <cfRule type="expression" dxfId="236" priority="44">
      <formula>$B22="D. Excellence opérationnelle Expertise transverse"</formula>
    </cfRule>
    <cfRule type="expression" dxfId="235" priority="45">
      <formula>$B22="C. Gestion des risques"</formula>
    </cfRule>
    <cfRule type="expression" dxfId="234" priority="46">
      <formula>$B22="B. Vente, Conseil"</formula>
    </cfRule>
    <cfRule type="expression" dxfId="233" priority="47">
      <formula>$B22="A. Accueil, orientation"</formula>
    </cfRule>
  </conditionalFormatting>
  <conditionalFormatting sqref="B20">
    <cfRule type="expression" dxfId="232" priority="4">
      <formula>$B20="Z. Compétences Managériales"</formula>
    </cfRule>
    <cfRule type="expression" dxfId="231" priority="5">
      <formula>$B20="Y. Compétences comportementales"</formula>
    </cfRule>
    <cfRule type="expression" dxfId="230" priority="6">
      <formula>$B20="X. Digital"</formula>
    </cfRule>
    <cfRule type="expression" dxfId="229" priority="7">
      <formula>$B20="P.  Projet"</formula>
    </cfRule>
    <cfRule type="expression" dxfId="228" priority="8">
      <formula>$B20="O.  Communication"</formula>
    </cfRule>
    <cfRule type="expression" dxfId="227" priority="9">
      <formula>$B20="N .  Système d'informations"</formula>
    </cfRule>
    <cfRule type="expression" dxfId="226" priority="10">
      <formula>$B20="M.  Marketing"</formula>
    </cfRule>
    <cfRule type="expression" dxfId="225" priority="11">
      <formula>$B20="L.  Ressources Humaines"</formula>
    </cfRule>
    <cfRule type="expression" dxfId="224" priority="12">
      <formula>$B20="K.  Audit / Risques"</formula>
    </cfRule>
    <cfRule type="expression" dxfId="223" priority="13">
      <formula>$B20="J.  Administration / Services Généraux"</formula>
    </cfRule>
    <cfRule type="expression" dxfId="222" priority="14">
      <formula>$B20="I.  Immobilier"</formula>
    </cfRule>
    <cfRule type="expression" dxfId="221" priority="15">
      <formula>$B20="H.  Finance / Contrôle de Gestion / Comptabilité"</formula>
    </cfRule>
    <cfRule type="expression" dxfId="220" priority="16">
      <formula>$B20="G.  Achats"</formula>
    </cfRule>
    <cfRule type="expression" dxfId="219" priority="17">
      <formula>$B20="F.  Entreprises"</formula>
    </cfRule>
    <cfRule type="expression" dxfId="218" priority="18">
      <formula>$B20="E. Excellence opérationnelle  Banque de détail"</formula>
    </cfRule>
    <cfRule type="expression" dxfId="217" priority="19">
      <formula>$B20="D. Excellence opérationnelle Expertise transverse"</formula>
    </cfRule>
    <cfRule type="expression" dxfId="216" priority="20">
      <formula>$B20="C. Gestion des risques"</formula>
    </cfRule>
    <cfRule type="expression" dxfId="215" priority="21">
      <formula>$B20="B. Vente, Conseil"</formula>
    </cfRule>
    <cfRule type="expression" dxfId="214" priority="25">
      <formula>$B20="A. Accueil, orientation"</formula>
    </cfRule>
  </conditionalFormatting>
  <printOptions horizontalCentered="1"/>
  <pageMargins left="0.23622047244094491" right="0.23622047244094491" top="0.74803149606299213" bottom="0.74803149606299213" header="0" footer="0"/>
  <pageSetup paperSize="9" scale="72" orientation="portrait" r:id="rId1"/>
  <drawing r:id="rId2"/>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Feuil114">
    <tabColor theme="5" tint="0.59999389629810485"/>
    <pageSetUpPr fitToPage="1"/>
  </sheetPr>
  <dimension ref="A1:I34"/>
  <sheetViews>
    <sheetView showGridLines="0" topLeftCell="C1" zoomScale="90" zoomScaleNormal="90" workbookViewId="0"/>
  </sheetViews>
  <sheetFormatPr baseColWidth="10" defaultColWidth="11.5" defaultRowHeight="14" outlineLevelCol="1"/>
  <cols>
    <col min="1" max="1" width="11.5" style="157" hidden="1" customWidth="1" outlineLevel="1"/>
    <col min="2" max="2" width="21.5" style="158" hidden="1" customWidth="1" outlineLevel="1"/>
    <col min="3" max="3" width="19.1640625" style="158" customWidth="1" collapsed="1"/>
    <col min="4" max="4" width="77.33203125" style="157" customWidth="1"/>
    <col min="5" max="5" width="9.5" style="159" customWidth="1"/>
    <col min="6" max="7" width="12.83203125" style="157" customWidth="1"/>
    <col min="8" max="16384" width="11.5" style="157"/>
  </cols>
  <sheetData>
    <row r="1" spans="1:7" ht="21">
      <c r="D1" s="164" t="s">
        <v>1983</v>
      </c>
    </row>
    <row r="2" spans="1:7" ht="24">
      <c r="D2" s="211" t="s">
        <v>2051</v>
      </c>
    </row>
    <row r="3" spans="1:7" ht="18" customHeight="1">
      <c r="D3" s="162"/>
    </row>
    <row r="4" spans="1:7" s="153" customFormat="1" ht="21" customHeight="1">
      <c r="A4" s="312"/>
      <c r="B4" s="178"/>
      <c r="C4" s="313" t="s">
        <v>1985</v>
      </c>
      <c r="D4" s="314" t="str">
        <f ca="1">VLOOKUP($G$5,Répertoire_des_fonctions!$A$7:$E$780,4,0)</f>
        <v>37436 - PREVENTEUR EXPERT  III.3</v>
      </c>
      <c r="E4" s="166"/>
      <c r="F4" s="166"/>
      <c r="G4" s="175" t="e">
        <f ca="1">HYPERLINK("#Matrice!"&amp;ADDRESS(3,4+MATCH(D4,Matrice!$E$3:$AOP$3,0)),"Go")</f>
        <v>#N/A</v>
      </c>
    </row>
    <row r="5" spans="1:7" s="168" customFormat="1" ht="21" customHeight="1">
      <c r="A5" s="167"/>
      <c r="B5" s="169"/>
      <c r="C5" s="315" t="s">
        <v>403</v>
      </c>
      <c r="D5" s="316" t="str">
        <f ca="1">VLOOKUP($G$5,Répertoire_des_fonctions!$A$7:$E$780,2,0)</f>
        <v>RESSOURCES HUMAINES</v>
      </c>
      <c r="E5" s="170"/>
      <c r="F5" s="316" t="s">
        <v>1986</v>
      </c>
      <c r="G5" s="316" t="str">
        <f ca="1">RIGHT(CELL("filename",A1),LEN(CELL("filename",A1))-SEARCH("]",CELL("filename",A1)))</f>
        <v>37436</v>
      </c>
    </row>
    <row r="6" spans="1:7" s="168" customFormat="1" ht="21" customHeight="1">
      <c r="A6" s="167"/>
      <c r="B6" s="169"/>
      <c r="C6" s="315" t="s">
        <v>404</v>
      </c>
      <c r="D6" s="316" t="str">
        <f ca="1">VLOOKUP($G$5,Répertoire_des_fonctions!$A$7:$E$780,3,0)</f>
        <v>SANTE SECURITE ET QUALITE DE VIE AU TRAVAIL</v>
      </c>
      <c r="E6" s="170"/>
      <c r="F6" s="316" t="s">
        <v>1987</v>
      </c>
      <c r="G6" s="316" t="str">
        <f ca="1">VLOOKUP($G$5,Répertoire_des_fonctions!$A$7:$E$780,5,0)</f>
        <v>III.3</v>
      </c>
    </row>
    <row r="7" spans="1:7" s="153" customFormat="1" ht="8.25" customHeight="1">
      <c r="A7" s="312"/>
      <c r="B7" s="154"/>
      <c r="C7" s="317"/>
      <c r="D7" s="318"/>
      <c r="E7" s="156"/>
    </row>
    <row r="8" spans="1:7" s="153" customFormat="1" ht="16.5" customHeight="1">
      <c r="A8" s="312"/>
      <c r="B8" s="154"/>
      <c r="C8" s="313" t="s">
        <v>1988</v>
      </c>
      <c r="D8" s="314" t="s">
        <v>1991</v>
      </c>
      <c r="E8" s="376" t="s">
        <v>1989</v>
      </c>
      <c r="F8" s="166"/>
      <c r="G8" s="319"/>
    </row>
    <row r="9" spans="1:7" s="153" customFormat="1" ht="16.5" customHeight="1">
      <c r="A9" s="312"/>
      <c r="B9" s="154"/>
      <c r="C9" s="315" t="s">
        <v>2012</v>
      </c>
      <c r="D9" s="316"/>
      <c r="E9" s="376" t="s">
        <v>1990</v>
      </c>
      <c r="F9" s="170"/>
      <c r="G9" s="170"/>
    </row>
    <row r="10" spans="1:7" s="183" customFormat="1" ht="6.75" customHeight="1">
      <c r="A10" s="165"/>
      <c r="B10" s="178"/>
      <c r="C10" s="179"/>
      <c r="D10" s="180"/>
      <c r="E10" s="180"/>
      <c r="F10" s="181"/>
      <c r="G10" s="182"/>
    </row>
    <row r="11" spans="1:7" s="176" customFormat="1" ht="27.75" customHeight="1">
      <c r="B11" s="177"/>
      <c r="C11" s="1012" t="s">
        <v>1998</v>
      </c>
      <c r="D11" s="1012"/>
      <c r="E11" s="1012"/>
      <c r="F11" s="1012"/>
      <c r="G11" s="1012"/>
    </row>
    <row r="12" spans="1:7" s="174" customFormat="1" ht="69.75" customHeight="1">
      <c r="A12" s="173" t="s">
        <v>959</v>
      </c>
      <c r="B12" s="160" t="s">
        <v>1982</v>
      </c>
      <c r="C12" s="184" t="s">
        <v>432</v>
      </c>
      <c r="D12" s="184" t="s">
        <v>431</v>
      </c>
      <c r="E12" s="184" t="s">
        <v>1997</v>
      </c>
      <c r="F12" s="300" t="s">
        <v>2056</v>
      </c>
      <c r="G12" s="185" t="s">
        <v>1984</v>
      </c>
    </row>
    <row r="13" spans="1:7" s="153" customFormat="1" ht="43.5" customHeight="1">
      <c r="A13" s="161" t="s">
        <v>710</v>
      </c>
      <c r="B13" s="486" t="str">
        <f>IFERROR(VLOOKUP($A13,Référentiel_de_Compétences!$B$7:$E$700,2,0),"")</f>
        <v>C. Gestion des risques</v>
      </c>
      <c r="C13" s="670" t="s">
        <v>2243</v>
      </c>
      <c r="D13" s="670" t="s">
        <v>639</v>
      </c>
      <c r="E13" s="670" t="s">
        <v>1197</v>
      </c>
      <c r="F13" s="458" t="s">
        <v>1996</v>
      </c>
      <c r="G13" s="487"/>
    </row>
    <row r="14" spans="1:7" s="153" customFormat="1" ht="85">
      <c r="A14" s="161" t="s">
        <v>719</v>
      </c>
      <c r="B14" s="486" t="str">
        <f>IFERROR(VLOOKUP($A14,Référentiel_de_Compétences!$B$7:$E$700,2,0),"")</f>
        <v>C. Gestion des risques</v>
      </c>
      <c r="C14" s="671" t="s">
        <v>2146</v>
      </c>
      <c r="D14" s="671" t="s">
        <v>2255</v>
      </c>
      <c r="E14" s="671" t="s">
        <v>1093</v>
      </c>
      <c r="F14" s="460" t="s">
        <v>1996</v>
      </c>
      <c r="G14" s="488"/>
    </row>
    <row r="15" spans="1:7" s="153" customFormat="1" ht="42">
      <c r="A15" s="161" t="s">
        <v>724</v>
      </c>
      <c r="B15" s="486" t="str">
        <f>IFERROR(VLOOKUP($A15,Référentiel_de_Compétences!$B$7:$E$700,2,0),"")</f>
        <v>D. Excellence opérationnelle Expertise transverse</v>
      </c>
      <c r="C15" s="671" t="s">
        <v>2140</v>
      </c>
      <c r="D15" s="671" t="s">
        <v>2141</v>
      </c>
      <c r="E15" s="671" t="s">
        <v>1085</v>
      </c>
      <c r="F15" s="460" t="s">
        <v>1996</v>
      </c>
      <c r="G15" s="488"/>
    </row>
    <row r="16" spans="1:7" s="153" customFormat="1" ht="51">
      <c r="A16" s="161" t="s">
        <v>736</v>
      </c>
      <c r="B16" s="486" t="str">
        <f>IFERROR(VLOOKUP($A16,Référentiel_de_Compétences!$B$7:$E$700,2,0),"")</f>
        <v>D. Excellence opérationnelle Expertise transverse</v>
      </c>
      <c r="C16" s="671" t="s">
        <v>2267</v>
      </c>
      <c r="D16" s="671" t="s">
        <v>2268</v>
      </c>
      <c r="E16" s="671" t="s">
        <v>1375</v>
      </c>
      <c r="F16" s="460" t="s">
        <v>1996</v>
      </c>
      <c r="G16" s="488"/>
    </row>
    <row r="17" spans="1:9" s="153" customFormat="1" ht="102">
      <c r="A17" s="161" t="s">
        <v>741</v>
      </c>
      <c r="B17" s="486" t="str">
        <f>IFERROR(VLOOKUP($A17,Référentiel_de_Compétences!$B$7:$E$700,2,0),"")</f>
        <v>D. Excellence opérationnelle Expertise transverse</v>
      </c>
      <c r="C17" s="671" t="s">
        <v>2130</v>
      </c>
      <c r="D17" s="671" t="s">
        <v>2137</v>
      </c>
      <c r="E17" s="671" t="s">
        <v>1496</v>
      </c>
      <c r="F17" s="460" t="s">
        <v>1996</v>
      </c>
      <c r="G17" s="488"/>
    </row>
    <row r="18" spans="1:9" s="153" customFormat="1" ht="85">
      <c r="A18" s="161" t="s">
        <v>745</v>
      </c>
      <c r="B18" s="486" t="str">
        <f>IFERROR(VLOOKUP($A18,Référentiel_de_Compétences!$B$7:$E$700,2,0),"")</f>
        <v>D. Excellence opérationnelle Expertise transverse</v>
      </c>
      <c r="C18" s="671" t="s">
        <v>184</v>
      </c>
      <c r="D18" s="671" t="s">
        <v>2136</v>
      </c>
      <c r="E18" s="671" t="s">
        <v>1508</v>
      </c>
      <c r="F18" s="460" t="s">
        <v>1996</v>
      </c>
      <c r="G18" s="488"/>
    </row>
    <row r="19" spans="1:9" s="153" customFormat="1" ht="119">
      <c r="A19" s="161" t="s">
        <v>803</v>
      </c>
      <c r="B19" s="486" t="str">
        <f>IFERROR(VLOOKUP($A19,Référentiel_de_Compétences!$B$7:$E$700,2,0),"")</f>
        <v>I.  Immobilier</v>
      </c>
      <c r="C19" s="671" t="s">
        <v>31</v>
      </c>
      <c r="D19" s="671" t="s">
        <v>2132</v>
      </c>
      <c r="E19" s="671" t="s">
        <v>1141</v>
      </c>
      <c r="F19" s="460" t="s">
        <v>1996</v>
      </c>
      <c r="G19" s="488"/>
    </row>
    <row r="20" spans="1:9" s="153" customFormat="1" ht="68">
      <c r="A20" s="161" t="s">
        <v>881</v>
      </c>
      <c r="B20" s="486" t="str">
        <f>IFERROR(VLOOKUP($A20,Référentiel_de_Compétences!$B$7:$E$700,2,0),"")</f>
        <v>O.  Communication</v>
      </c>
      <c r="C20" s="671" t="s">
        <v>2129</v>
      </c>
      <c r="D20" s="671" t="s">
        <v>2134</v>
      </c>
      <c r="E20" s="671" t="s">
        <v>1484</v>
      </c>
      <c r="F20" s="460" t="s">
        <v>1996</v>
      </c>
      <c r="G20" s="488"/>
    </row>
    <row r="21" spans="1:9" s="153" customFormat="1" ht="103.5" customHeight="1">
      <c r="A21" s="161" t="s">
        <v>900</v>
      </c>
      <c r="B21" s="486" t="str">
        <f>IFERROR(VLOOKUP($A21,Référentiel_de_Compétences!$B$7:$E$700,2,0),"")</f>
        <v>X. Digital</v>
      </c>
      <c r="C21" s="671" t="s">
        <v>181</v>
      </c>
      <c r="D21" s="671" t="s">
        <v>2135</v>
      </c>
      <c r="E21" s="671" t="s">
        <v>1490</v>
      </c>
      <c r="F21" s="460" t="s">
        <v>1996</v>
      </c>
      <c r="G21" s="488"/>
    </row>
    <row r="22" spans="1:9" s="153" customFormat="1" ht="79.5" customHeight="1">
      <c r="A22" s="161" t="s">
        <v>902</v>
      </c>
      <c r="B22" s="486" t="str">
        <f>IFERROR(VLOOKUP($A22,Référentiel_de_Compétences!$B$7:$E$700,2,0),"")</f>
        <v>X. Digital</v>
      </c>
      <c r="C22" s="672" t="s">
        <v>2150</v>
      </c>
      <c r="D22" s="672" t="s">
        <v>2229</v>
      </c>
      <c r="E22" s="672" t="s">
        <v>1122</v>
      </c>
      <c r="F22" s="462" t="s">
        <v>1996</v>
      </c>
      <c r="G22" s="489"/>
    </row>
    <row r="23" spans="1:9" ht="27.75" customHeight="1">
      <c r="C23" s="171" t="s">
        <v>1992</v>
      </c>
      <c r="D23" s="163"/>
      <c r="E23" s="380"/>
      <c r="F23" s="171" t="s">
        <v>1992</v>
      </c>
    </row>
    <row r="24" spans="1:9" s="159" customFormat="1">
      <c r="A24" s="157"/>
      <c r="B24" s="158"/>
      <c r="C24" s="171" t="s">
        <v>1993</v>
      </c>
      <c r="D24" s="163"/>
      <c r="E24" s="380"/>
      <c r="F24" s="171" t="s">
        <v>1995</v>
      </c>
      <c r="G24" s="157"/>
      <c r="H24" s="157"/>
      <c r="I24" s="157"/>
    </row>
    <row r="25" spans="1:9" s="159" customFormat="1">
      <c r="A25" s="157"/>
      <c r="B25" s="158"/>
      <c r="C25" s="172" t="s">
        <v>1994</v>
      </c>
      <c r="D25" s="163"/>
      <c r="E25" s="380"/>
      <c r="F25" s="172" t="s">
        <v>1994</v>
      </c>
      <c r="G25" s="157"/>
      <c r="H25" s="157"/>
      <c r="I25" s="157"/>
    </row>
    <row r="26" spans="1:9" s="159" customFormat="1">
      <c r="A26" s="157"/>
      <c r="B26" s="158"/>
      <c r="C26" s="158"/>
      <c r="D26" s="163"/>
      <c r="E26" s="380"/>
      <c r="F26" s="157"/>
      <c r="G26" s="157"/>
      <c r="H26" s="157"/>
      <c r="I26" s="157"/>
    </row>
    <row r="27" spans="1:9" s="159" customFormat="1">
      <c r="A27" s="157"/>
      <c r="B27" s="158"/>
      <c r="C27" s="158"/>
      <c r="D27" s="163"/>
      <c r="E27" s="380"/>
      <c r="F27" s="157"/>
      <c r="G27" s="157"/>
      <c r="H27" s="157"/>
      <c r="I27" s="157"/>
    </row>
    <row r="28" spans="1:9" s="159" customFormat="1">
      <c r="A28" s="157"/>
      <c r="B28" s="158"/>
      <c r="C28" s="158"/>
      <c r="D28" s="163"/>
      <c r="E28" s="380"/>
      <c r="F28" s="157"/>
      <c r="G28" s="157"/>
      <c r="H28" s="157"/>
      <c r="I28" s="157"/>
    </row>
    <row r="29" spans="1:9" s="159" customFormat="1">
      <c r="A29" s="157"/>
      <c r="B29" s="158"/>
      <c r="C29" s="158"/>
      <c r="D29" s="163"/>
      <c r="E29" s="380"/>
      <c r="F29" s="157"/>
      <c r="G29" s="157"/>
      <c r="H29" s="157"/>
      <c r="I29" s="157"/>
    </row>
    <row r="30" spans="1:9" s="159" customFormat="1">
      <c r="A30" s="157"/>
      <c r="B30" s="158"/>
      <c r="C30" s="158"/>
      <c r="D30" s="163"/>
      <c r="E30" s="380"/>
      <c r="F30" s="157"/>
      <c r="G30" s="157"/>
      <c r="H30" s="157"/>
      <c r="I30" s="157"/>
    </row>
    <row r="31" spans="1:9">
      <c r="E31" s="380"/>
    </row>
    <row r="32" spans="1:9">
      <c r="E32" s="380"/>
    </row>
    <row r="33" spans="5:5">
      <c r="E33" s="380"/>
    </row>
    <row r="34" spans="5:5">
      <c r="E34" s="380"/>
    </row>
  </sheetData>
  <sheetProtection algorithmName="SHA-512" hashValue="ZdNxQMqnaZXEsoc7QNsffPnz1ISlyEsuwscBAcPfWcTlo4LHzODSZ6K7BcBiY3N0w3HnbSJc3WL2FhyQN+T0WA==" saltValue="ziiT8towgMotTnuTfmkWPg==" spinCount="100000" sheet="1" objects="1" scenarios="1"/>
  <autoFilter ref="A12:G22" xr:uid="{00000000-0009-0000-0000-00008E000000}"/>
  <mergeCells count="1">
    <mergeCell ref="C11:G11"/>
  </mergeCells>
  <conditionalFormatting sqref="C4 C7">
    <cfRule type="containsText" dxfId="213" priority="44" operator="containsText" text="Choisie">
      <formula>NOT(ISERROR(SEARCH("Choisie",C4)))</formula>
    </cfRule>
    <cfRule type="containsText" dxfId="212" priority="45" operator="containsText" text="clé">
      <formula>NOT(ISERROR(SEARCH("clé",C4)))</formula>
    </cfRule>
    <cfRule type="containsText" dxfId="211" priority="46" operator="containsText" text="UTILE">
      <formula>NOT(ISERROR(SEARCH("UTILE",C4)))</formula>
    </cfRule>
  </conditionalFormatting>
  <conditionalFormatting sqref="B13:B22 B23:C70">
    <cfRule type="expression" dxfId="210" priority="26">
      <formula>$B13="Z. Compétences Managériales"</formula>
    </cfRule>
    <cfRule type="expression" dxfId="209" priority="27">
      <formula>$B13="Y. Compétences comportementales"</formula>
    </cfRule>
    <cfRule type="expression" dxfId="208" priority="28">
      <formula>$B13="X. Digital"</formula>
    </cfRule>
    <cfRule type="expression" dxfId="207" priority="29">
      <formula>$B13="P.  Projet"</formula>
    </cfRule>
    <cfRule type="expression" dxfId="206" priority="30">
      <formula>$B13="O.  Communication"</formula>
    </cfRule>
    <cfRule type="expression" dxfId="205" priority="31">
      <formula>$B13="N .  Système d'informations"</formula>
    </cfRule>
    <cfRule type="expression" dxfId="204" priority="32">
      <formula>$B13="M.  Marketing"</formula>
    </cfRule>
    <cfRule type="expression" dxfId="203" priority="33">
      <formula>$B13="L.  Ressources Humaines"</formula>
    </cfRule>
    <cfRule type="expression" dxfId="202" priority="34">
      <formula>$B13="K.  Audit / Risques"</formula>
    </cfRule>
    <cfRule type="expression" dxfId="201" priority="35">
      <formula>$B13="J.  Administration / Services Généraux"</formula>
    </cfRule>
    <cfRule type="expression" dxfId="200" priority="36">
      <formula>$B13="I.  Immobilier"</formula>
    </cfRule>
    <cfRule type="expression" dxfId="199" priority="37">
      <formula>$B13="H.  Finance / Contrôle de Gestion / Comptabilité"</formula>
    </cfRule>
    <cfRule type="expression" dxfId="198" priority="38">
      <formula>$B13="G.  Achats"</formula>
    </cfRule>
    <cfRule type="expression" dxfId="197" priority="39">
      <formula>$B13="F.  Entreprises"</formula>
    </cfRule>
    <cfRule type="expression" dxfId="196" priority="40">
      <formula>$B13="E. Excellence opérationnelle  Banque de détail"</formula>
    </cfRule>
    <cfRule type="expression" dxfId="195" priority="41">
      <formula>$B13="D. Excellence opérationnelle Expertise transverse"</formula>
    </cfRule>
    <cfRule type="expression" dxfId="194" priority="42">
      <formula>$B13="C. Gestion des risques"</formula>
    </cfRule>
    <cfRule type="expression" dxfId="193" priority="43">
      <formula>$B13="B. Vente, Conseil"</formula>
    </cfRule>
    <cfRule type="expression" dxfId="192" priority="47">
      <formula>$B13="A. Accueil, orientation"</formula>
    </cfRule>
  </conditionalFormatting>
  <conditionalFormatting sqref="C8 C10">
    <cfRule type="containsText" dxfId="191" priority="23" operator="containsText" text="Choisie">
      <formula>NOT(ISERROR(SEARCH("Choisie",C8)))</formula>
    </cfRule>
    <cfRule type="containsText" dxfId="190" priority="24" operator="containsText" text="clé">
      <formula>NOT(ISERROR(SEARCH("clé",C8)))</formula>
    </cfRule>
    <cfRule type="containsText" dxfId="189" priority="25" operator="containsText" text="UTILE">
      <formula>NOT(ISERROR(SEARCH("UTILE",C8)))</formula>
    </cfRule>
  </conditionalFormatting>
  <conditionalFormatting sqref="F23:F25">
    <cfRule type="expression" dxfId="188" priority="4">
      <formula>$B23="Z. Compétences Managériales"</formula>
    </cfRule>
    <cfRule type="expression" dxfId="187" priority="5">
      <formula>$B23="Y. Compétences comportementales"</formula>
    </cfRule>
    <cfRule type="expression" dxfId="186" priority="6">
      <formula>$B23="X. Digital"</formula>
    </cfRule>
    <cfRule type="expression" dxfId="185" priority="7">
      <formula>$B23="P.  Projet"</formula>
    </cfRule>
    <cfRule type="expression" dxfId="184" priority="8">
      <formula>$B23="O.  Communication"</formula>
    </cfRule>
    <cfRule type="expression" dxfId="183" priority="9">
      <formula>$B23="N .  Système d'informations"</formula>
    </cfRule>
    <cfRule type="expression" dxfId="182" priority="10">
      <formula>$B23="M.  Marketing"</formula>
    </cfRule>
    <cfRule type="expression" dxfId="181" priority="11">
      <formula>$B23="L.  Ressources Humaines"</formula>
    </cfRule>
    <cfRule type="expression" dxfId="180" priority="12">
      <formula>$B23="K.  Audit / Risques"</formula>
    </cfRule>
    <cfRule type="expression" dxfId="179" priority="13">
      <formula>$B23="J.  Administration / Services Généraux"</formula>
    </cfRule>
    <cfRule type="expression" dxfId="178" priority="14">
      <formula>$B23="I.  Immobilier"</formula>
    </cfRule>
    <cfRule type="expression" dxfId="177" priority="15">
      <formula>$B23="H.  Finance / Contrôle de Gestion / Comptabilité"</formula>
    </cfRule>
    <cfRule type="expression" dxfId="176" priority="16">
      <formula>$B23="G.  Achats"</formula>
    </cfRule>
    <cfRule type="expression" dxfId="175" priority="17">
      <formula>$B23="F.  Entreprises"</formula>
    </cfRule>
    <cfRule type="expression" dxfId="174" priority="18">
      <formula>$B23="E. Excellence opérationnelle  Banque de détail"</formula>
    </cfRule>
    <cfRule type="expression" dxfId="173" priority="19">
      <formula>$B23="D. Excellence opérationnelle Expertise transverse"</formula>
    </cfRule>
    <cfRule type="expression" dxfId="172" priority="20">
      <formula>$B23="C. Gestion des risques"</formula>
    </cfRule>
    <cfRule type="expression" dxfId="171" priority="21">
      <formula>$B23="B. Vente, Conseil"</formula>
    </cfRule>
    <cfRule type="expression" dxfId="170" priority="22">
      <formula>$B23="A. Accueil, orientation"</formula>
    </cfRule>
  </conditionalFormatting>
  <printOptions horizontalCentered="1"/>
  <pageMargins left="0.23622047244094491" right="0.23622047244094491" top="0.74803149606299213" bottom="0.74803149606299213" header="0" footer="0"/>
  <pageSetup paperSize="9" scale="67" orientation="portrait" r:id="rId1"/>
  <drawing r:id="rId2"/>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Feuil118">
    <tabColor theme="5" tint="0.59999389629810485"/>
    <pageSetUpPr fitToPage="1"/>
  </sheetPr>
  <dimension ref="A1:I33"/>
  <sheetViews>
    <sheetView showGridLines="0" topLeftCell="C1" zoomScale="90" zoomScaleNormal="90" workbookViewId="0">
      <selection activeCell="C12" sqref="C12"/>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
        <v>2066</v>
      </c>
      <c r="E4" s="271"/>
      <c r="F4" s="271"/>
      <c r="G4" s="272" t="e">
        <f>HYPERLINK("#Matrice!"&amp;ADDRESS(3,4+MATCH(D4,Matrice!$E$3:$AOP$3,0)),"Go")</f>
        <v>#N/A</v>
      </c>
    </row>
    <row r="5" spans="1:7" s="278" customFormat="1" ht="21" customHeight="1">
      <c r="A5" s="273"/>
      <c r="B5" s="274"/>
      <c r="C5" s="275" t="s">
        <v>403</v>
      </c>
      <c r="D5" s="276" t="s">
        <v>2031</v>
      </c>
      <c r="E5" s="277"/>
      <c r="F5" s="276" t="s">
        <v>1986</v>
      </c>
      <c r="G5" s="276" t="str">
        <f ca="1">RIGHT(CELL("filename",A1),LEN(CELL("filename",A1))-SEARCH("]",CELL("filename",A1)))</f>
        <v>35303</v>
      </c>
    </row>
    <row r="6" spans="1:7" s="278" customFormat="1" ht="21" customHeight="1">
      <c r="A6" s="273"/>
      <c r="B6" s="274"/>
      <c r="C6" s="275" t="s">
        <v>404</v>
      </c>
      <c r="D6" s="276" t="s">
        <v>2067</v>
      </c>
      <c r="E6" s="277"/>
      <c r="F6" s="276" t="s">
        <v>1987</v>
      </c>
      <c r="G6" s="276" t="s">
        <v>926</v>
      </c>
    </row>
    <row r="7" spans="1:7" s="248" customFormat="1" ht="18" customHeight="1">
      <c r="A7" s="268"/>
      <c r="B7" s="279"/>
      <c r="C7" s="284"/>
      <c r="D7" s="285"/>
      <c r="E7" s="282"/>
    </row>
    <row r="8" spans="1:7" s="248" customFormat="1" ht="28.5" customHeight="1">
      <c r="A8" s="268"/>
      <c r="B8" s="279"/>
      <c r="C8" s="269" t="s">
        <v>1988</v>
      </c>
      <c r="D8" s="270" t="s">
        <v>1991</v>
      </c>
      <c r="E8" s="375" t="s">
        <v>1989</v>
      </c>
      <c r="F8" s="271"/>
      <c r="G8" s="283"/>
    </row>
    <row r="9" spans="1:7" s="248" customFormat="1" ht="15.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1.25" customHeight="1" thickBot="1">
      <c r="A12" s="239" t="s">
        <v>959</v>
      </c>
      <c r="B12" s="240" t="s">
        <v>1982</v>
      </c>
      <c r="C12" s="263" t="s">
        <v>432</v>
      </c>
      <c r="D12" s="263" t="s">
        <v>431</v>
      </c>
      <c r="E12" s="264" t="s">
        <v>1997</v>
      </c>
      <c r="F12" s="242" t="s">
        <v>2054</v>
      </c>
      <c r="G12" s="242" t="s">
        <v>1984</v>
      </c>
    </row>
    <row r="13" spans="1:7" s="217" customFormat="1" ht="51">
      <c r="A13" s="553" t="s">
        <v>904</v>
      </c>
      <c r="B13" s="569" t="str">
        <f>IFERROR(VLOOKUP($A13,Référentiel_de_Compétences!$B$7:$E$700,2,0),"")</f>
        <v>Y. Compétences comportementales</v>
      </c>
      <c r="C13" s="798" t="s">
        <v>2177</v>
      </c>
      <c r="D13" s="799" t="s">
        <v>2219</v>
      </c>
      <c r="E13" s="800" t="s">
        <v>1514</v>
      </c>
      <c r="F13" s="570" t="s">
        <v>2063</v>
      </c>
      <c r="G13" s="571"/>
    </row>
    <row r="14" spans="1:7" s="217" customFormat="1" ht="51">
      <c r="A14" s="553" t="s">
        <v>905</v>
      </c>
      <c r="B14" s="569" t="str">
        <f>IFERROR(VLOOKUP($A14,Référentiel_de_Compétences!$B$7:$E$700,2,0),"")</f>
        <v>Y. Compétences comportementales</v>
      </c>
      <c r="C14" s="801" t="s">
        <v>186</v>
      </c>
      <c r="D14" s="671" t="s">
        <v>2235</v>
      </c>
      <c r="E14" s="671" t="s">
        <v>1520</v>
      </c>
      <c r="F14" s="511" t="s">
        <v>2063</v>
      </c>
      <c r="G14" s="572"/>
    </row>
    <row r="15" spans="1:7" s="217" customFormat="1" ht="153">
      <c r="A15" s="553" t="s">
        <v>906</v>
      </c>
      <c r="B15" s="569" t="str">
        <f>IFERROR(VLOOKUP($A15,Référentiel_de_Compétences!$B$7:$E$700,2,0),"")</f>
        <v>Y. Compétences comportementales</v>
      </c>
      <c r="C15" s="801" t="s">
        <v>192</v>
      </c>
      <c r="D15" s="671" t="s">
        <v>2230</v>
      </c>
      <c r="E15" s="671" t="s">
        <v>1548</v>
      </c>
      <c r="F15" s="511" t="s">
        <v>2063</v>
      </c>
      <c r="G15" s="572"/>
    </row>
    <row r="16" spans="1:7" s="217" customFormat="1" ht="102">
      <c r="A16" s="553" t="s">
        <v>907</v>
      </c>
      <c r="B16" s="569" t="str">
        <f>IFERROR(VLOOKUP($A16,Référentiel_de_Compétences!$B$7:$E$700,2,0),"")</f>
        <v>Y. Compétences comportementales</v>
      </c>
      <c r="C16" s="801" t="s">
        <v>2130</v>
      </c>
      <c r="D16" s="671" t="s">
        <v>2137</v>
      </c>
      <c r="E16" s="671" t="s">
        <v>1496</v>
      </c>
      <c r="F16" s="511" t="s">
        <v>2063</v>
      </c>
      <c r="G16" s="572"/>
    </row>
    <row r="17" spans="1:9" s="217" customFormat="1" ht="85">
      <c r="A17" s="553" t="s">
        <v>908</v>
      </c>
      <c r="B17" s="569" t="str">
        <f>IFERROR(VLOOKUP($A17,Référentiel_de_Compétences!$B$7:$E$700,2,0),"")</f>
        <v>Y. Compétences comportementales</v>
      </c>
      <c r="C17" s="801" t="s">
        <v>184</v>
      </c>
      <c r="D17" s="671" t="s">
        <v>2136</v>
      </c>
      <c r="E17" s="671" t="s">
        <v>1508</v>
      </c>
      <c r="F17" s="511" t="s">
        <v>2063</v>
      </c>
      <c r="G17" s="572"/>
    </row>
    <row r="18" spans="1:9" s="217" customFormat="1" ht="102">
      <c r="A18" s="553" t="s">
        <v>909</v>
      </c>
      <c r="B18" s="569" t="str">
        <f>IFERROR(VLOOKUP($A18,Référentiel_de_Compétences!$B$7:$E$700,2,0),"")</f>
        <v>Y. Compétences comportementales</v>
      </c>
      <c r="C18" s="801" t="s">
        <v>193</v>
      </c>
      <c r="D18" s="671" t="s">
        <v>2223</v>
      </c>
      <c r="E18" s="671" t="s">
        <v>1553</v>
      </c>
      <c r="F18" s="511" t="s">
        <v>2063</v>
      </c>
      <c r="G18" s="572"/>
    </row>
    <row r="19" spans="1:9" s="217" customFormat="1" ht="68">
      <c r="A19" s="553" t="s">
        <v>910</v>
      </c>
      <c r="B19" s="569" t="str">
        <f>IFERROR(VLOOKUP($A19,Référentiel_de_Compétences!$B$7:$E$700,2,0),"")</f>
        <v>Y. Compétences comportementales</v>
      </c>
      <c r="C19" s="801" t="s">
        <v>2129</v>
      </c>
      <c r="D19" s="671" t="s">
        <v>2134</v>
      </c>
      <c r="E19" s="671" t="s">
        <v>1484</v>
      </c>
      <c r="F19" s="511" t="s">
        <v>2063</v>
      </c>
      <c r="G19" s="572"/>
    </row>
    <row r="20" spans="1:9" s="217" customFormat="1" ht="68">
      <c r="A20" s="553"/>
      <c r="B20" s="569" t="str">
        <f>IFERROR(VLOOKUP($A20,Référentiel_de_Compétences!$B$7:$E$700,2,0),"")</f>
        <v/>
      </c>
      <c r="C20" s="801" t="s">
        <v>181</v>
      </c>
      <c r="D20" s="671" t="s">
        <v>2135</v>
      </c>
      <c r="E20" s="671" t="s">
        <v>1490</v>
      </c>
      <c r="F20" s="511" t="s">
        <v>2063</v>
      </c>
      <c r="G20" s="572"/>
    </row>
    <row r="21" spans="1:9" s="217" customFormat="1" ht="86" thickBot="1">
      <c r="A21" s="553"/>
      <c r="B21" s="569" t="str">
        <f>IFERROR(VLOOKUP($A21,Référentiel_de_Compétences!$B$7:$E$700,2,0),"")</f>
        <v/>
      </c>
      <c r="C21" s="802" t="s">
        <v>183</v>
      </c>
      <c r="D21" s="803" t="s">
        <v>2242</v>
      </c>
      <c r="E21" s="803" t="s">
        <v>1502</v>
      </c>
      <c r="F21" s="573" t="s">
        <v>2063</v>
      </c>
      <c r="G21" s="574"/>
    </row>
    <row r="22" spans="1:9" ht="27.75" customHeight="1">
      <c r="C22" s="260" t="s">
        <v>1992</v>
      </c>
      <c r="D22" s="261"/>
      <c r="E22" s="379"/>
      <c r="F22" s="260" t="s">
        <v>1992</v>
      </c>
    </row>
    <row r="23" spans="1:9" s="210" customFormat="1">
      <c r="A23" s="207"/>
      <c r="B23" s="208"/>
      <c r="C23" s="260" t="s">
        <v>1993</v>
      </c>
      <c r="D23" s="261"/>
      <c r="E23" s="379"/>
      <c r="F23" s="260" t="s">
        <v>1995</v>
      </c>
      <c r="G23" s="207"/>
      <c r="H23" s="207"/>
      <c r="I23" s="207"/>
    </row>
    <row r="24" spans="1:9" s="210" customFormat="1">
      <c r="A24" s="207"/>
      <c r="B24" s="208"/>
      <c r="C24" s="262" t="s">
        <v>1994</v>
      </c>
      <c r="D24" s="261"/>
      <c r="E24" s="379"/>
      <c r="F24" s="262" t="s">
        <v>1994</v>
      </c>
      <c r="G24" s="207"/>
      <c r="H24" s="207"/>
      <c r="I24" s="207"/>
    </row>
    <row r="25" spans="1:9" s="210" customFormat="1">
      <c r="A25" s="207"/>
      <c r="B25" s="208"/>
      <c r="C25" s="208"/>
      <c r="D25" s="261"/>
      <c r="E25" s="379"/>
      <c r="F25" s="207"/>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c r="E30" s="379"/>
    </row>
    <row r="31" spans="1:9">
      <c r="E31" s="379"/>
    </row>
    <row r="32" spans="1:9">
      <c r="E32" s="379"/>
    </row>
    <row r="33" spans="5:5">
      <c r="E33" s="379"/>
    </row>
  </sheetData>
  <sheetProtection algorithmName="SHA-512" hashValue="rKW9EbYPUa5dI6PHaE/bLreNM8BH4g/uq6brWTpffjerMTook7KXqbXgA1bxay+go3bOkqwtHxF7NsIsKBuhqQ==" saltValue="FFM3qPXl402ie8anKaB53A==" spinCount="100000" sheet="1" objects="1" scenarios="1"/>
  <autoFilter ref="A12:G21" xr:uid="{00000000-0009-0000-0000-00008F000000}"/>
  <mergeCells count="1">
    <mergeCell ref="C11:G11"/>
  </mergeCells>
  <conditionalFormatting sqref="C4 C7">
    <cfRule type="containsText" dxfId="169" priority="44" operator="containsText" text="Choisie">
      <formula>NOT(ISERROR(SEARCH("Choisie",C4)))</formula>
    </cfRule>
    <cfRule type="containsText" dxfId="168" priority="45" operator="containsText" text="clé">
      <formula>NOT(ISERROR(SEARCH("clé",C4)))</formula>
    </cfRule>
    <cfRule type="containsText" dxfId="167" priority="46" operator="containsText" text="UTILE">
      <formula>NOT(ISERROR(SEARCH("UTILE",C4)))</formula>
    </cfRule>
  </conditionalFormatting>
  <conditionalFormatting sqref="B13:B21 B22:C69">
    <cfRule type="expression" dxfId="166" priority="26">
      <formula>$B13="Z. Compétences Managériales"</formula>
    </cfRule>
    <cfRule type="expression" dxfId="165" priority="27">
      <formula>$B13="Y. Compétences comportementales"</formula>
    </cfRule>
    <cfRule type="expression" dxfId="164" priority="28">
      <formula>$B13="X. Digital"</formula>
    </cfRule>
    <cfRule type="expression" dxfId="163" priority="29">
      <formula>$B13="P.  Projet"</formula>
    </cfRule>
    <cfRule type="expression" dxfId="162" priority="30">
      <formula>$B13="O.  Communication"</formula>
    </cfRule>
    <cfRule type="expression" dxfId="161" priority="31">
      <formula>$B13="N .  Système d'informations"</formula>
    </cfRule>
    <cfRule type="expression" dxfId="160" priority="32">
      <formula>$B13="M.  Marketing"</formula>
    </cfRule>
    <cfRule type="expression" dxfId="159" priority="33">
      <formula>$B13="L.  Ressources Humaines"</formula>
    </cfRule>
    <cfRule type="expression" dxfId="158" priority="34">
      <formula>$B13="K.  Audit / Risques"</formula>
    </cfRule>
    <cfRule type="expression" dxfId="157" priority="35">
      <formula>$B13="J.  Administration / Services Généraux"</formula>
    </cfRule>
    <cfRule type="expression" dxfId="156" priority="36">
      <formula>$B13="I.  Immobilier"</formula>
    </cfRule>
    <cfRule type="expression" dxfId="155" priority="37">
      <formula>$B13="H.  Finance / Contrôle de Gestion / Comptabilité"</formula>
    </cfRule>
    <cfRule type="expression" dxfId="154" priority="38">
      <formula>$B13="G.  Achats"</formula>
    </cfRule>
    <cfRule type="expression" dxfId="153" priority="39">
      <formula>$B13="F.  Entreprises"</formula>
    </cfRule>
    <cfRule type="expression" dxfId="152" priority="40">
      <formula>$B13="E. Excellence opérationnelle  Banque de détail"</formula>
    </cfRule>
    <cfRule type="expression" dxfId="151" priority="41">
      <formula>$B13="D. Excellence opérationnelle Expertise transverse"</formula>
    </cfRule>
    <cfRule type="expression" dxfId="150" priority="42">
      <formula>$B13="C. Gestion des risques"</formula>
    </cfRule>
    <cfRule type="expression" dxfId="149" priority="43">
      <formula>$B13="B. Vente, Conseil"</formula>
    </cfRule>
    <cfRule type="expression" dxfId="148" priority="47">
      <formula>$B13="A. Accueil, orientation"</formula>
    </cfRule>
  </conditionalFormatting>
  <conditionalFormatting sqref="C8 C10">
    <cfRule type="containsText" dxfId="147" priority="23" operator="containsText" text="Choisie">
      <formula>NOT(ISERROR(SEARCH("Choisie",C8)))</formula>
    </cfRule>
    <cfRule type="containsText" dxfId="146" priority="24" operator="containsText" text="clé">
      <formula>NOT(ISERROR(SEARCH("clé",C8)))</formula>
    </cfRule>
    <cfRule type="containsText" dxfId="145" priority="25" operator="containsText" text="UTILE">
      <formula>NOT(ISERROR(SEARCH("UTILE",C8)))</formula>
    </cfRule>
  </conditionalFormatting>
  <conditionalFormatting sqref="F22:F24">
    <cfRule type="expression" dxfId="144" priority="4">
      <formula>$B22="Z. Compétences Managériales"</formula>
    </cfRule>
    <cfRule type="expression" dxfId="143" priority="5">
      <formula>$B22="Y. Compétences comportementales"</formula>
    </cfRule>
    <cfRule type="expression" dxfId="142" priority="6">
      <formula>$B22="X. Digital"</formula>
    </cfRule>
    <cfRule type="expression" dxfId="141" priority="7">
      <formula>$B22="P.  Projet"</formula>
    </cfRule>
    <cfRule type="expression" dxfId="140" priority="8">
      <formula>$B22="O.  Communication"</formula>
    </cfRule>
    <cfRule type="expression" dxfId="139" priority="9">
      <formula>$B22="N .  Système d'informations"</formula>
    </cfRule>
    <cfRule type="expression" dxfId="138" priority="10">
      <formula>$B22="M.  Marketing"</formula>
    </cfRule>
    <cfRule type="expression" dxfId="137" priority="11">
      <formula>$B22="L.  Ressources Humaines"</formula>
    </cfRule>
    <cfRule type="expression" dxfId="136" priority="12">
      <formula>$B22="K.  Audit / Risques"</formula>
    </cfRule>
    <cfRule type="expression" dxfId="135" priority="13">
      <formula>$B22="J.  Administration / Services Généraux"</formula>
    </cfRule>
    <cfRule type="expression" dxfId="134" priority="14">
      <formula>$B22="I.  Immobilier"</formula>
    </cfRule>
    <cfRule type="expression" dxfId="133" priority="15">
      <formula>$B22="H.  Finance / Contrôle de Gestion / Comptabilité"</formula>
    </cfRule>
    <cfRule type="expression" dxfId="132" priority="16">
      <formula>$B22="G.  Achats"</formula>
    </cfRule>
    <cfRule type="expression" dxfId="131" priority="17">
      <formula>$B22="F.  Entreprises"</formula>
    </cfRule>
    <cfRule type="expression" dxfId="130" priority="18">
      <formula>$B22="E. Excellence opérationnelle  Banque de détail"</formula>
    </cfRule>
    <cfRule type="expression" dxfId="129" priority="19">
      <formula>$B22="D. Excellence opérationnelle Expertise transverse"</formula>
    </cfRule>
    <cfRule type="expression" dxfId="128" priority="20">
      <formula>$B22="C. Gestion des risques"</formula>
    </cfRule>
    <cfRule type="expression" dxfId="127" priority="21">
      <formula>$B22="B. Vente, Conseil"</formula>
    </cfRule>
    <cfRule type="expression" dxfId="126" priority="22">
      <formula>$B22="A. Accueil, orientation"</formula>
    </cfRule>
  </conditionalFormatting>
  <printOptions horizontalCentered="1"/>
  <pageMargins left="0.23622047244094491" right="0.23622047244094491" top="0.31" bottom="0.31" header="0" footer="0"/>
  <pageSetup paperSize="9" scale="71" orientation="portrait" r:id="rId1"/>
  <drawing r:id="rId2"/>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Feuil144">
    <tabColor theme="5" tint="0.59999389629810485"/>
    <pageSetUpPr fitToPage="1"/>
  </sheetPr>
  <dimension ref="A1:G33"/>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33203125" style="279" customWidth="1" collapsed="1"/>
    <col min="4" max="4" width="77.33203125" style="248" customWidth="1"/>
    <col min="5" max="5" width="9.5" style="210" customWidth="1"/>
    <col min="6" max="6" width="15.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311" t="s">
        <v>1985</v>
      </c>
      <c r="D4" s="270" t="str">
        <f ca="1">VLOOKUP($G$5,Répertoire_des_fonctions!$A$7:$E$780,4,0)</f>
        <v>35349 - FORMATEUR III.2</v>
      </c>
      <c r="E4" s="271"/>
      <c r="F4" s="271"/>
      <c r="G4" s="272" t="str">
        <f ca="1">HYPERLINK("#Matrice!"&amp;ADDRESS(3,4+MATCH(D4,Matrice!$E$3:$AOP$3,0)),"Go")</f>
        <v>Go</v>
      </c>
    </row>
    <row r="5" spans="1:7" s="223" customFormat="1" ht="21" customHeight="1">
      <c r="A5" s="218"/>
      <c r="B5" s="219"/>
      <c r="C5" s="275" t="s">
        <v>403</v>
      </c>
      <c r="D5" s="276" t="str">
        <f ca="1">VLOOKUP($G$5,Répertoire_des_fonctions!$A$7:$E$780,2,0)</f>
        <v>RESSOURCES HUMAINES</v>
      </c>
      <c r="E5" s="277"/>
      <c r="F5" s="276" t="s">
        <v>1986</v>
      </c>
      <c r="G5" s="276" t="str">
        <f ca="1">RIGHT(CELL("filename",A1),LEN(CELL("filename",A1))-SEARCH("]",CELL("filename",A1)))</f>
        <v>35349</v>
      </c>
    </row>
    <row r="6" spans="1:7" s="223" customFormat="1" ht="21" customHeight="1">
      <c r="A6" s="218"/>
      <c r="B6" s="219"/>
      <c r="C6" s="275" t="s">
        <v>404</v>
      </c>
      <c r="D6" s="276" t="str">
        <f ca="1">VLOOKUP($G$5,Répertoire_des_fonctions!$A$7:$E$780,3,0)</f>
        <v>FORMATEUR/CONCEPTEUR</v>
      </c>
      <c r="E6" s="277"/>
      <c r="F6" s="276" t="s">
        <v>1987</v>
      </c>
      <c r="G6" s="276" t="str">
        <f ca="1">VLOOKUP($G$5,Répertoire_des_fonctions!$A$7:$E$780,5,0)</f>
        <v>III.2</v>
      </c>
    </row>
    <row r="7" spans="1:7" s="217" customFormat="1" ht="15" customHeight="1">
      <c r="A7" s="213"/>
      <c r="B7" s="224"/>
      <c r="C7" s="683"/>
      <c r="D7" s="225"/>
      <c r="E7" s="226"/>
    </row>
    <row r="8" spans="1:7" s="217" customFormat="1" ht="30" customHeight="1">
      <c r="A8" s="213"/>
      <c r="B8" s="224"/>
      <c r="C8" s="311" t="s">
        <v>1988</v>
      </c>
      <c r="D8" s="270" t="s">
        <v>1991</v>
      </c>
      <c r="E8" s="276" t="s">
        <v>1989</v>
      </c>
      <c r="F8" s="271"/>
      <c r="G8" s="283"/>
    </row>
    <row r="9" spans="1:7" s="217" customFormat="1" ht="24.75" customHeight="1">
      <c r="A9" s="213"/>
      <c r="B9" s="224"/>
      <c r="C9" s="311"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63" t="s">
        <v>432</v>
      </c>
      <c r="D12" s="263" t="s">
        <v>431</v>
      </c>
      <c r="E12" s="264" t="s">
        <v>1997</v>
      </c>
      <c r="F12" s="242" t="s">
        <v>2054</v>
      </c>
      <c r="G12" s="242" t="s">
        <v>1984</v>
      </c>
    </row>
    <row r="13" spans="1:7" s="217" customFormat="1" ht="68">
      <c r="A13" s="575" t="s">
        <v>736</v>
      </c>
      <c r="B13" s="554" t="str">
        <f>IFERROR(VLOOKUP($A13,Référentiel_de_Compétences!$B$7:$E$700,2,0),"")</f>
        <v>D. Excellence opérationnelle Expertise transverse</v>
      </c>
      <c r="C13" s="670" t="s">
        <v>2243</v>
      </c>
      <c r="D13" s="670" t="s">
        <v>639</v>
      </c>
      <c r="E13" s="670" t="s">
        <v>1196</v>
      </c>
      <c r="F13" s="430" t="s">
        <v>1996</v>
      </c>
      <c r="G13" s="555"/>
    </row>
    <row r="14" spans="1:7" s="217" customFormat="1" ht="68">
      <c r="A14" s="575" t="s">
        <v>737</v>
      </c>
      <c r="B14" s="554" t="str">
        <f>IFERROR(VLOOKUP($A14,Référentiel_de_Compétences!$B$7:$E$700,2,0),"")</f>
        <v>D. Excellence opérationnelle Expertise transverse</v>
      </c>
      <c r="C14" s="671" t="s">
        <v>186</v>
      </c>
      <c r="D14" s="671" t="s">
        <v>2235</v>
      </c>
      <c r="E14" s="671" t="s">
        <v>1519</v>
      </c>
      <c r="F14" s="432" t="s">
        <v>1996</v>
      </c>
      <c r="G14" s="556"/>
    </row>
    <row r="15" spans="1:7" s="217" customFormat="1" ht="68">
      <c r="A15" s="576" t="s">
        <v>739</v>
      </c>
      <c r="B15" s="554" t="str">
        <f>IFERROR(VLOOKUP($A15,Référentiel_de_Compétences!$B$7:$E$700,2,0),"")</f>
        <v>D. Excellence opérationnelle Expertise transverse</v>
      </c>
      <c r="C15" s="671" t="s">
        <v>44</v>
      </c>
      <c r="D15" s="671" t="s">
        <v>2220</v>
      </c>
      <c r="E15" s="671" t="s">
        <v>1201</v>
      </c>
      <c r="F15" s="432" t="s">
        <v>1996</v>
      </c>
      <c r="G15" s="556"/>
    </row>
    <row r="16" spans="1:7" s="217" customFormat="1" ht="102">
      <c r="A16" s="576" t="s">
        <v>741</v>
      </c>
      <c r="B16" s="554" t="str">
        <f>IFERROR(VLOOKUP($A16,Référentiel_de_Compétences!$B$7:$E$700,2,0),"")</f>
        <v>D. Excellence opérationnelle Expertise transverse</v>
      </c>
      <c r="C16" s="671" t="s">
        <v>2130</v>
      </c>
      <c r="D16" s="671" t="s">
        <v>2137</v>
      </c>
      <c r="E16" s="671" t="s">
        <v>1495</v>
      </c>
      <c r="F16" s="432" t="s">
        <v>1996</v>
      </c>
      <c r="G16" s="556"/>
    </row>
    <row r="17" spans="1:7" s="217" customFormat="1" ht="102">
      <c r="A17" s="577" t="s">
        <v>893</v>
      </c>
      <c r="B17" s="554" t="str">
        <f>IFERROR(VLOOKUP($A17,Référentiel_de_Compétences!$B$7:$E$700,2,0),"")</f>
        <v>X. Digital</v>
      </c>
      <c r="C17" s="671" t="s">
        <v>170</v>
      </c>
      <c r="D17" s="671" t="s">
        <v>2215</v>
      </c>
      <c r="E17" s="671" t="s">
        <v>1438</v>
      </c>
      <c r="F17" s="432" t="s">
        <v>1996</v>
      </c>
      <c r="G17" s="556"/>
    </row>
    <row r="18" spans="1:7" s="217" customFormat="1" ht="85">
      <c r="A18" s="578" t="s">
        <v>900</v>
      </c>
      <c r="B18" s="554" t="str">
        <f>IFERROR(VLOOKUP($A18,Référentiel_de_Compétences!$B$7:$E$700,2,0),"")</f>
        <v>X. Digital</v>
      </c>
      <c r="C18" s="671" t="s">
        <v>184</v>
      </c>
      <c r="D18" s="671" t="s">
        <v>2136</v>
      </c>
      <c r="E18" s="671" t="s">
        <v>1507</v>
      </c>
      <c r="F18" s="432" t="s">
        <v>1996</v>
      </c>
      <c r="G18" s="556"/>
    </row>
    <row r="19" spans="1:7" s="217" customFormat="1" ht="68">
      <c r="A19" s="578" t="s">
        <v>904</v>
      </c>
      <c r="B19" s="554" t="str">
        <f>IFERROR(VLOOKUP($A19,Référentiel_de_Compétences!$B$7:$E$700,2,0),"")</f>
        <v>Y. Compétences comportementales</v>
      </c>
      <c r="C19" s="671" t="s">
        <v>2129</v>
      </c>
      <c r="D19" s="671" t="s">
        <v>2134</v>
      </c>
      <c r="E19" s="671" t="s">
        <v>1483</v>
      </c>
      <c r="F19" s="432" t="s">
        <v>1996</v>
      </c>
      <c r="G19" s="556"/>
    </row>
    <row r="20" spans="1:7" s="217" customFormat="1" ht="68">
      <c r="A20" s="578" t="s">
        <v>905</v>
      </c>
      <c r="B20" s="554" t="str">
        <f>IFERROR(VLOOKUP($A20,Référentiel_de_Compétences!$B$7:$E$700,2,0),"")</f>
        <v>Y. Compétences comportementales</v>
      </c>
      <c r="C20" s="671" t="s">
        <v>181</v>
      </c>
      <c r="D20" s="671" t="s">
        <v>2135</v>
      </c>
      <c r="E20" s="671" t="s">
        <v>1489</v>
      </c>
      <c r="F20" s="432" t="s">
        <v>1996</v>
      </c>
      <c r="G20" s="556"/>
    </row>
    <row r="21" spans="1:7" s="217" customFormat="1" ht="85">
      <c r="A21" s="575" t="s">
        <v>906</v>
      </c>
      <c r="B21" s="554" t="str">
        <f>IFERROR(VLOOKUP($A21,Référentiel_de_Compétences!$B$7:$E$700,2,0),"")</f>
        <v>Y. Compétences comportementales</v>
      </c>
      <c r="C21" s="671" t="s">
        <v>2172</v>
      </c>
      <c r="D21" s="671" t="s">
        <v>2173</v>
      </c>
      <c r="E21" s="671" t="s">
        <v>1472</v>
      </c>
      <c r="F21" s="432" t="s">
        <v>1996</v>
      </c>
      <c r="G21" s="556"/>
    </row>
    <row r="22" spans="1:7" s="217" customFormat="1" ht="51">
      <c r="A22" s="553" t="s">
        <v>910</v>
      </c>
      <c r="B22" s="579" t="str">
        <f>IFERROR(VLOOKUP($A22,Référentiel_de_Compétences!$B$7:$E$700,2,0),"")</f>
        <v>Y. Compétences comportementales</v>
      </c>
      <c r="C22" s="672" t="s">
        <v>46</v>
      </c>
      <c r="D22" s="672" t="s">
        <v>2253</v>
      </c>
      <c r="E22" s="672" t="s">
        <v>1205</v>
      </c>
      <c r="F22" s="434" t="s">
        <v>1996</v>
      </c>
      <c r="G22" s="557"/>
    </row>
    <row r="23" spans="1:7" ht="27.75" customHeight="1">
      <c r="C23" s="260" t="s">
        <v>1992</v>
      </c>
      <c r="D23" s="285"/>
      <c r="E23" s="379"/>
      <c r="F23" s="260" t="s">
        <v>1992</v>
      </c>
    </row>
    <row r="24" spans="1:7" s="210" customFormat="1">
      <c r="A24" s="207"/>
      <c r="B24" s="208"/>
      <c r="C24" s="260" t="s">
        <v>1993</v>
      </c>
      <c r="D24" s="285"/>
      <c r="E24" s="379"/>
      <c r="F24" s="260" t="s">
        <v>1995</v>
      </c>
      <c r="G24" s="207"/>
    </row>
    <row r="25" spans="1:7" s="210" customFormat="1">
      <c r="A25" s="207"/>
      <c r="B25" s="208"/>
      <c r="C25" s="669" t="s">
        <v>1994</v>
      </c>
      <c r="D25" s="285"/>
      <c r="E25" s="379"/>
      <c r="F25" s="262" t="s">
        <v>1994</v>
      </c>
      <c r="G25" s="207"/>
    </row>
    <row r="26" spans="1:7" s="210" customFormat="1">
      <c r="A26" s="207"/>
      <c r="B26" s="208"/>
      <c r="C26" s="279"/>
      <c r="D26" s="285"/>
      <c r="E26" s="379"/>
      <c r="F26" s="207"/>
      <c r="G26" s="207"/>
    </row>
    <row r="27" spans="1:7" s="210" customFormat="1">
      <c r="A27" s="207"/>
      <c r="B27" s="208"/>
      <c r="C27" s="279"/>
      <c r="D27" s="285"/>
      <c r="E27" s="379"/>
      <c r="F27" s="207"/>
      <c r="G27" s="207"/>
    </row>
    <row r="28" spans="1:7" s="210" customFormat="1">
      <c r="A28" s="207"/>
      <c r="B28" s="208"/>
      <c r="C28" s="279"/>
      <c r="D28" s="285"/>
      <c r="E28" s="379"/>
      <c r="F28" s="207"/>
      <c r="G28" s="207"/>
    </row>
    <row r="29" spans="1:7" s="210" customFormat="1">
      <c r="A29" s="207"/>
      <c r="B29" s="208"/>
      <c r="C29" s="279"/>
      <c r="D29" s="285"/>
      <c r="E29" s="379"/>
      <c r="F29" s="207"/>
      <c r="G29" s="207"/>
    </row>
    <row r="30" spans="1:7" s="210" customFormat="1">
      <c r="A30" s="207"/>
      <c r="B30" s="208"/>
      <c r="C30" s="279"/>
      <c r="D30" s="285"/>
      <c r="E30" s="379"/>
      <c r="F30" s="207"/>
      <c r="G30" s="207"/>
    </row>
    <row r="31" spans="1:7">
      <c r="E31" s="379"/>
    </row>
    <row r="32" spans="1:7">
      <c r="E32" s="379"/>
    </row>
    <row r="33" spans="5:5">
      <c r="E33" s="379"/>
    </row>
  </sheetData>
  <sheetProtection algorithmName="SHA-512" hashValue="GuWkJjjyb0J3FACJWXPtHp4b7SGyjtyiPuTBwDx/mi0geBdZengrcRorW77121CFCsMC/wtAzJERqUWbe2ZS1w==" saltValue="QxxJ1DNQ3v7CvIc3dqnSHA==" spinCount="100000" sheet="1" objects="1" scenarios="1"/>
  <mergeCells count="1">
    <mergeCell ref="C11:G11"/>
  </mergeCells>
  <conditionalFormatting sqref="C4 C7">
    <cfRule type="containsText" dxfId="125" priority="72" operator="containsText" text="Choisie">
      <formula>NOT(ISERROR(SEARCH("Choisie",C4)))</formula>
    </cfRule>
    <cfRule type="containsText" dxfId="124" priority="73" operator="containsText" text="clé">
      <formula>NOT(ISERROR(SEARCH("clé",C4)))</formula>
    </cfRule>
    <cfRule type="containsText" dxfId="123" priority="74" operator="containsText" text="UTILE">
      <formula>NOT(ISERROR(SEARCH("UTILE",C4)))</formula>
    </cfRule>
  </conditionalFormatting>
  <conditionalFormatting sqref="B23:C70 B13:B18 B20:B22">
    <cfRule type="expression" dxfId="122" priority="54">
      <formula>$B13="Z. Compétences Managériales"</formula>
    </cfRule>
    <cfRule type="expression" dxfId="121" priority="55">
      <formula>$B13="Y. Compétences comportementales"</formula>
    </cfRule>
    <cfRule type="expression" dxfId="120" priority="56">
      <formula>$B13="X. Digital"</formula>
    </cfRule>
    <cfRule type="expression" dxfId="119" priority="57">
      <formula>$B13="P.  Projet"</formula>
    </cfRule>
    <cfRule type="expression" dxfId="118" priority="58">
      <formula>$B13="O.  Communication"</formula>
    </cfRule>
    <cfRule type="expression" dxfId="117" priority="59">
      <formula>$B13="N .  Système d'informations"</formula>
    </cfRule>
    <cfRule type="expression" dxfId="116" priority="60">
      <formula>$B13="M.  Marketing"</formula>
    </cfRule>
    <cfRule type="expression" dxfId="115" priority="61">
      <formula>$B13="L.  Ressources Humaines"</formula>
    </cfRule>
    <cfRule type="expression" dxfId="114" priority="62">
      <formula>$B13="K.  Audit / Risques"</formula>
    </cfRule>
    <cfRule type="expression" dxfId="113" priority="63">
      <formula>$B13="J.  Administration / Services Généraux"</formula>
    </cfRule>
    <cfRule type="expression" dxfId="112" priority="64">
      <formula>$B13="I.  Immobilier"</formula>
    </cfRule>
    <cfRule type="expression" dxfId="111" priority="65">
      <formula>$B13="H.  Finance / Contrôle de Gestion / Comptabilité"</formula>
    </cfRule>
    <cfRule type="expression" dxfId="110" priority="66">
      <formula>$B13="G.  Achats"</formula>
    </cfRule>
    <cfRule type="expression" dxfId="109" priority="67">
      <formula>$B13="F.  Entreprises"</formula>
    </cfRule>
    <cfRule type="expression" dxfId="108" priority="68">
      <formula>$B13="E. Excellence opérationnelle  Banque de détail"</formula>
    </cfRule>
    <cfRule type="expression" dxfId="107" priority="69">
      <formula>$B13="D. Excellence opérationnelle Expertise transverse"</formula>
    </cfRule>
    <cfRule type="expression" dxfId="106" priority="70">
      <formula>$B13="C. Gestion des risques"</formula>
    </cfRule>
    <cfRule type="expression" dxfId="105" priority="71">
      <formula>$B13="B. Vente, Conseil"</formula>
    </cfRule>
    <cfRule type="expression" dxfId="104" priority="75">
      <formula>$B13="A. Accueil, orientation"</formula>
    </cfRule>
  </conditionalFormatting>
  <conditionalFormatting sqref="C8 C10">
    <cfRule type="containsText" dxfId="103" priority="51" operator="containsText" text="Choisie">
      <formula>NOT(ISERROR(SEARCH("Choisie",C8)))</formula>
    </cfRule>
    <cfRule type="containsText" dxfId="102" priority="52" operator="containsText" text="clé">
      <formula>NOT(ISERROR(SEARCH("clé",C8)))</formula>
    </cfRule>
    <cfRule type="containsText" dxfId="101" priority="53" operator="containsText" text="UTILE">
      <formula>NOT(ISERROR(SEARCH("UTILE",C8)))</formula>
    </cfRule>
  </conditionalFormatting>
  <conditionalFormatting sqref="F23:F25">
    <cfRule type="expression" dxfId="100" priority="32">
      <formula>$B23="Z. Compétences Managériales"</formula>
    </cfRule>
    <cfRule type="expression" dxfId="99" priority="33">
      <formula>$B23="Y. Compétences comportementales"</formula>
    </cfRule>
    <cfRule type="expression" dxfId="98" priority="34">
      <formula>$B23="X. Digital"</formula>
    </cfRule>
    <cfRule type="expression" dxfId="97" priority="35">
      <formula>$B23="P.  Projet"</formula>
    </cfRule>
    <cfRule type="expression" dxfId="96" priority="36">
      <formula>$B23="O.  Communication"</formula>
    </cfRule>
    <cfRule type="expression" dxfId="95" priority="37">
      <formula>$B23="N .  Système d'informations"</formula>
    </cfRule>
    <cfRule type="expression" dxfId="94" priority="38">
      <formula>$B23="M.  Marketing"</formula>
    </cfRule>
    <cfRule type="expression" dxfId="93" priority="39">
      <formula>$B23="L.  Ressources Humaines"</formula>
    </cfRule>
    <cfRule type="expression" dxfId="92" priority="40">
      <formula>$B23="K.  Audit / Risques"</formula>
    </cfRule>
    <cfRule type="expression" dxfId="91" priority="41">
      <formula>$B23="J.  Administration / Services Généraux"</formula>
    </cfRule>
    <cfRule type="expression" dxfId="90" priority="42">
      <formula>$B23="I.  Immobilier"</formula>
    </cfRule>
    <cfRule type="expression" dxfId="89" priority="43">
      <formula>$B23="H.  Finance / Contrôle de Gestion / Comptabilité"</formula>
    </cfRule>
    <cfRule type="expression" dxfId="88" priority="44">
      <formula>$B23="G.  Achats"</formula>
    </cfRule>
    <cfRule type="expression" dxfId="87" priority="45">
      <formula>$B23="F.  Entreprises"</formula>
    </cfRule>
    <cfRule type="expression" dxfId="86" priority="46">
      <formula>$B23="E. Excellence opérationnelle  Banque de détail"</formula>
    </cfRule>
    <cfRule type="expression" dxfId="85" priority="47">
      <formula>$B23="D. Excellence opérationnelle Expertise transverse"</formula>
    </cfRule>
    <cfRule type="expression" dxfId="84" priority="48">
      <formula>$B23="C. Gestion des risques"</formula>
    </cfRule>
    <cfRule type="expression" dxfId="83" priority="49">
      <formula>$B23="B. Vente, Conseil"</formula>
    </cfRule>
    <cfRule type="expression" dxfId="82" priority="50">
      <formula>$B23="A. Accueil, orientation"</formula>
    </cfRule>
  </conditionalFormatting>
  <conditionalFormatting sqref="B19">
    <cfRule type="expression" dxfId="81" priority="1">
      <formula>$B19="Z. Compétences Managériales"</formula>
    </cfRule>
    <cfRule type="expression" dxfId="80" priority="2">
      <formula>$B19="Y. Compétences comportementales"</formula>
    </cfRule>
    <cfRule type="expression" dxfId="79" priority="3">
      <formula>$B19="X. Digital"</formula>
    </cfRule>
    <cfRule type="expression" dxfId="78" priority="4">
      <formula>$B19="P.  Projet"</formula>
    </cfRule>
    <cfRule type="expression" dxfId="77" priority="5">
      <formula>$B19="O.  Communication"</formula>
    </cfRule>
    <cfRule type="expression" dxfId="76" priority="6">
      <formula>$B19="N .  Système d'informations"</formula>
    </cfRule>
    <cfRule type="expression" dxfId="75" priority="7">
      <formula>$B19="M.  Marketing"</formula>
    </cfRule>
    <cfRule type="expression" dxfId="74" priority="8">
      <formula>$B19="L.  Ressources Humaines"</formula>
    </cfRule>
    <cfRule type="expression" dxfId="73" priority="9">
      <formula>$B19="K.  Audit / Risques"</formula>
    </cfRule>
    <cfRule type="expression" dxfId="72" priority="10">
      <formula>$B19="J.  Administration / Services Généraux"</formula>
    </cfRule>
    <cfRule type="expression" dxfId="71" priority="11">
      <formula>$B19="I.  Immobilier"</formula>
    </cfRule>
    <cfRule type="expression" dxfId="70" priority="12">
      <formula>$B19="H.  Finance / Contrôle de Gestion / Comptabilité"</formula>
    </cfRule>
    <cfRule type="expression" dxfId="69" priority="13">
      <formula>$B19="G.  Achats"</formula>
    </cfRule>
    <cfRule type="expression" dxfId="68" priority="14">
      <formula>$B19="F.  Entreprises"</formula>
    </cfRule>
    <cfRule type="expression" dxfId="67" priority="15">
      <formula>$B19="E. Excellence opérationnelle  Banque de détail"</formula>
    </cfRule>
    <cfRule type="expression" dxfId="66" priority="16">
      <formula>$B19="D. Excellence opérationnelle Expertise transverse"</formula>
    </cfRule>
    <cfRule type="expression" dxfId="65" priority="17">
      <formula>$B19="C. Gestion des risques"</formula>
    </cfRule>
    <cfRule type="expression" dxfId="64" priority="18">
      <formula>$B19="B. Vente, Conseil"</formula>
    </cfRule>
    <cfRule type="expression" dxfId="63" priority="22">
      <formula>$B19="A. Accueil, orientation"</formula>
    </cfRule>
  </conditionalFormatting>
  <pageMargins left="0.34" right="0.14000000000000001" top="0.37" bottom="0.19" header="0.3" footer="0.3"/>
  <pageSetup paperSize="9" scale="73"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Feuil145">
    <tabColor theme="5" tint="0.59999389629810485"/>
    <pageSetUpPr fitToPage="1"/>
  </sheetPr>
  <dimension ref="A1:G33"/>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0.33203125" style="279" customWidth="1" collapsed="1"/>
    <col min="4" max="4" width="77.33203125" style="248" customWidth="1"/>
    <col min="5" max="5" width="9.5" style="210" customWidth="1"/>
    <col min="6" max="6" width="15.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311" t="s">
        <v>1985</v>
      </c>
      <c r="D4" s="270" t="str">
        <f ca="1">VLOOKUP($G$5,Répertoire_des_fonctions!$A$7:$E$780,4,0)</f>
        <v>35369 - FORMATEUR III.3</v>
      </c>
      <c r="E4" s="271"/>
      <c r="F4" s="271"/>
      <c r="G4" s="272" t="str">
        <f ca="1">HYPERLINK("#Matrice!"&amp;ADDRESS(3,4+MATCH(D4,Matrice!$E$3:$AOP$3,0)),"Go")</f>
        <v>Go</v>
      </c>
    </row>
    <row r="5" spans="1:7" s="223" customFormat="1" ht="21" customHeight="1">
      <c r="A5" s="218"/>
      <c r="B5" s="219"/>
      <c r="C5" s="275" t="s">
        <v>403</v>
      </c>
      <c r="D5" s="276" t="str">
        <f ca="1">VLOOKUP($G$5,Répertoire_des_fonctions!$A$7:$E$780,2,0)</f>
        <v>RESSOURCES HUMAINES</v>
      </c>
      <c r="E5" s="277"/>
      <c r="F5" s="276" t="s">
        <v>1986</v>
      </c>
      <c r="G5" s="276" t="str">
        <f ca="1">RIGHT(CELL("filename",A1),LEN(CELL("filename",A1))-SEARCH("]",CELL("filename",A1)))</f>
        <v>35369</v>
      </c>
    </row>
    <row r="6" spans="1:7" s="223" customFormat="1" ht="21" customHeight="1">
      <c r="A6" s="218"/>
      <c r="B6" s="219"/>
      <c r="C6" s="275" t="s">
        <v>404</v>
      </c>
      <c r="D6" s="276" t="str">
        <f ca="1">VLOOKUP($G$5,Répertoire_des_fonctions!$A$7:$E$780,3,0)</f>
        <v>FORMATEUR/CONCEPTEUR</v>
      </c>
      <c r="E6" s="277"/>
      <c r="F6" s="276" t="s">
        <v>1987</v>
      </c>
      <c r="G6" s="276" t="str">
        <f ca="1">VLOOKUP($G$5,Répertoire_des_fonctions!$A$7:$E$780,5,0)</f>
        <v>III.3</v>
      </c>
    </row>
    <row r="7" spans="1:7" s="217" customFormat="1" ht="15" customHeight="1">
      <c r="A7" s="213"/>
      <c r="B7" s="224"/>
      <c r="C7" s="683"/>
      <c r="D7" s="225"/>
      <c r="E7" s="226"/>
    </row>
    <row r="8" spans="1:7" s="217" customFormat="1" ht="22.25" customHeight="1">
      <c r="A8" s="213"/>
      <c r="B8" s="224"/>
      <c r="C8" s="311" t="s">
        <v>1988</v>
      </c>
      <c r="D8" s="270" t="s">
        <v>1991</v>
      </c>
      <c r="E8" s="375" t="s">
        <v>1989</v>
      </c>
      <c r="F8" s="271"/>
      <c r="G8" s="283"/>
    </row>
    <row r="9" spans="1:7" s="217" customFormat="1" ht="20" customHeight="1">
      <c r="A9" s="213"/>
      <c r="B9" s="224"/>
      <c r="C9" s="311"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63" t="s">
        <v>432</v>
      </c>
      <c r="D12" s="263" t="s">
        <v>431</v>
      </c>
      <c r="E12" s="264" t="s">
        <v>1997</v>
      </c>
      <c r="F12" s="241" t="s">
        <v>2054</v>
      </c>
      <c r="G12" s="242" t="s">
        <v>1984</v>
      </c>
    </row>
    <row r="13" spans="1:7" s="217" customFormat="1" ht="68">
      <c r="A13" s="575" t="s">
        <v>736</v>
      </c>
      <c r="B13" s="554" t="str">
        <f>IFERROR(VLOOKUP($A13,Référentiel_de_Compétences!$B$7:$E$700,2,0),"")</f>
        <v>D. Excellence opérationnelle Expertise transverse</v>
      </c>
      <c r="C13" s="670" t="s">
        <v>2243</v>
      </c>
      <c r="D13" s="670" t="s">
        <v>639</v>
      </c>
      <c r="E13" s="670" t="s">
        <v>1197</v>
      </c>
      <c r="F13" s="430" t="s">
        <v>1996</v>
      </c>
      <c r="G13" s="555"/>
    </row>
    <row r="14" spans="1:7" s="217" customFormat="1" ht="68">
      <c r="A14" s="575" t="s">
        <v>737</v>
      </c>
      <c r="B14" s="554" t="str">
        <f>IFERROR(VLOOKUP($A14,Référentiel_de_Compétences!$B$7:$E$700,2,0),"")</f>
        <v>D. Excellence opérationnelle Expertise transverse</v>
      </c>
      <c r="C14" s="671" t="s">
        <v>186</v>
      </c>
      <c r="D14" s="671" t="s">
        <v>2235</v>
      </c>
      <c r="E14" s="671" t="s">
        <v>1520</v>
      </c>
      <c r="F14" s="432" t="s">
        <v>1996</v>
      </c>
      <c r="G14" s="556"/>
    </row>
    <row r="15" spans="1:7" s="217" customFormat="1" ht="68">
      <c r="A15" s="576" t="s">
        <v>739</v>
      </c>
      <c r="B15" s="554" t="str">
        <f>IFERROR(VLOOKUP($A15,Référentiel_de_Compétences!$B$7:$E$700,2,0),"")</f>
        <v>D. Excellence opérationnelle Expertise transverse</v>
      </c>
      <c r="C15" s="671" t="s">
        <v>44</v>
      </c>
      <c r="D15" s="671" t="s">
        <v>2220</v>
      </c>
      <c r="E15" s="671" t="s">
        <v>1202</v>
      </c>
      <c r="F15" s="432" t="s">
        <v>1996</v>
      </c>
      <c r="G15" s="556"/>
    </row>
    <row r="16" spans="1:7" s="217" customFormat="1" ht="102">
      <c r="A16" s="576" t="s">
        <v>741</v>
      </c>
      <c r="B16" s="554" t="str">
        <f>IFERROR(VLOOKUP($A16,Référentiel_de_Compétences!$B$7:$E$700,2,0),"")</f>
        <v>D. Excellence opérationnelle Expertise transverse</v>
      </c>
      <c r="C16" s="671" t="s">
        <v>2130</v>
      </c>
      <c r="D16" s="671" t="s">
        <v>2137</v>
      </c>
      <c r="E16" s="671" t="s">
        <v>1496</v>
      </c>
      <c r="F16" s="432" t="s">
        <v>1996</v>
      </c>
      <c r="G16" s="556"/>
    </row>
    <row r="17" spans="1:7" s="217" customFormat="1" ht="102">
      <c r="A17" s="577" t="s">
        <v>893</v>
      </c>
      <c r="B17" s="554" t="str">
        <f>IFERROR(VLOOKUP($A17,Référentiel_de_Compétences!$B$7:$E$700,2,0),"")</f>
        <v>X. Digital</v>
      </c>
      <c r="C17" s="671" t="s">
        <v>170</v>
      </c>
      <c r="D17" s="671" t="s">
        <v>2215</v>
      </c>
      <c r="E17" s="671" t="s">
        <v>1439</v>
      </c>
      <c r="F17" s="432" t="s">
        <v>1996</v>
      </c>
      <c r="G17" s="556"/>
    </row>
    <row r="18" spans="1:7" s="217" customFormat="1" ht="85">
      <c r="A18" s="578" t="s">
        <v>900</v>
      </c>
      <c r="B18" s="554" t="str">
        <f>IFERROR(VLOOKUP($A18,Référentiel_de_Compétences!$B$7:$E$700,2,0),"")</f>
        <v>X. Digital</v>
      </c>
      <c r="C18" s="671" t="s">
        <v>184</v>
      </c>
      <c r="D18" s="671" t="s">
        <v>2136</v>
      </c>
      <c r="E18" s="671" t="s">
        <v>1508</v>
      </c>
      <c r="F18" s="432" t="s">
        <v>1996</v>
      </c>
      <c r="G18" s="556"/>
    </row>
    <row r="19" spans="1:7" s="217" customFormat="1" ht="68">
      <c r="A19" s="578" t="s">
        <v>904</v>
      </c>
      <c r="B19" s="554" t="str">
        <f>IFERROR(VLOOKUP($A19,Référentiel_de_Compétences!$B$7:$E$700,2,0),"")</f>
        <v>Y. Compétences comportementales</v>
      </c>
      <c r="C19" s="671" t="s">
        <v>2129</v>
      </c>
      <c r="D19" s="671" t="s">
        <v>2134</v>
      </c>
      <c r="E19" s="671" t="s">
        <v>1484</v>
      </c>
      <c r="F19" s="432" t="s">
        <v>1996</v>
      </c>
      <c r="G19" s="556"/>
    </row>
    <row r="20" spans="1:7" s="217" customFormat="1" ht="68">
      <c r="A20" s="578" t="s">
        <v>905</v>
      </c>
      <c r="B20" s="554" t="str">
        <f>IFERROR(VLOOKUP($A20,Référentiel_de_Compétences!$B$7:$E$700,2,0),"")</f>
        <v>Y. Compétences comportementales</v>
      </c>
      <c r="C20" s="671" t="s">
        <v>181</v>
      </c>
      <c r="D20" s="671" t="s">
        <v>2135</v>
      </c>
      <c r="E20" s="671" t="s">
        <v>1490</v>
      </c>
      <c r="F20" s="432" t="s">
        <v>1996</v>
      </c>
      <c r="G20" s="556"/>
    </row>
    <row r="21" spans="1:7" s="217" customFormat="1" ht="85">
      <c r="A21" s="575" t="s">
        <v>906</v>
      </c>
      <c r="B21" s="554" t="str">
        <f>IFERROR(VLOOKUP($A21,Référentiel_de_Compétences!$B$7:$E$700,2,0),"")</f>
        <v>Y. Compétences comportementales</v>
      </c>
      <c r="C21" s="671" t="s">
        <v>2172</v>
      </c>
      <c r="D21" s="671" t="s">
        <v>2173</v>
      </c>
      <c r="E21" s="671" t="s">
        <v>1473</v>
      </c>
      <c r="F21" s="432" t="s">
        <v>1996</v>
      </c>
      <c r="G21" s="556"/>
    </row>
    <row r="22" spans="1:7" s="217" customFormat="1" ht="51">
      <c r="A22" s="553" t="s">
        <v>910</v>
      </c>
      <c r="B22" s="579" t="str">
        <f>IFERROR(VLOOKUP($A22,Référentiel_de_Compétences!$B$7:$E$700,2,0),"")</f>
        <v>Y. Compétences comportementales</v>
      </c>
      <c r="C22" s="672" t="s">
        <v>46</v>
      </c>
      <c r="D22" s="672" t="s">
        <v>2253</v>
      </c>
      <c r="E22" s="672" t="s">
        <v>1206</v>
      </c>
      <c r="F22" s="434" t="s">
        <v>1996</v>
      </c>
      <c r="G22" s="557"/>
    </row>
    <row r="23" spans="1:7" ht="27.75" customHeight="1">
      <c r="C23" s="260" t="s">
        <v>1992</v>
      </c>
      <c r="D23" s="285"/>
      <c r="E23" s="379"/>
      <c r="F23" s="260" t="s">
        <v>1992</v>
      </c>
    </row>
    <row r="24" spans="1:7" s="210" customFormat="1">
      <c r="A24" s="207"/>
      <c r="B24" s="208"/>
      <c r="C24" s="260" t="s">
        <v>1993</v>
      </c>
      <c r="D24" s="285"/>
      <c r="E24" s="379"/>
      <c r="F24" s="260" t="s">
        <v>1995</v>
      </c>
      <c r="G24" s="207"/>
    </row>
    <row r="25" spans="1:7" s="210" customFormat="1">
      <c r="A25" s="207"/>
      <c r="B25" s="208"/>
      <c r="C25" s="669" t="s">
        <v>1994</v>
      </c>
      <c r="D25" s="285"/>
      <c r="E25" s="379"/>
      <c r="F25" s="262" t="s">
        <v>1994</v>
      </c>
      <c r="G25" s="207"/>
    </row>
    <row r="26" spans="1:7" s="210" customFormat="1">
      <c r="A26" s="207"/>
      <c r="B26" s="208"/>
      <c r="C26" s="279"/>
      <c r="D26" s="285"/>
      <c r="E26" s="379"/>
      <c r="F26" s="207"/>
      <c r="G26" s="207"/>
    </row>
    <row r="27" spans="1:7" s="210" customFormat="1">
      <c r="A27" s="207"/>
      <c r="B27" s="208"/>
      <c r="C27" s="279"/>
      <c r="D27" s="285"/>
      <c r="E27" s="379"/>
      <c r="F27" s="207"/>
      <c r="G27" s="207"/>
    </row>
    <row r="28" spans="1:7" s="210" customFormat="1">
      <c r="A28" s="207"/>
      <c r="B28" s="208"/>
      <c r="C28" s="279"/>
      <c r="D28" s="285"/>
      <c r="E28" s="379"/>
      <c r="F28" s="207"/>
      <c r="G28" s="207"/>
    </row>
    <row r="29" spans="1:7" s="210" customFormat="1">
      <c r="A29" s="207"/>
      <c r="B29" s="208"/>
      <c r="C29" s="279"/>
      <c r="D29" s="285"/>
      <c r="E29" s="379"/>
      <c r="F29" s="207"/>
      <c r="G29" s="207"/>
    </row>
    <row r="30" spans="1:7" s="210" customFormat="1">
      <c r="A30" s="207"/>
      <c r="B30" s="208"/>
      <c r="C30" s="279"/>
      <c r="D30" s="285"/>
      <c r="E30" s="379"/>
      <c r="F30" s="207"/>
      <c r="G30" s="207"/>
    </row>
    <row r="31" spans="1:7">
      <c r="E31" s="379"/>
    </row>
    <row r="32" spans="1:7">
      <c r="E32" s="379"/>
    </row>
    <row r="33" spans="5:5">
      <c r="E33" s="379"/>
    </row>
  </sheetData>
  <sheetProtection algorithmName="SHA-512" hashValue="aogAu6nPx5SXx3FzgTalTh+MUgn5mi4bjTea9UDVxKlMPl9M6CVD3YwjyHbt11iT0chMn0xlnLcfPk+vNt+rxg==" saltValue="qUojFhVkKvx9aNWhXGgr+A==" spinCount="100000" sheet="1" objects="1" scenarios="1"/>
  <mergeCells count="1">
    <mergeCell ref="C11:G11"/>
  </mergeCells>
  <conditionalFormatting sqref="C4 C7">
    <cfRule type="containsText" dxfId="62" priority="66" operator="containsText" text="Choisie">
      <formula>NOT(ISERROR(SEARCH("Choisie",C4)))</formula>
    </cfRule>
    <cfRule type="containsText" dxfId="61" priority="67" operator="containsText" text="clé">
      <formula>NOT(ISERROR(SEARCH("clé",C4)))</formula>
    </cfRule>
    <cfRule type="containsText" dxfId="60" priority="68" operator="containsText" text="UTILE">
      <formula>NOT(ISERROR(SEARCH("UTILE",C4)))</formula>
    </cfRule>
  </conditionalFormatting>
  <conditionalFormatting sqref="B23:C70 B13:B18 B20:B22">
    <cfRule type="expression" dxfId="59" priority="48">
      <formula>$B13="Z. Compétences Managériales"</formula>
    </cfRule>
    <cfRule type="expression" dxfId="58" priority="49">
      <formula>$B13="Y. Compétences comportementales"</formula>
    </cfRule>
    <cfRule type="expression" dxfId="57" priority="50">
      <formula>$B13="X. Digital"</formula>
    </cfRule>
    <cfRule type="expression" dxfId="56" priority="51">
      <formula>$B13="P.  Projet"</formula>
    </cfRule>
    <cfRule type="expression" dxfId="55" priority="52">
      <formula>$B13="O.  Communication"</formula>
    </cfRule>
    <cfRule type="expression" dxfId="54" priority="53">
      <formula>$B13="N .  Système d'informations"</formula>
    </cfRule>
    <cfRule type="expression" dxfId="53" priority="54">
      <formula>$B13="M.  Marketing"</formula>
    </cfRule>
    <cfRule type="expression" dxfId="52" priority="55">
      <formula>$B13="L.  Ressources Humaines"</formula>
    </cfRule>
    <cfRule type="expression" dxfId="51" priority="56">
      <formula>$B13="K.  Audit / Risques"</formula>
    </cfRule>
    <cfRule type="expression" dxfId="50" priority="57">
      <formula>$B13="J.  Administration / Services Généraux"</formula>
    </cfRule>
    <cfRule type="expression" dxfId="49" priority="58">
      <formula>$B13="I.  Immobilier"</formula>
    </cfRule>
    <cfRule type="expression" dxfId="48" priority="59">
      <formula>$B13="H.  Finance / Contrôle de Gestion / Comptabilité"</formula>
    </cfRule>
    <cfRule type="expression" dxfId="47" priority="60">
      <formula>$B13="G.  Achats"</formula>
    </cfRule>
    <cfRule type="expression" dxfId="46" priority="61">
      <formula>$B13="F.  Entreprises"</formula>
    </cfRule>
    <cfRule type="expression" dxfId="45" priority="62">
      <formula>$B13="E. Excellence opérationnelle  Banque de détail"</formula>
    </cfRule>
    <cfRule type="expression" dxfId="44" priority="63">
      <formula>$B13="D. Excellence opérationnelle Expertise transverse"</formula>
    </cfRule>
    <cfRule type="expression" dxfId="43" priority="64">
      <formula>$B13="C. Gestion des risques"</formula>
    </cfRule>
    <cfRule type="expression" dxfId="42" priority="65">
      <formula>$B13="B. Vente, Conseil"</formula>
    </cfRule>
    <cfRule type="expression" dxfId="41" priority="69">
      <formula>$B13="A. Accueil, orientation"</formula>
    </cfRule>
  </conditionalFormatting>
  <conditionalFormatting sqref="C8 C10">
    <cfRule type="containsText" dxfId="40" priority="45" operator="containsText" text="Choisie">
      <formula>NOT(ISERROR(SEARCH("Choisie",C8)))</formula>
    </cfRule>
    <cfRule type="containsText" dxfId="39" priority="46" operator="containsText" text="clé">
      <formula>NOT(ISERROR(SEARCH("clé",C8)))</formula>
    </cfRule>
    <cfRule type="containsText" dxfId="38" priority="47" operator="containsText" text="UTILE">
      <formula>NOT(ISERROR(SEARCH("UTILE",C8)))</formula>
    </cfRule>
  </conditionalFormatting>
  <conditionalFormatting sqref="F23:F25">
    <cfRule type="expression" dxfId="37" priority="26">
      <formula>$B23="Z. Compétences Managériales"</formula>
    </cfRule>
    <cfRule type="expression" dxfId="36" priority="27">
      <formula>$B23="Y. Compétences comportementales"</formula>
    </cfRule>
    <cfRule type="expression" dxfId="35" priority="28">
      <formula>$B23="X. Digital"</formula>
    </cfRule>
    <cfRule type="expression" dxfId="34" priority="29">
      <formula>$B23="P.  Projet"</formula>
    </cfRule>
    <cfRule type="expression" dxfId="33" priority="30">
      <formula>$B23="O.  Communication"</formula>
    </cfRule>
    <cfRule type="expression" dxfId="32" priority="31">
      <formula>$B23="N .  Système d'informations"</formula>
    </cfRule>
    <cfRule type="expression" dxfId="31" priority="32">
      <formula>$B23="M.  Marketing"</formula>
    </cfRule>
    <cfRule type="expression" dxfId="30" priority="33">
      <formula>$B23="L.  Ressources Humaines"</formula>
    </cfRule>
    <cfRule type="expression" dxfId="29" priority="34">
      <formula>$B23="K.  Audit / Risques"</formula>
    </cfRule>
    <cfRule type="expression" dxfId="28" priority="35">
      <formula>$B23="J.  Administration / Services Généraux"</formula>
    </cfRule>
    <cfRule type="expression" dxfId="27" priority="36">
      <formula>$B23="I.  Immobilier"</formula>
    </cfRule>
    <cfRule type="expression" dxfId="26" priority="37">
      <formula>$B23="H.  Finance / Contrôle de Gestion / Comptabilité"</formula>
    </cfRule>
    <cfRule type="expression" dxfId="25" priority="38">
      <formula>$B23="G.  Achats"</formula>
    </cfRule>
    <cfRule type="expression" dxfId="24" priority="39">
      <formula>$B23="F.  Entreprises"</formula>
    </cfRule>
    <cfRule type="expression" dxfId="23" priority="40">
      <formula>$B23="E. Excellence opérationnelle  Banque de détail"</formula>
    </cfRule>
    <cfRule type="expression" dxfId="22" priority="41">
      <formula>$B23="D. Excellence opérationnelle Expertise transverse"</formula>
    </cfRule>
    <cfRule type="expression" dxfId="21" priority="42">
      <formula>$B23="C. Gestion des risques"</formula>
    </cfRule>
    <cfRule type="expression" dxfId="20" priority="43">
      <formula>$B23="B. Vente, Conseil"</formula>
    </cfRule>
    <cfRule type="expression" dxfId="19" priority="44">
      <formula>$B23="A. Accueil, orientation"</formula>
    </cfRule>
  </conditionalFormatting>
  <conditionalFormatting sqref="B19">
    <cfRule type="expression" dxfId="18" priority="1">
      <formula>$B19="Z. Compétences Managériales"</formula>
    </cfRule>
    <cfRule type="expression" dxfId="17" priority="2">
      <formula>$B19="Y. Compétences comportementales"</formula>
    </cfRule>
    <cfRule type="expression" dxfId="16" priority="3">
      <formula>$B19="X. Digital"</formula>
    </cfRule>
    <cfRule type="expression" dxfId="15" priority="4">
      <formula>$B19="P.  Projet"</formula>
    </cfRule>
    <cfRule type="expression" dxfId="14" priority="5">
      <formula>$B19="O.  Communication"</formula>
    </cfRule>
    <cfRule type="expression" dxfId="13" priority="6">
      <formula>$B19="N .  Système d'informations"</formula>
    </cfRule>
    <cfRule type="expression" dxfId="12" priority="7">
      <formula>$B19="M.  Marketing"</formula>
    </cfRule>
    <cfRule type="expression" dxfId="11" priority="8">
      <formula>$B19="L.  Ressources Humaines"</formula>
    </cfRule>
    <cfRule type="expression" dxfId="10" priority="9">
      <formula>$B19="K.  Audit / Risques"</formula>
    </cfRule>
    <cfRule type="expression" dxfId="9" priority="10">
      <formula>$B19="J.  Administration / Services Généraux"</formula>
    </cfRule>
    <cfRule type="expression" dxfId="8" priority="11">
      <formula>$B19="I.  Immobilier"</formula>
    </cfRule>
    <cfRule type="expression" dxfId="7" priority="12">
      <formula>$B19="H.  Finance / Contrôle de Gestion / Comptabilité"</formula>
    </cfRule>
    <cfRule type="expression" dxfId="6" priority="13">
      <formula>$B19="G.  Achats"</formula>
    </cfRule>
    <cfRule type="expression" dxfId="5" priority="14">
      <formula>$B19="F.  Entreprises"</formula>
    </cfRule>
    <cfRule type="expression" dxfId="4" priority="15">
      <formula>$B19="E. Excellence opérationnelle  Banque de détail"</formula>
    </cfRule>
    <cfRule type="expression" dxfId="3" priority="16">
      <formula>$B19="D. Excellence opérationnelle Expertise transverse"</formula>
    </cfRule>
    <cfRule type="expression" dxfId="2" priority="17">
      <formula>$B19="C. Gestion des risques"</formula>
    </cfRule>
    <cfRule type="expression" dxfId="1" priority="18">
      <formula>$B19="B. Vente, Conseil"</formula>
    </cfRule>
    <cfRule type="expression" dxfId="0" priority="22">
      <formula>$B19="A. Accueil, orientation"</formula>
    </cfRule>
  </conditionalFormatting>
  <printOptions horizontalCentered="1"/>
  <pageMargins left="0.15748031496062992" right="0.11811023622047245" top="0.37" bottom="0.38" header="0.31496062992125984" footer="0.31496062992125984"/>
  <pageSetup paperSize="9" scale="74"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Feuil123">
    <tabColor theme="5"/>
  </sheetPr>
  <dimension ref="A1"/>
  <sheetViews>
    <sheetView showGridLines="0" zoomScale="102" zoomScaleNormal="102" workbookViewId="0">
      <selection activeCell="J10" sqref="J10"/>
    </sheetView>
  </sheetViews>
  <sheetFormatPr baseColWidth="10" defaultRowHeight="15"/>
  <sheetData/>
  <sheetProtection algorithmName="SHA-512" hashValue="0G9cTAwbDB3Qo5Pgl/KqtOka8+HK1uoQTi6O5KRiPaZ6G4bWy0YsdBt3iRKUCmIlKXrA/XmKyr8JUiWAl9WbgQ==" saltValue="oZbDEhYtLkugm8IJeaZdjA==" spinCount="100000" sheet="1" objects="1" scenarios="1"/>
  <printOptions horizontalCentered="1" verticalCentered="1"/>
  <pageMargins left="0.23622047244094491" right="0.23622047244094491" top="0.74803149606299213" bottom="0.74803149606299213" header="0.31496062992125984" footer="0.31496062992125984"/>
  <pageSetup paperSize="9" scale="145"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Feuil146">
    <tabColor theme="5"/>
  </sheetPr>
  <dimension ref="A1"/>
  <sheetViews>
    <sheetView showGridLines="0" zoomScale="85" zoomScaleNormal="85" workbookViewId="0"/>
  </sheetViews>
  <sheetFormatPr baseColWidth="10" defaultColWidth="11.5" defaultRowHeight="15"/>
  <cols>
    <col min="1" max="1" width="11.5" style="83"/>
    <col min="2" max="2" width="13" style="83" customWidth="1"/>
    <col min="3" max="3" width="11.1640625" style="83" customWidth="1"/>
    <col min="4" max="4" width="13.83203125" style="83" customWidth="1"/>
    <col min="5" max="7" width="11.5" style="83"/>
    <col min="8" max="8" width="27" style="83" customWidth="1"/>
    <col min="9" max="16384" width="11.5" style="83"/>
  </cols>
  <sheetData/>
  <sheetProtection algorithmName="SHA-512" hashValue="NT2NGe7E3609a6sMkaEBlWwgM+G7Kwm6Zpm+3Tx1uwxLnR7Zr5j9mhzAsxdLiaFmhgMZ2z8t7pw6MxZ+IGtxsw==" saltValue="qUeJm2UvkVHa0z4nwYlHEw==" spinCount="100000" sheet="1" objects="1" scenarios="1"/>
  <printOptions horizontalCentered="1"/>
  <pageMargins left="0.23622047244094491" right="0.35433070866141736" top="0.71" bottom="0.26" header="0.47244094488188981" footer="0.15748031496062992"/>
  <pageSetup paperSize="9" scale="115" orientation="landscape" r:id="rId1"/>
  <rowBreaks count="2" manualBreakCount="2">
    <brk id="30" max="7" man="1"/>
    <brk id="60"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28">
    <tabColor theme="8" tint="0.59999389629810485"/>
    <pageSetUpPr fitToPage="1"/>
  </sheetPr>
  <dimension ref="A1:I28"/>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35650 - CHARGE RELATION CLIENTS/ADV</v>
      </c>
      <c r="E4" s="271"/>
      <c r="F4" s="271"/>
      <c r="G4" s="272" t="e">
        <f ca="1">HYPERLINK("#Matrice!"&amp;ADDRESS(3,4+MATCH(D4,Matrice!$E$3:$AOP$3,0)),"Go")</f>
        <v>#N/A</v>
      </c>
    </row>
    <row r="5" spans="1:9" s="278" customFormat="1" ht="21" customHeight="1">
      <c r="A5" s="273"/>
      <c r="B5" s="274"/>
      <c r="C5" s="275" t="s">
        <v>403</v>
      </c>
      <c r="D5" s="276" t="str">
        <f ca="1">VLOOKUP($G$5,Répertoire_des_fonctions!$A$7:$E$780,2,0)</f>
        <v>RELATION CLIENTS ADMINISTRATION DES VENTES</v>
      </c>
      <c r="E5" s="277"/>
      <c r="F5" s="276" t="s">
        <v>1986</v>
      </c>
      <c r="G5" s="276" t="str">
        <f ca="1">RIGHT(CELL("filename",A1),LEN(CELL("filename",A1))-SEARCH("]",CELL("filename",A1)))</f>
        <v>35650</v>
      </c>
    </row>
    <row r="6" spans="1:9" s="278" customFormat="1" ht="21" customHeight="1">
      <c r="A6" s="273"/>
      <c r="B6" s="274"/>
      <c r="C6" s="275" t="s">
        <v>404</v>
      </c>
      <c r="D6" s="276" t="str">
        <f ca="1">VLOOKUP($G$5,Répertoire_des_fonctions!$A$7:$E$780,3,0)</f>
        <v xml:space="preserve">CONSEIL ET GESTION RELATION CLIENTS - ADV </v>
      </c>
      <c r="E6" s="277"/>
      <c r="F6" s="276" t="s">
        <v>1987</v>
      </c>
      <c r="G6" s="276" t="str">
        <f ca="1">VLOOKUP($G$5,Répertoire_des_fonctions!$A$7:$E$780,5,0)</f>
        <v>II.3</v>
      </c>
    </row>
    <row r="7" spans="1:9" s="248" customFormat="1" ht="12.75" customHeight="1">
      <c r="A7" s="268"/>
      <c r="B7" s="279"/>
      <c r="C7" s="284"/>
      <c r="D7" s="285"/>
      <c r="E7" s="282"/>
    </row>
    <row r="8" spans="1:9" s="248" customFormat="1" ht="21.75" customHeight="1">
      <c r="A8" s="268"/>
      <c r="B8" s="279"/>
      <c r="C8" s="269" t="s">
        <v>1988</v>
      </c>
      <c r="D8" s="270" t="s">
        <v>1991</v>
      </c>
      <c r="E8" s="276" t="s">
        <v>1989</v>
      </c>
      <c r="F8" s="271"/>
      <c r="G8" s="283"/>
    </row>
    <row r="9" spans="1:9" s="248" customFormat="1" ht="20.2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80">
      <c r="A13" s="244"/>
      <c r="B13" s="423" t="str">
        <f>IFERROR(VLOOKUP($A13,Référentiel_de_Compétences!$B$7:$E$700,2,0),"")</f>
        <v/>
      </c>
      <c r="C13" s="898" t="s">
        <v>2129</v>
      </c>
      <c r="D13" s="919" t="s">
        <v>2396</v>
      </c>
      <c r="E13" s="919" t="s">
        <v>1481</v>
      </c>
      <c r="F13" s="901" t="s">
        <v>1996</v>
      </c>
      <c r="G13" s="902"/>
    </row>
    <row r="14" spans="1:9" ht="80">
      <c r="C14" s="903" t="s">
        <v>181</v>
      </c>
      <c r="D14" s="920" t="s">
        <v>2397</v>
      </c>
      <c r="E14" s="920" t="s">
        <v>1487</v>
      </c>
      <c r="F14" s="906" t="s">
        <v>1996</v>
      </c>
      <c r="G14" s="907"/>
    </row>
    <row r="15" spans="1:9" s="210" customFormat="1" ht="104.25" customHeight="1">
      <c r="A15" s="207"/>
      <c r="B15" s="208"/>
      <c r="C15" s="903" t="s">
        <v>2130</v>
      </c>
      <c r="D15" s="920" t="s">
        <v>2398</v>
      </c>
      <c r="E15" s="920" t="s">
        <v>1493</v>
      </c>
      <c r="F15" s="906" t="s">
        <v>1996</v>
      </c>
      <c r="G15" s="907"/>
      <c r="H15" s="207"/>
      <c r="I15" s="207"/>
    </row>
    <row r="16" spans="1:9" s="210" customFormat="1" ht="99" customHeight="1">
      <c r="A16" s="207"/>
      <c r="B16" s="208"/>
      <c r="C16" s="903" t="s">
        <v>184</v>
      </c>
      <c r="D16" s="920" t="s">
        <v>2399</v>
      </c>
      <c r="E16" s="920" t="s">
        <v>1505</v>
      </c>
      <c r="F16" s="906" t="s">
        <v>1996</v>
      </c>
      <c r="G16" s="907"/>
      <c r="H16" s="207"/>
      <c r="I16" s="207"/>
    </row>
    <row r="17" spans="1:9" s="210" customFormat="1" ht="109.5" customHeight="1">
      <c r="A17" s="207"/>
      <c r="B17" s="208"/>
      <c r="C17" s="903" t="s">
        <v>2270</v>
      </c>
      <c r="D17" s="920" t="s">
        <v>2401</v>
      </c>
      <c r="E17" s="920" t="s">
        <v>2314</v>
      </c>
      <c r="F17" s="906" t="s">
        <v>1996</v>
      </c>
      <c r="G17" s="907"/>
      <c r="H17" s="207"/>
      <c r="I17" s="207"/>
    </row>
    <row r="18" spans="1:9" s="210" customFormat="1" ht="83.25" customHeight="1">
      <c r="A18" s="207"/>
      <c r="B18" s="208"/>
      <c r="C18" s="903" t="s">
        <v>2400</v>
      </c>
      <c r="D18" s="920" t="s">
        <v>2402</v>
      </c>
      <c r="E18" s="920" t="s">
        <v>2436</v>
      </c>
      <c r="F18" s="906" t="s">
        <v>1996</v>
      </c>
      <c r="G18" s="907"/>
      <c r="H18" s="207"/>
      <c r="I18" s="207"/>
    </row>
    <row r="19" spans="1:9" s="210" customFormat="1" ht="60" customHeight="1">
      <c r="A19" s="207"/>
      <c r="B19" s="208"/>
      <c r="C19" s="903" t="s">
        <v>2138</v>
      </c>
      <c r="D19" s="920" t="s">
        <v>2403</v>
      </c>
      <c r="E19" s="920" t="s">
        <v>1041</v>
      </c>
      <c r="F19" s="906" t="s">
        <v>1996</v>
      </c>
      <c r="G19" s="907"/>
      <c r="H19" s="207"/>
      <c r="I19" s="207"/>
    </row>
    <row r="20" spans="1:9" s="210" customFormat="1" ht="81.75" customHeight="1">
      <c r="A20" s="207"/>
      <c r="B20" s="208"/>
      <c r="C20" s="903" t="s">
        <v>44</v>
      </c>
      <c r="D20" s="920" t="s">
        <v>2404</v>
      </c>
      <c r="E20" s="920" t="s">
        <v>1199</v>
      </c>
      <c r="F20" s="906" t="s">
        <v>1996</v>
      </c>
      <c r="G20" s="907"/>
      <c r="H20" s="207"/>
      <c r="I20" s="207"/>
    </row>
    <row r="21" spans="1:9" ht="48">
      <c r="C21" s="903" t="s">
        <v>2140</v>
      </c>
      <c r="D21" s="920" t="s">
        <v>2405</v>
      </c>
      <c r="E21" s="920" t="s">
        <v>1082</v>
      </c>
      <c r="F21" s="906" t="s">
        <v>1996</v>
      </c>
      <c r="G21" s="907"/>
    </row>
    <row r="22" spans="1:9" ht="64">
      <c r="C22" s="903" t="s">
        <v>2272</v>
      </c>
      <c r="D22" s="920" t="s">
        <v>2406</v>
      </c>
      <c r="E22" s="920" t="s">
        <v>2309</v>
      </c>
      <c r="F22" s="906" t="s">
        <v>1996</v>
      </c>
      <c r="G22" s="907"/>
    </row>
    <row r="23" spans="1:9" ht="64">
      <c r="C23" s="903" t="s">
        <v>2128</v>
      </c>
      <c r="D23" s="920" t="s">
        <v>2407</v>
      </c>
      <c r="E23" s="920" t="s">
        <v>1442</v>
      </c>
      <c r="F23" s="906" t="s">
        <v>1996</v>
      </c>
      <c r="G23" s="907"/>
    </row>
    <row r="24" spans="1:9" ht="64">
      <c r="C24" s="910" t="s">
        <v>2243</v>
      </c>
      <c r="D24" s="921" t="s">
        <v>2408</v>
      </c>
      <c r="E24" s="921" t="s">
        <v>1194</v>
      </c>
      <c r="F24" s="912" t="s">
        <v>1996</v>
      </c>
      <c r="G24" s="913"/>
    </row>
    <row r="25" spans="1:9" hidden="1"/>
    <row r="26" spans="1:9">
      <c r="C26" s="260" t="s">
        <v>1992</v>
      </c>
      <c r="D26" s="668"/>
      <c r="E26" s="484"/>
      <c r="F26" s="260" t="s">
        <v>1992</v>
      </c>
      <c r="G26" s="301"/>
    </row>
    <row r="27" spans="1:9">
      <c r="C27" s="260" t="s">
        <v>1993</v>
      </c>
      <c r="D27" s="285"/>
      <c r="E27" s="379"/>
      <c r="F27" s="260" t="s">
        <v>1995</v>
      </c>
    </row>
    <row r="28" spans="1:9">
      <c r="C28" s="669" t="s">
        <v>1994</v>
      </c>
      <c r="D28" s="285"/>
      <c r="E28" s="379"/>
      <c r="F28" s="262" t="s">
        <v>1994</v>
      </c>
    </row>
  </sheetData>
  <sheetProtection algorithmName="SHA-512" hashValue="SRMpTHs029zLBq/2tSqXaqc5Q82NnOp505VGaHYb88Xubj8oAK0Eh8PuYwdz5W4fbz8j7/yQ0SeeSJPKRTR9xA==" saltValue="17ot3QawUHifAM+6ErkiRg==" spinCount="100000" sheet="1" objects="1" scenarios="1"/>
  <autoFilter ref="A12:G13" xr:uid="{00000000-0009-0000-0000-00000E000000}"/>
  <mergeCells count="1">
    <mergeCell ref="C11:G11"/>
  </mergeCells>
  <conditionalFormatting sqref="C4 C7">
    <cfRule type="containsText" dxfId="6226" priority="98" operator="containsText" text="Choisie">
      <formula>NOT(ISERROR(SEARCH("Choisie",C4)))</formula>
    </cfRule>
    <cfRule type="containsText" dxfId="6225" priority="99" operator="containsText" text="clé">
      <formula>NOT(ISERROR(SEARCH("clé",C4)))</formula>
    </cfRule>
    <cfRule type="containsText" dxfId="6224" priority="100" operator="containsText" text="UTILE">
      <formula>NOT(ISERROR(SEARCH("UTILE",C4)))</formula>
    </cfRule>
  </conditionalFormatting>
  <conditionalFormatting sqref="B25:C25 B29:C55 B26:B28 B13:B24">
    <cfRule type="expression" dxfId="6223" priority="80">
      <formula>$B13="Z. Compétences Managériales"</formula>
    </cfRule>
    <cfRule type="expression" dxfId="6222" priority="81">
      <formula>$B13="Y. Compétences comportementales"</formula>
    </cfRule>
    <cfRule type="expression" dxfId="6221" priority="82">
      <formula>$B13="X. Digital"</formula>
    </cfRule>
    <cfRule type="expression" dxfId="6220" priority="83">
      <formula>$B13="P.  Projet"</formula>
    </cfRule>
    <cfRule type="expression" dxfId="6219" priority="84">
      <formula>$B13="O.  Communication"</formula>
    </cfRule>
    <cfRule type="expression" dxfId="6218" priority="85">
      <formula>$B13="N .  Système d'informations"</formula>
    </cfRule>
    <cfRule type="expression" dxfId="6217" priority="86">
      <formula>$B13="M.  Marketing"</formula>
    </cfRule>
    <cfRule type="expression" dxfId="6216" priority="87">
      <formula>$B13="L.  Ressources Humaines"</formula>
    </cfRule>
    <cfRule type="expression" dxfId="6215" priority="88">
      <formula>$B13="K.  Audit / Risques"</formula>
    </cfRule>
    <cfRule type="expression" dxfId="6214" priority="89">
      <formula>$B13="J.  Administration / Services Généraux"</formula>
    </cfRule>
    <cfRule type="expression" dxfId="6213" priority="90">
      <formula>$B13="I.  Immobilier"</formula>
    </cfRule>
    <cfRule type="expression" dxfId="6212" priority="91">
      <formula>$B13="H.  Finance / Contrôle de Gestion / Comptabilité"</formula>
    </cfRule>
    <cfRule type="expression" dxfId="6211" priority="92">
      <formula>$B13="G.  Achats"</formula>
    </cfRule>
    <cfRule type="expression" dxfId="6210" priority="93">
      <formula>$B13="F.  Entreprises"</formula>
    </cfRule>
    <cfRule type="expression" dxfId="6209" priority="94">
      <formula>$B13="E. Excellence opérationnelle  Banque de détail"</formula>
    </cfRule>
    <cfRule type="expression" dxfId="6208" priority="95">
      <formula>$B13="D. Excellence opérationnelle Expertise transverse"</formula>
    </cfRule>
    <cfRule type="expression" dxfId="6207" priority="96">
      <formula>$B13="C. Gestion des risques"</formula>
    </cfRule>
    <cfRule type="expression" dxfId="6206" priority="97">
      <formula>$B13="B. Vente, Conseil"</formula>
    </cfRule>
    <cfRule type="expression" dxfId="6205" priority="101">
      <formula>$B13="A. Accueil, orientation"</formula>
    </cfRule>
  </conditionalFormatting>
  <conditionalFormatting sqref="C8 C10">
    <cfRule type="containsText" dxfId="6204" priority="77" operator="containsText" text="Choisie">
      <formula>NOT(ISERROR(SEARCH("Choisie",C8)))</formula>
    </cfRule>
    <cfRule type="containsText" dxfId="6203" priority="78" operator="containsText" text="clé">
      <formula>NOT(ISERROR(SEARCH("clé",C8)))</formula>
    </cfRule>
    <cfRule type="containsText" dxfId="6202" priority="79" operator="containsText" text="UTILE">
      <formula>NOT(ISERROR(SEARCH("UTILE",C8)))</formula>
    </cfRule>
  </conditionalFormatting>
  <conditionalFormatting sqref="F26:F28">
    <cfRule type="expression" dxfId="6201" priority="1">
      <formula>$B26="Z. Compétences Managériales"</formula>
    </cfRule>
    <cfRule type="expression" dxfId="6200" priority="2">
      <formula>$B26="Y. Compétences comportementales"</formula>
    </cfRule>
    <cfRule type="expression" dxfId="6199" priority="3">
      <formula>$B26="X. Digital"</formula>
    </cfRule>
    <cfRule type="expression" dxfId="6198" priority="4">
      <formula>$B26="P.  Projet"</formula>
    </cfRule>
    <cfRule type="expression" dxfId="6197" priority="5">
      <formula>$B26="O.  Communication"</formula>
    </cfRule>
    <cfRule type="expression" dxfId="6196" priority="6">
      <formula>$B26="N .  Système d'informations"</formula>
    </cfRule>
    <cfRule type="expression" dxfId="6195" priority="7">
      <formula>$B26="M.  Marketing"</formula>
    </cfRule>
    <cfRule type="expression" dxfId="6194" priority="8">
      <formula>$B26="L.  Ressources Humaines"</formula>
    </cfRule>
    <cfRule type="expression" dxfId="6193" priority="9">
      <formula>$B26="K.  Audit / Risques"</formula>
    </cfRule>
    <cfRule type="expression" dxfId="6192" priority="10">
      <formula>$B26="J.  Administration / Services Généraux"</formula>
    </cfRule>
    <cfRule type="expression" dxfId="6191" priority="11">
      <formula>$B26="I.  Immobilier"</formula>
    </cfRule>
    <cfRule type="expression" dxfId="6190" priority="12">
      <formula>$B26="H.  Finance / Contrôle de Gestion / Comptabilité"</formula>
    </cfRule>
    <cfRule type="expression" dxfId="6189" priority="13">
      <formula>$B26="G.  Achats"</formula>
    </cfRule>
    <cfRule type="expression" dxfId="6188" priority="14">
      <formula>$B26="F.  Entreprises"</formula>
    </cfRule>
    <cfRule type="expression" dxfId="6187" priority="15">
      <formula>$B26="E. Excellence opérationnelle  Banque de détail"</formula>
    </cfRule>
    <cfRule type="expression" dxfId="6186" priority="16">
      <formula>$B26="D. Excellence opérationnelle Expertise transverse"</formula>
    </cfRule>
    <cfRule type="expression" dxfId="6185" priority="17">
      <formula>$B26="C. Gestion des risques"</formula>
    </cfRule>
    <cfRule type="expression" dxfId="6184" priority="18">
      <formula>$B26="B. Vente, Conseil"</formula>
    </cfRule>
    <cfRule type="expression" dxfId="6183" priority="19">
      <formula>$B26="A. Accueil, orientation"</formula>
    </cfRule>
  </conditionalFormatting>
  <conditionalFormatting sqref="C26:C28">
    <cfRule type="expression" dxfId="6182" priority="20">
      <formula>$B26="Z. Compétences Managériales"</formula>
    </cfRule>
    <cfRule type="expression" dxfId="6181" priority="21">
      <formula>$B26="Y. Compétences comportementales"</formula>
    </cfRule>
    <cfRule type="expression" dxfId="6180" priority="22">
      <formula>$B26="X. Digital"</formula>
    </cfRule>
    <cfRule type="expression" dxfId="6179" priority="23">
      <formula>$B26="P.  Projet"</formula>
    </cfRule>
    <cfRule type="expression" dxfId="6178" priority="24">
      <formula>$B26="O.  Communication"</formula>
    </cfRule>
    <cfRule type="expression" dxfId="6177" priority="25">
      <formula>$B26="N .  Système d'informations"</formula>
    </cfRule>
    <cfRule type="expression" dxfId="6176" priority="26">
      <formula>$B26="M.  Marketing"</formula>
    </cfRule>
    <cfRule type="expression" dxfId="6175" priority="27">
      <formula>$B26="L.  Ressources Humaines"</formula>
    </cfRule>
    <cfRule type="expression" dxfId="6174" priority="28">
      <formula>$B26="K.  Audit / Risques"</formula>
    </cfRule>
    <cfRule type="expression" dxfId="6173" priority="29">
      <formula>$B26="J.  Administration / Services Généraux"</formula>
    </cfRule>
    <cfRule type="expression" dxfId="6172" priority="30">
      <formula>$B26="I.  Immobilier"</formula>
    </cfRule>
    <cfRule type="expression" dxfId="6171" priority="31">
      <formula>$B26="H.  Finance / Contrôle de Gestion / Comptabilité"</formula>
    </cfRule>
    <cfRule type="expression" dxfId="6170" priority="32">
      <formula>$B26="G.  Achats"</formula>
    </cfRule>
    <cfRule type="expression" dxfId="6169" priority="33">
      <formula>$B26="F.  Entreprises"</formula>
    </cfRule>
    <cfRule type="expression" dxfId="6168" priority="34">
      <formula>$B26="E. Excellence opérationnelle  Banque de détail"</formula>
    </cfRule>
    <cfRule type="expression" dxfId="6167" priority="35">
      <formula>$B26="D. Excellence opérationnelle Expertise transverse"</formula>
    </cfRule>
    <cfRule type="expression" dxfId="6166" priority="36">
      <formula>$B26="C. Gestion des risques"</formula>
    </cfRule>
    <cfRule type="expression" dxfId="6165" priority="37">
      <formula>$B26="B. Vente, Conseil"</formula>
    </cfRule>
    <cfRule type="expression" dxfId="6164" priority="38">
      <formula>$B26="A. Accueil, orientation"</formula>
    </cfRule>
  </conditionalFormatting>
  <printOptions horizontalCentered="1"/>
  <pageMargins left="0.23622047244094491" right="0.23622047244094491" top="0.74803149606299213" bottom="0.74803149606299213" header="0" footer="0"/>
  <pageSetup paperSize="9" scale="60" orientation="portrait" r:id="rId1"/>
  <headerFooter>
    <oddFooter>&amp;C&amp;1#&amp;"Calibri"&amp;10&amp;K0078D7C1 - Interne</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29">
    <tabColor theme="8" tint="0.59999389629810485"/>
    <pageSetUpPr fitToPage="1"/>
  </sheetPr>
  <dimension ref="A1:I3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29895 - CONSEILLER EXPERT CREDIT IMMOBILIER</v>
      </c>
      <c r="E4" s="271"/>
      <c r="F4" s="271"/>
      <c r="G4" s="272" t="str">
        <f ca="1">HYPERLINK("#Matrice!"&amp;ADDRESS(3,4+MATCH(D4,Matrice!$E$3:$AOP$3,0)),"Go")</f>
        <v>Go</v>
      </c>
    </row>
    <row r="5" spans="1:9"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29895</v>
      </c>
    </row>
    <row r="6" spans="1:9"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III.2</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76.5" customHeight="1">
      <c r="A13" s="244"/>
      <c r="B13" s="423" t="str">
        <f>IFERROR(VLOOKUP($A13,Référentiel_de_Compétences!$B$7:$E$700,2,0),"")</f>
        <v/>
      </c>
      <c r="C13" s="910" t="s">
        <v>2129</v>
      </c>
      <c r="D13" s="910" t="s">
        <v>2134</v>
      </c>
      <c r="E13" s="910" t="s">
        <v>1483</v>
      </c>
      <c r="F13" s="901" t="s">
        <v>1996</v>
      </c>
      <c r="G13" s="902"/>
    </row>
    <row r="14" spans="1:9" ht="66.75" customHeight="1">
      <c r="C14" s="910" t="s">
        <v>181</v>
      </c>
      <c r="D14" s="910" t="s">
        <v>2135</v>
      </c>
      <c r="E14" s="910" t="s">
        <v>1489</v>
      </c>
      <c r="F14" s="906" t="s">
        <v>1996</v>
      </c>
      <c r="G14" s="907"/>
    </row>
    <row r="15" spans="1:9" s="210" customFormat="1" ht="104.25" customHeight="1">
      <c r="A15" s="207"/>
      <c r="B15" s="208"/>
      <c r="C15" s="910" t="s">
        <v>2130</v>
      </c>
      <c r="D15" s="910" t="s">
        <v>2137</v>
      </c>
      <c r="E15" s="910" t="s">
        <v>1495</v>
      </c>
      <c r="F15" s="906" t="s">
        <v>1996</v>
      </c>
      <c r="G15" s="907"/>
      <c r="H15" s="207"/>
      <c r="I15" s="207"/>
    </row>
    <row r="16" spans="1:9" s="210" customFormat="1" ht="77.25" customHeight="1">
      <c r="A16" s="207"/>
      <c r="B16" s="208"/>
      <c r="C16" s="910" t="s">
        <v>184</v>
      </c>
      <c r="D16" s="910" t="s">
        <v>2136</v>
      </c>
      <c r="E16" s="910" t="s">
        <v>1507</v>
      </c>
      <c r="F16" s="906" t="s">
        <v>1996</v>
      </c>
      <c r="G16" s="907"/>
      <c r="H16" s="207"/>
      <c r="I16" s="207"/>
    </row>
    <row r="17" spans="1:9" s="210" customFormat="1" ht="59.25" customHeight="1">
      <c r="A17" s="207"/>
      <c r="B17" s="208"/>
      <c r="C17" s="910" t="s">
        <v>56</v>
      </c>
      <c r="D17" s="910" t="s">
        <v>653</v>
      </c>
      <c r="E17" s="910" t="s">
        <v>1243</v>
      </c>
      <c r="F17" s="906" t="s">
        <v>1996</v>
      </c>
      <c r="G17" s="907"/>
      <c r="H17" s="207"/>
      <c r="I17" s="207"/>
    </row>
    <row r="18" spans="1:9" s="210" customFormat="1" ht="60.75" customHeight="1">
      <c r="A18" s="207"/>
      <c r="B18" s="208"/>
      <c r="C18" s="910" t="s">
        <v>64</v>
      </c>
      <c r="D18" s="910" t="s">
        <v>661</v>
      </c>
      <c r="E18" s="910" t="s">
        <v>1261</v>
      </c>
      <c r="F18" s="906" t="s">
        <v>1996</v>
      </c>
      <c r="G18" s="907"/>
      <c r="H18" s="207"/>
      <c r="I18" s="207"/>
    </row>
    <row r="19" spans="1:9" s="210" customFormat="1" ht="60" customHeight="1">
      <c r="A19" s="207"/>
      <c r="B19" s="208"/>
      <c r="C19" s="910" t="s">
        <v>9</v>
      </c>
      <c r="D19" s="910" t="s">
        <v>2214</v>
      </c>
      <c r="E19" s="910" t="s">
        <v>1037</v>
      </c>
      <c r="F19" s="906" t="s">
        <v>1996</v>
      </c>
      <c r="G19" s="907"/>
      <c r="H19" s="207"/>
      <c r="I19" s="207"/>
    </row>
    <row r="20" spans="1:9" s="210" customFormat="1" ht="56.25" customHeight="1">
      <c r="A20" s="207"/>
      <c r="B20" s="208"/>
      <c r="C20" s="910" t="s">
        <v>11</v>
      </c>
      <c r="D20" s="910" t="s">
        <v>608</v>
      </c>
      <c r="E20" s="910" t="s">
        <v>1047</v>
      </c>
      <c r="F20" s="912" t="s">
        <v>1996</v>
      </c>
      <c r="G20" s="913"/>
      <c r="H20" s="207"/>
      <c r="I20" s="207"/>
    </row>
    <row r="21" spans="1:9" ht="48">
      <c r="C21" s="910" t="s">
        <v>17</v>
      </c>
      <c r="D21" s="910" t="s">
        <v>412</v>
      </c>
      <c r="E21" s="910" t="s">
        <v>1078</v>
      </c>
      <c r="F21" s="912" t="s">
        <v>1996</v>
      </c>
      <c r="G21" s="913"/>
    </row>
    <row r="22" spans="1:9" ht="80">
      <c r="C22" s="910" t="s">
        <v>2138</v>
      </c>
      <c r="D22" s="910" t="s">
        <v>2139</v>
      </c>
      <c r="E22" s="910" t="s">
        <v>1043</v>
      </c>
      <c r="F22" s="912" t="s">
        <v>1996</v>
      </c>
      <c r="G22" s="913"/>
    </row>
    <row r="23" spans="1:9" ht="32">
      <c r="C23" s="910" t="s">
        <v>2140</v>
      </c>
      <c r="D23" s="910" t="s">
        <v>2141</v>
      </c>
      <c r="E23" s="910" t="s">
        <v>1084</v>
      </c>
      <c r="F23" s="912" t="s">
        <v>1996</v>
      </c>
      <c r="G23" s="913"/>
    </row>
    <row r="24" spans="1:9" ht="24">
      <c r="C24" s="910" t="s">
        <v>611</v>
      </c>
      <c r="D24" s="910" t="s">
        <v>413</v>
      </c>
      <c r="E24" s="910" t="s">
        <v>1090</v>
      </c>
      <c r="F24" s="912" t="s">
        <v>1996</v>
      </c>
      <c r="G24" s="913"/>
    </row>
    <row r="25" spans="1:9" ht="96">
      <c r="C25" s="910" t="s">
        <v>2155</v>
      </c>
      <c r="D25" s="910" t="s">
        <v>2348</v>
      </c>
      <c r="E25" s="910" t="s">
        <v>1190</v>
      </c>
      <c r="F25" s="912" t="s">
        <v>1996</v>
      </c>
      <c r="G25" s="913"/>
    </row>
    <row r="28" spans="1:9">
      <c r="C28" s="260" t="s">
        <v>1992</v>
      </c>
      <c r="D28" s="668"/>
      <c r="E28" s="484"/>
      <c r="F28" s="260" t="s">
        <v>1992</v>
      </c>
      <c r="G28" s="301"/>
    </row>
    <row r="29" spans="1:9">
      <c r="C29" s="260" t="s">
        <v>1993</v>
      </c>
      <c r="D29" s="285"/>
      <c r="E29" s="379"/>
      <c r="F29" s="260" t="s">
        <v>1995</v>
      </c>
    </row>
    <row r="30" spans="1:9">
      <c r="C30" s="669" t="s">
        <v>1994</v>
      </c>
      <c r="D30" s="285"/>
      <c r="E30" s="379"/>
      <c r="F30" s="262" t="s">
        <v>1994</v>
      </c>
    </row>
  </sheetData>
  <sheetProtection algorithmName="SHA-512" hashValue="4EoYggNY3fDF3SlprzD+1VHtwBFksWTtFLAhpnxeh6U/2oNkcV/WfKyRaNwDbHtmN17f2D3vKLNXA4gilRdHdw==" saltValue="sqJH/KX8UlaYfh5Nt3P4lg==" spinCount="100000" sheet="1" objects="1" scenarios="1"/>
  <autoFilter ref="A12:G13" xr:uid="{00000000-0009-0000-0000-00000F000000}"/>
  <mergeCells count="1">
    <mergeCell ref="C11:G11"/>
  </mergeCells>
  <conditionalFormatting sqref="C4 C7">
    <cfRule type="containsText" dxfId="6163" priority="98" operator="containsText" text="Choisie">
      <formula>NOT(ISERROR(SEARCH("Choisie",C4)))</formula>
    </cfRule>
    <cfRule type="containsText" dxfId="6162" priority="99" operator="containsText" text="clé">
      <formula>NOT(ISERROR(SEARCH("clé",C4)))</formula>
    </cfRule>
    <cfRule type="containsText" dxfId="6161" priority="100" operator="containsText" text="UTILE">
      <formula>NOT(ISERROR(SEARCH("UTILE",C4)))</formula>
    </cfRule>
  </conditionalFormatting>
  <conditionalFormatting sqref="B26:C27 B31:C55 B28:B30 B13:B25">
    <cfRule type="expression" dxfId="6160" priority="80">
      <formula>$B13="Z. Compétences Managériales"</formula>
    </cfRule>
    <cfRule type="expression" dxfId="6159" priority="81">
      <formula>$B13="Y. Compétences comportementales"</formula>
    </cfRule>
    <cfRule type="expression" dxfId="6158" priority="82">
      <formula>$B13="X. Digital"</formula>
    </cfRule>
    <cfRule type="expression" dxfId="6157" priority="83">
      <formula>$B13="P.  Projet"</formula>
    </cfRule>
    <cfRule type="expression" dxfId="6156" priority="84">
      <formula>$B13="O.  Communication"</formula>
    </cfRule>
    <cfRule type="expression" dxfId="6155" priority="85">
      <formula>$B13="N .  Système d'informations"</formula>
    </cfRule>
    <cfRule type="expression" dxfId="6154" priority="86">
      <formula>$B13="M.  Marketing"</formula>
    </cfRule>
    <cfRule type="expression" dxfId="6153" priority="87">
      <formula>$B13="L.  Ressources Humaines"</formula>
    </cfRule>
    <cfRule type="expression" dxfId="6152" priority="88">
      <formula>$B13="K.  Audit / Risques"</formula>
    </cfRule>
    <cfRule type="expression" dxfId="6151" priority="89">
      <formula>$B13="J.  Administration / Services Généraux"</formula>
    </cfRule>
    <cfRule type="expression" dxfId="6150" priority="90">
      <formula>$B13="I.  Immobilier"</formula>
    </cfRule>
    <cfRule type="expression" dxfId="6149" priority="91">
      <formula>$B13="H.  Finance / Contrôle de Gestion / Comptabilité"</formula>
    </cfRule>
    <cfRule type="expression" dxfId="6148" priority="92">
      <formula>$B13="G.  Achats"</formula>
    </cfRule>
    <cfRule type="expression" dxfId="6147" priority="93">
      <formula>$B13="F.  Entreprises"</formula>
    </cfRule>
    <cfRule type="expression" dxfId="6146" priority="94">
      <formula>$B13="E. Excellence opérationnelle  Banque de détail"</formula>
    </cfRule>
    <cfRule type="expression" dxfId="6145" priority="95">
      <formula>$B13="D. Excellence opérationnelle Expertise transverse"</formula>
    </cfRule>
    <cfRule type="expression" dxfId="6144" priority="96">
      <formula>$B13="C. Gestion des risques"</formula>
    </cfRule>
    <cfRule type="expression" dxfId="6143" priority="97">
      <formula>$B13="B. Vente, Conseil"</formula>
    </cfRule>
    <cfRule type="expression" dxfId="6142" priority="101">
      <formula>$B13="A. Accueil, orientation"</formula>
    </cfRule>
  </conditionalFormatting>
  <conditionalFormatting sqref="C8 C10">
    <cfRule type="containsText" dxfId="6141" priority="77" operator="containsText" text="Choisie">
      <formula>NOT(ISERROR(SEARCH("Choisie",C8)))</formula>
    </cfRule>
    <cfRule type="containsText" dxfId="6140" priority="78" operator="containsText" text="clé">
      <formula>NOT(ISERROR(SEARCH("clé",C8)))</formula>
    </cfRule>
    <cfRule type="containsText" dxfId="6139" priority="79" operator="containsText" text="UTILE">
      <formula>NOT(ISERROR(SEARCH("UTILE",C8)))</formula>
    </cfRule>
  </conditionalFormatting>
  <conditionalFormatting sqref="F28:F30">
    <cfRule type="expression" dxfId="6138" priority="1">
      <formula>$B28="Z. Compétences Managériales"</formula>
    </cfRule>
    <cfRule type="expression" dxfId="6137" priority="2">
      <formula>$B28="Y. Compétences comportementales"</formula>
    </cfRule>
    <cfRule type="expression" dxfId="6136" priority="3">
      <formula>$B28="X. Digital"</formula>
    </cfRule>
    <cfRule type="expression" dxfId="6135" priority="4">
      <formula>$B28="P.  Projet"</formula>
    </cfRule>
    <cfRule type="expression" dxfId="6134" priority="5">
      <formula>$B28="O.  Communication"</formula>
    </cfRule>
    <cfRule type="expression" dxfId="6133" priority="6">
      <formula>$B28="N .  Système d'informations"</formula>
    </cfRule>
    <cfRule type="expression" dxfId="6132" priority="7">
      <formula>$B28="M.  Marketing"</formula>
    </cfRule>
    <cfRule type="expression" dxfId="6131" priority="8">
      <formula>$B28="L.  Ressources Humaines"</formula>
    </cfRule>
    <cfRule type="expression" dxfId="6130" priority="9">
      <formula>$B28="K.  Audit / Risques"</formula>
    </cfRule>
    <cfRule type="expression" dxfId="6129" priority="10">
      <formula>$B28="J.  Administration / Services Généraux"</formula>
    </cfRule>
    <cfRule type="expression" dxfId="6128" priority="11">
      <formula>$B28="I.  Immobilier"</formula>
    </cfRule>
    <cfRule type="expression" dxfId="6127" priority="12">
      <formula>$B28="H.  Finance / Contrôle de Gestion / Comptabilité"</formula>
    </cfRule>
    <cfRule type="expression" dxfId="6126" priority="13">
      <formula>$B28="G.  Achats"</formula>
    </cfRule>
    <cfRule type="expression" dxfId="6125" priority="14">
      <formula>$B28="F.  Entreprises"</formula>
    </cfRule>
    <cfRule type="expression" dxfId="6124" priority="15">
      <formula>$B28="E. Excellence opérationnelle  Banque de détail"</formula>
    </cfRule>
    <cfRule type="expression" dxfId="6123" priority="16">
      <formula>$B28="D. Excellence opérationnelle Expertise transverse"</formula>
    </cfRule>
    <cfRule type="expression" dxfId="6122" priority="17">
      <formula>$B28="C. Gestion des risques"</formula>
    </cfRule>
    <cfRule type="expression" dxfId="6121" priority="18">
      <formula>$B28="B. Vente, Conseil"</formula>
    </cfRule>
    <cfRule type="expression" dxfId="6120" priority="19">
      <formula>$B28="A. Accueil, orientation"</formula>
    </cfRule>
  </conditionalFormatting>
  <conditionalFormatting sqref="C28:C30">
    <cfRule type="expression" dxfId="6119" priority="20">
      <formula>$B28="Z. Compétences Managériales"</formula>
    </cfRule>
    <cfRule type="expression" dxfId="6118" priority="21">
      <formula>$B28="Y. Compétences comportementales"</formula>
    </cfRule>
    <cfRule type="expression" dxfId="6117" priority="22">
      <formula>$B28="X. Digital"</formula>
    </cfRule>
    <cfRule type="expression" dxfId="6116" priority="23">
      <formula>$B28="P.  Projet"</formula>
    </cfRule>
    <cfRule type="expression" dxfId="6115" priority="24">
      <formula>$B28="O.  Communication"</formula>
    </cfRule>
    <cfRule type="expression" dxfId="6114" priority="25">
      <formula>$B28="N .  Système d'informations"</formula>
    </cfRule>
    <cfRule type="expression" dxfId="6113" priority="26">
      <formula>$B28="M.  Marketing"</formula>
    </cfRule>
    <cfRule type="expression" dxfId="6112" priority="27">
      <formula>$B28="L.  Ressources Humaines"</formula>
    </cfRule>
    <cfRule type="expression" dxfId="6111" priority="28">
      <formula>$B28="K.  Audit / Risques"</formula>
    </cfRule>
    <cfRule type="expression" dxfId="6110" priority="29">
      <formula>$B28="J.  Administration / Services Généraux"</formula>
    </cfRule>
    <cfRule type="expression" dxfId="6109" priority="30">
      <formula>$B28="I.  Immobilier"</formula>
    </cfRule>
    <cfRule type="expression" dxfId="6108" priority="31">
      <formula>$B28="H.  Finance / Contrôle de Gestion / Comptabilité"</formula>
    </cfRule>
    <cfRule type="expression" dxfId="6107" priority="32">
      <formula>$B28="G.  Achats"</formula>
    </cfRule>
    <cfRule type="expression" dxfId="6106" priority="33">
      <formula>$B28="F.  Entreprises"</formula>
    </cfRule>
    <cfRule type="expression" dxfId="6105" priority="34">
      <formula>$B28="E. Excellence opérationnelle  Banque de détail"</formula>
    </cfRule>
    <cfRule type="expression" dxfId="6104" priority="35">
      <formula>$B28="D. Excellence opérationnelle Expertise transverse"</formula>
    </cfRule>
    <cfRule type="expression" dxfId="6103" priority="36">
      <formula>$B28="C. Gestion des risques"</formula>
    </cfRule>
    <cfRule type="expression" dxfId="6102" priority="37">
      <formula>$B28="B. Vente, Conseil"</formula>
    </cfRule>
    <cfRule type="expression" dxfId="6101" priority="38">
      <formula>$B28="A. Accueil, orientation"</formula>
    </cfRule>
  </conditionalFormatting>
  <printOptions horizontalCentered="1"/>
  <pageMargins left="0.23622047244094491" right="0.23622047244094491" top="0.74803149606299213" bottom="0.74803149606299213" header="0" footer="0"/>
  <pageSetup paperSize="9" scale="62" orientation="portrait" r:id="rId1"/>
  <headerFooter>
    <oddFooter>&amp;C&amp;1#&amp;"Calibri"&amp;10&amp;K0078D7C1 - Interne</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30">
    <tabColor theme="8" tint="0.59999389629810485"/>
    <pageSetUpPr fitToPage="1"/>
  </sheetPr>
  <dimension ref="A1:I23"/>
  <sheetViews>
    <sheetView showGridLines="0" topLeftCell="C1" zoomScale="90" zoomScaleNormal="90" workbookViewId="0">
      <selection activeCell="C20" sqref="C20"/>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35706 - CORRESPONDANT GESTION ACHATS</v>
      </c>
      <c r="E4" s="271"/>
      <c r="F4" s="271"/>
      <c r="G4" s="272" t="e">
        <f ca="1">HYPERLINK("#Matrice!"&amp;ADDRESS(3,4+MATCH(D4,Matrice!$E$3:$AOP$3,0)),"Go")</f>
        <v>#N/A</v>
      </c>
    </row>
    <row r="5" spans="1:9" s="278" customFormat="1" ht="21" customHeight="1">
      <c r="A5" s="273"/>
      <c r="B5" s="274"/>
      <c r="C5" s="275" t="s">
        <v>403</v>
      </c>
      <c r="D5" s="276" t="str">
        <f ca="1">VLOOKUP($G$5,Répertoire_des_fonctions!$A$7:$E$780,2,0)</f>
        <v>ACHATS</v>
      </c>
      <c r="E5" s="277"/>
      <c r="F5" s="276" t="s">
        <v>1986</v>
      </c>
      <c r="G5" s="276" t="str">
        <f ca="1">RIGHT(CELL("filename",A1),LEN(CELL("filename",A1))-SEARCH("]",CELL("filename",A1)))</f>
        <v>35706</v>
      </c>
    </row>
    <row r="6" spans="1:9" s="278" customFormat="1" ht="21" customHeight="1">
      <c r="A6" s="273"/>
      <c r="B6" s="274"/>
      <c r="C6" s="275" t="s">
        <v>404</v>
      </c>
      <c r="D6" s="276" t="str">
        <f ca="1">VLOOKUP($G$5,Répertoire_des_fonctions!$A$7:$E$780,3,0)</f>
        <v>CORRESPONDANT GESTION ACHATS</v>
      </c>
      <c r="E6" s="277"/>
      <c r="F6" s="276" t="s">
        <v>1987</v>
      </c>
      <c r="G6" s="276" t="str">
        <f ca="1">VLOOKUP($G$5,Répertoire_des_fonctions!$A$7:$E$780,5,0)</f>
        <v>III.1</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54.75" customHeight="1">
      <c r="A13" s="244"/>
      <c r="B13" s="423" t="str">
        <f>IFERROR(VLOOKUP($A13,Référentiel_de_Compétences!$B$7:$E$700,2,0),"")</f>
        <v/>
      </c>
      <c r="C13" s="898" t="s">
        <v>186</v>
      </c>
      <c r="D13" s="899" t="s">
        <v>2235</v>
      </c>
      <c r="E13" s="900" t="s">
        <v>1518</v>
      </c>
      <c r="F13" s="901" t="s">
        <v>1996</v>
      </c>
      <c r="G13" s="902"/>
    </row>
    <row r="14" spans="1:9" ht="66.75" customHeight="1">
      <c r="C14" s="903" t="s">
        <v>2140</v>
      </c>
      <c r="D14" s="904" t="s">
        <v>2141</v>
      </c>
      <c r="E14" s="905" t="s">
        <v>1083</v>
      </c>
      <c r="F14" s="906" t="s">
        <v>1996</v>
      </c>
      <c r="G14" s="907"/>
    </row>
    <row r="15" spans="1:9" s="210" customFormat="1" ht="104.25" customHeight="1">
      <c r="A15" s="207"/>
      <c r="B15" s="208"/>
      <c r="C15" s="908" t="s">
        <v>2130</v>
      </c>
      <c r="D15" s="904" t="s">
        <v>2137</v>
      </c>
      <c r="E15" s="905" t="s">
        <v>1494</v>
      </c>
      <c r="F15" s="906" t="s">
        <v>1996</v>
      </c>
      <c r="G15" s="907"/>
      <c r="H15" s="207"/>
      <c r="I15" s="207"/>
    </row>
    <row r="16" spans="1:9" s="210" customFormat="1" ht="99" customHeight="1">
      <c r="A16" s="207"/>
      <c r="B16" s="208"/>
      <c r="C16" s="903" t="s">
        <v>184</v>
      </c>
      <c r="D16" s="904" t="s">
        <v>2136</v>
      </c>
      <c r="E16" s="905" t="s">
        <v>1506</v>
      </c>
      <c r="F16" s="906" t="s">
        <v>1996</v>
      </c>
      <c r="G16" s="907"/>
      <c r="H16" s="207"/>
      <c r="I16" s="207"/>
    </row>
    <row r="17" spans="1:9" s="210" customFormat="1" ht="109.5" customHeight="1">
      <c r="A17" s="207"/>
      <c r="B17" s="208"/>
      <c r="C17" s="908" t="s">
        <v>2129</v>
      </c>
      <c r="D17" s="904" t="s">
        <v>2134</v>
      </c>
      <c r="E17" s="905" t="s">
        <v>1482</v>
      </c>
      <c r="F17" s="906" t="s">
        <v>1996</v>
      </c>
      <c r="G17" s="907"/>
      <c r="H17" s="207"/>
      <c r="I17" s="207"/>
    </row>
    <row r="18" spans="1:9" s="210" customFormat="1" ht="83.25" customHeight="1">
      <c r="A18" s="207"/>
      <c r="B18" s="208"/>
      <c r="C18" s="903" t="s">
        <v>181</v>
      </c>
      <c r="D18" s="904" t="s">
        <v>2135</v>
      </c>
      <c r="E18" s="905" t="s">
        <v>1488</v>
      </c>
      <c r="F18" s="906" t="s">
        <v>1996</v>
      </c>
      <c r="G18" s="907"/>
      <c r="H18" s="207"/>
      <c r="I18" s="207"/>
    </row>
    <row r="19" spans="1:9" s="210" customFormat="1" ht="60" customHeight="1">
      <c r="A19" s="207"/>
      <c r="B19" s="208"/>
      <c r="C19" s="909" t="s">
        <v>2128</v>
      </c>
      <c r="D19" s="904" t="s">
        <v>2133</v>
      </c>
      <c r="E19" s="905" t="s">
        <v>1443</v>
      </c>
      <c r="F19" s="906" t="s">
        <v>1996</v>
      </c>
      <c r="G19" s="907"/>
      <c r="H19" s="207"/>
      <c r="I19" s="207"/>
    </row>
    <row r="20" spans="1:9" s="210" customFormat="1" ht="81.75" customHeight="1">
      <c r="A20" s="207"/>
      <c r="B20" s="208"/>
      <c r="C20" s="910" t="s">
        <v>2172</v>
      </c>
      <c r="D20" s="911" t="s">
        <v>2173</v>
      </c>
      <c r="E20" s="914" t="s">
        <v>1471</v>
      </c>
      <c r="F20" s="912" t="s">
        <v>1996</v>
      </c>
      <c r="G20" s="913"/>
      <c r="H20" s="207"/>
      <c r="I20" s="207"/>
    </row>
    <row r="21" spans="1:9">
      <c r="C21" s="260" t="s">
        <v>1992</v>
      </c>
      <c r="D21" s="668"/>
      <c r="E21" s="484"/>
      <c r="F21" s="260" t="s">
        <v>1992</v>
      </c>
      <c r="G21" s="301"/>
    </row>
    <row r="22" spans="1:9">
      <c r="C22" s="260" t="s">
        <v>1993</v>
      </c>
      <c r="D22" s="285"/>
      <c r="E22" s="379"/>
      <c r="F22" s="260" t="s">
        <v>1995</v>
      </c>
    </row>
    <row r="23" spans="1:9">
      <c r="C23" s="669" t="s">
        <v>1994</v>
      </c>
      <c r="D23" s="285"/>
      <c r="E23" s="379"/>
      <c r="F23" s="262" t="s">
        <v>1994</v>
      </c>
    </row>
  </sheetData>
  <sheetProtection algorithmName="SHA-512" hashValue="cAkZMTl9Hd8ygzXgt+GQu2mXMXLdPZAFjfLYEGSlVhC5NftLMqXu5Sy1NfK+Kq5Zrpo2KSTHvCW4pCqtj+ugQQ==" saltValue="iyBmyO0xaeGr2eiiqCGsTA==" spinCount="100000" sheet="1" objects="1" scenarios="1"/>
  <autoFilter ref="A12:G13" xr:uid="{00000000-0009-0000-0000-000010000000}"/>
  <mergeCells count="1">
    <mergeCell ref="C11:G11"/>
  </mergeCells>
  <conditionalFormatting sqref="C4 C7">
    <cfRule type="containsText" dxfId="6100" priority="60" operator="containsText" text="Choisie">
      <formula>NOT(ISERROR(SEARCH("Choisie",C4)))</formula>
    </cfRule>
    <cfRule type="containsText" dxfId="6099" priority="61" operator="containsText" text="clé">
      <formula>NOT(ISERROR(SEARCH("clé",C4)))</formula>
    </cfRule>
    <cfRule type="containsText" dxfId="6098" priority="62" operator="containsText" text="UTILE">
      <formula>NOT(ISERROR(SEARCH("UTILE",C4)))</formula>
    </cfRule>
  </conditionalFormatting>
  <conditionalFormatting sqref="B24:C55 B13:B23">
    <cfRule type="expression" dxfId="6097" priority="42">
      <formula>$B13="Z. Compétences Managériales"</formula>
    </cfRule>
    <cfRule type="expression" dxfId="6096" priority="43">
      <formula>$B13="Y. Compétences comportementales"</formula>
    </cfRule>
    <cfRule type="expression" dxfId="6095" priority="44">
      <formula>$B13="X. Digital"</formula>
    </cfRule>
    <cfRule type="expression" dxfId="6094" priority="45">
      <formula>$B13="P.  Projet"</formula>
    </cfRule>
    <cfRule type="expression" dxfId="6093" priority="46">
      <formula>$B13="O.  Communication"</formula>
    </cfRule>
    <cfRule type="expression" dxfId="6092" priority="47">
      <formula>$B13="N .  Système d'informations"</formula>
    </cfRule>
    <cfRule type="expression" dxfId="6091" priority="48">
      <formula>$B13="M.  Marketing"</formula>
    </cfRule>
    <cfRule type="expression" dxfId="6090" priority="49">
      <formula>$B13="L.  Ressources Humaines"</formula>
    </cfRule>
    <cfRule type="expression" dxfId="6089" priority="50">
      <formula>$B13="K.  Audit / Risques"</formula>
    </cfRule>
    <cfRule type="expression" dxfId="6088" priority="51">
      <formula>$B13="J.  Administration / Services Généraux"</formula>
    </cfRule>
    <cfRule type="expression" dxfId="6087" priority="52">
      <formula>$B13="I.  Immobilier"</formula>
    </cfRule>
    <cfRule type="expression" dxfId="6086" priority="53">
      <formula>$B13="H.  Finance / Contrôle de Gestion / Comptabilité"</formula>
    </cfRule>
    <cfRule type="expression" dxfId="6085" priority="54">
      <formula>$B13="G.  Achats"</formula>
    </cfRule>
    <cfRule type="expression" dxfId="6084" priority="55">
      <formula>$B13="F.  Entreprises"</formula>
    </cfRule>
    <cfRule type="expression" dxfId="6083" priority="56">
      <formula>$B13="E. Excellence opérationnelle  Banque de détail"</formula>
    </cfRule>
    <cfRule type="expression" dxfId="6082" priority="57">
      <formula>$B13="D. Excellence opérationnelle Expertise transverse"</formula>
    </cfRule>
    <cfRule type="expression" dxfId="6081" priority="58">
      <formula>$B13="C. Gestion des risques"</formula>
    </cfRule>
    <cfRule type="expression" dxfId="6080" priority="59">
      <formula>$B13="B. Vente, Conseil"</formula>
    </cfRule>
    <cfRule type="expression" dxfId="6079" priority="63">
      <formula>$B13="A. Accueil, orientation"</formula>
    </cfRule>
  </conditionalFormatting>
  <conditionalFormatting sqref="C8 C10">
    <cfRule type="containsText" dxfId="6078" priority="39" operator="containsText" text="Choisie">
      <formula>NOT(ISERROR(SEARCH("Choisie",C8)))</formula>
    </cfRule>
    <cfRule type="containsText" dxfId="6077" priority="40" operator="containsText" text="clé">
      <formula>NOT(ISERROR(SEARCH("clé",C8)))</formula>
    </cfRule>
    <cfRule type="containsText" dxfId="6076" priority="41" operator="containsText" text="UTILE">
      <formula>NOT(ISERROR(SEARCH("UTILE",C8)))</formula>
    </cfRule>
  </conditionalFormatting>
  <conditionalFormatting sqref="C21:C23">
    <cfRule type="expression" dxfId="6075" priority="20">
      <formula>$B21="Z. Compétences Managériales"</formula>
    </cfRule>
    <cfRule type="expression" dxfId="6074" priority="21">
      <formula>$B21="Y. Compétences comportementales"</formula>
    </cfRule>
    <cfRule type="expression" dxfId="6073" priority="22">
      <formula>$B21="X. Digital"</formula>
    </cfRule>
    <cfRule type="expression" dxfId="6072" priority="23">
      <formula>$B21="P.  Projet"</formula>
    </cfRule>
    <cfRule type="expression" dxfId="6071" priority="24">
      <formula>$B21="O.  Communication"</formula>
    </cfRule>
    <cfRule type="expression" dxfId="6070" priority="25">
      <formula>$B21="N .  Système d'informations"</formula>
    </cfRule>
    <cfRule type="expression" dxfId="6069" priority="26">
      <formula>$B21="M.  Marketing"</formula>
    </cfRule>
    <cfRule type="expression" dxfId="6068" priority="27">
      <formula>$B21="L.  Ressources Humaines"</formula>
    </cfRule>
    <cfRule type="expression" dxfId="6067" priority="28">
      <formula>$B21="K.  Audit / Risques"</formula>
    </cfRule>
    <cfRule type="expression" dxfId="6066" priority="29">
      <formula>$B21="J.  Administration / Services Généraux"</formula>
    </cfRule>
    <cfRule type="expression" dxfId="6065" priority="30">
      <formula>$B21="I.  Immobilier"</formula>
    </cfRule>
    <cfRule type="expression" dxfId="6064" priority="31">
      <formula>$B21="H.  Finance / Contrôle de Gestion / Comptabilité"</formula>
    </cfRule>
    <cfRule type="expression" dxfId="6063" priority="32">
      <formula>$B21="G.  Achats"</formula>
    </cfRule>
    <cfRule type="expression" dxfId="6062" priority="33">
      <formula>$B21="F.  Entreprises"</formula>
    </cfRule>
    <cfRule type="expression" dxfId="6061" priority="34">
      <formula>$B21="E. Excellence opérationnelle  Banque de détail"</formula>
    </cfRule>
    <cfRule type="expression" dxfId="6060" priority="35">
      <formula>$B21="D. Excellence opérationnelle Expertise transverse"</formula>
    </cfRule>
    <cfRule type="expression" dxfId="6059" priority="36">
      <formula>$B21="C. Gestion des risques"</formula>
    </cfRule>
    <cfRule type="expression" dxfId="6058" priority="37">
      <formula>$B21="B. Vente, Conseil"</formula>
    </cfRule>
    <cfRule type="expression" dxfId="6057" priority="38">
      <formula>$B21="A. Accueil, orientation"</formula>
    </cfRule>
  </conditionalFormatting>
  <conditionalFormatting sqref="F21:F23">
    <cfRule type="expression" dxfId="6056" priority="1">
      <formula>$B21="Z. Compétences Managériales"</formula>
    </cfRule>
    <cfRule type="expression" dxfId="6055" priority="2">
      <formula>$B21="Y. Compétences comportementales"</formula>
    </cfRule>
    <cfRule type="expression" dxfId="6054" priority="3">
      <formula>$B21="X. Digital"</formula>
    </cfRule>
    <cfRule type="expression" dxfId="6053" priority="4">
      <formula>$B21="P.  Projet"</formula>
    </cfRule>
    <cfRule type="expression" dxfId="6052" priority="5">
      <formula>$B21="O.  Communication"</formula>
    </cfRule>
    <cfRule type="expression" dxfId="6051" priority="6">
      <formula>$B21="N .  Système d'informations"</formula>
    </cfRule>
    <cfRule type="expression" dxfId="6050" priority="7">
      <formula>$B21="M.  Marketing"</formula>
    </cfRule>
    <cfRule type="expression" dxfId="6049" priority="8">
      <formula>$B21="L.  Ressources Humaines"</formula>
    </cfRule>
    <cfRule type="expression" dxfId="6048" priority="9">
      <formula>$B21="K.  Audit / Risques"</formula>
    </cfRule>
    <cfRule type="expression" dxfId="6047" priority="10">
      <formula>$B21="J.  Administration / Services Généraux"</formula>
    </cfRule>
    <cfRule type="expression" dxfId="6046" priority="11">
      <formula>$B21="I.  Immobilier"</formula>
    </cfRule>
    <cfRule type="expression" dxfId="6045" priority="12">
      <formula>$B21="H.  Finance / Contrôle de Gestion / Comptabilité"</formula>
    </cfRule>
    <cfRule type="expression" dxfId="6044" priority="13">
      <formula>$B21="G.  Achats"</formula>
    </cfRule>
    <cfRule type="expression" dxfId="6043" priority="14">
      <formula>$B21="F.  Entreprises"</formula>
    </cfRule>
    <cfRule type="expression" dxfId="6042" priority="15">
      <formula>$B21="E. Excellence opérationnelle  Banque de détail"</formula>
    </cfRule>
    <cfRule type="expression" dxfId="6041" priority="16">
      <formula>$B21="D. Excellence opérationnelle Expertise transverse"</formula>
    </cfRule>
    <cfRule type="expression" dxfId="6040" priority="17">
      <formula>$B21="C. Gestion des risques"</formula>
    </cfRule>
    <cfRule type="expression" dxfId="6039" priority="18">
      <formula>$B21="B. Vente, Conseil"</formula>
    </cfRule>
    <cfRule type="expression" dxfId="6038" priority="19">
      <formula>$B21="A.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31">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35729 - CHARGE(E) DE PROJET COMMUNICATION INTERNE/EXTERNE</v>
      </c>
      <c r="E4" s="271"/>
      <c r="F4" s="271"/>
      <c r="G4" s="272" t="e">
        <f ca="1">HYPERLINK("#Matrice!"&amp;ADDRESS(3,4+MATCH(D4,Matrice!$E$3:$AOP$3,0)),"Go")</f>
        <v>#N/A</v>
      </c>
    </row>
    <row r="5" spans="1:9"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35729</v>
      </c>
    </row>
    <row r="6" spans="1:9" s="278" customFormat="1" ht="21" customHeight="1">
      <c r="A6" s="273"/>
      <c r="B6" s="274"/>
      <c r="C6" s="275" t="s">
        <v>404</v>
      </c>
      <c r="D6" s="276" t="str">
        <f ca="1">VLOOKUP($G$5,Répertoire_des_fonctions!$A$7:$E$780,3,0)</f>
        <v>PILOTE DE PROJET COMMUNICATION</v>
      </c>
      <c r="E6" s="277"/>
      <c r="F6" s="276" t="s">
        <v>1987</v>
      </c>
      <c r="G6" s="276" t="str">
        <f ca="1">VLOOKUP($G$5,Répertoire_des_fonctions!$A$7:$E$780,5,0)</f>
        <v>III.1</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54.75" customHeight="1">
      <c r="A13" s="244"/>
      <c r="B13" s="423" t="str">
        <f>IFERROR(VLOOKUP($A13,Référentiel_de_Compétences!$B$7:$E$700,2,0),"")</f>
        <v/>
      </c>
      <c r="C13" s="876" t="s">
        <v>44</v>
      </c>
      <c r="D13" s="873" t="s">
        <v>2220</v>
      </c>
      <c r="E13" s="882" t="s">
        <v>1200</v>
      </c>
      <c r="F13" s="865" t="s">
        <v>1996</v>
      </c>
      <c r="G13" s="866"/>
    </row>
    <row r="14" spans="1:9" ht="66.75" customHeight="1">
      <c r="C14" s="875" t="s">
        <v>2259</v>
      </c>
      <c r="D14" s="874" t="s">
        <v>2260</v>
      </c>
      <c r="E14" s="883" t="s">
        <v>2374</v>
      </c>
      <c r="F14" s="868" t="s">
        <v>1996</v>
      </c>
      <c r="G14" s="869"/>
    </row>
    <row r="15" spans="1:9" s="210" customFormat="1" ht="59.25" customHeight="1">
      <c r="A15" s="207"/>
      <c r="B15" s="208"/>
      <c r="C15" s="875" t="s">
        <v>466</v>
      </c>
      <c r="D15" s="874" t="s">
        <v>2247</v>
      </c>
      <c r="E15" s="883" t="s">
        <v>1422</v>
      </c>
      <c r="F15" s="868" t="s">
        <v>1996</v>
      </c>
      <c r="G15" s="869"/>
      <c r="H15" s="207"/>
      <c r="I15" s="207"/>
    </row>
    <row r="16" spans="1:9" s="210" customFormat="1" ht="99" customHeight="1">
      <c r="A16" s="207"/>
      <c r="B16" s="208"/>
      <c r="C16" s="875" t="s">
        <v>2130</v>
      </c>
      <c r="D16" s="874" t="s">
        <v>2137</v>
      </c>
      <c r="E16" s="883" t="s">
        <v>1494</v>
      </c>
      <c r="F16" s="868" t="s">
        <v>1996</v>
      </c>
      <c r="G16" s="869"/>
      <c r="H16" s="207"/>
      <c r="I16" s="207"/>
    </row>
    <row r="17" spans="1:9" s="210" customFormat="1" ht="109.5" customHeight="1">
      <c r="A17" s="207"/>
      <c r="B17" s="208"/>
      <c r="C17" s="875" t="s">
        <v>170</v>
      </c>
      <c r="D17" s="874" t="s">
        <v>2215</v>
      </c>
      <c r="E17" s="883" t="s">
        <v>1437</v>
      </c>
      <c r="F17" s="868" t="s">
        <v>1996</v>
      </c>
      <c r="G17" s="869"/>
      <c r="H17" s="207"/>
      <c r="I17" s="207"/>
    </row>
    <row r="18" spans="1:9" s="210" customFormat="1" ht="83.25" customHeight="1">
      <c r="A18" s="207"/>
      <c r="B18" s="208"/>
      <c r="C18" s="875" t="s">
        <v>184</v>
      </c>
      <c r="D18" s="874" t="s">
        <v>2136</v>
      </c>
      <c r="E18" s="883" t="s">
        <v>1506</v>
      </c>
      <c r="F18" s="868" t="s">
        <v>1996</v>
      </c>
      <c r="G18" s="869"/>
      <c r="H18" s="207"/>
      <c r="I18" s="207"/>
    </row>
    <row r="19" spans="1:9" s="210" customFormat="1" ht="45.75" customHeight="1">
      <c r="A19" s="207"/>
      <c r="B19" s="208"/>
      <c r="C19" s="875" t="s">
        <v>2153</v>
      </c>
      <c r="D19" s="874" t="s">
        <v>2154</v>
      </c>
      <c r="E19" s="883" t="s">
        <v>1182</v>
      </c>
      <c r="F19" s="868" t="s">
        <v>1996</v>
      </c>
      <c r="G19" s="869"/>
      <c r="H19" s="207"/>
      <c r="I19" s="207"/>
    </row>
    <row r="20" spans="1:9" s="210" customFormat="1" ht="52.5" customHeight="1">
      <c r="A20" s="207"/>
      <c r="B20" s="208"/>
      <c r="C20" s="875" t="s">
        <v>467</v>
      </c>
      <c r="D20" s="874" t="s">
        <v>2261</v>
      </c>
      <c r="E20" s="883" t="s">
        <v>2375</v>
      </c>
      <c r="F20" s="868" t="s">
        <v>1996</v>
      </c>
      <c r="G20" s="869"/>
      <c r="H20" s="207"/>
      <c r="I20" s="207"/>
    </row>
    <row r="21" spans="1:9" s="210" customFormat="1" ht="72" customHeight="1">
      <c r="A21" s="207"/>
      <c r="B21" s="208"/>
      <c r="C21" s="875" t="s">
        <v>2129</v>
      </c>
      <c r="D21" s="874" t="s">
        <v>2134</v>
      </c>
      <c r="E21" s="883" t="s">
        <v>1482</v>
      </c>
      <c r="F21" s="868" t="s">
        <v>1996</v>
      </c>
      <c r="G21" s="869"/>
      <c r="H21" s="207"/>
      <c r="I21" s="207"/>
    </row>
    <row r="22" spans="1:9" ht="82.5" customHeight="1">
      <c r="C22" s="875" t="s">
        <v>181</v>
      </c>
      <c r="D22" s="874" t="s">
        <v>2135</v>
      </c>
      <c r="E22" s="883" t="s">
        <v>1488</v>
      </c>
      <c r="F22" s="868" t="s">
        <v>1996</v>
      </c>
      <c r="G22" s="869"/>
    </row>
    <row r="23" spans="1:9" ht="68.25" customHeight="1">
      <c r="C23" s="880" t="s">
        <v>468</v>
      </c>
      <c r="D23" s="878" t="s">
        <v>2258</v>
      </c>
      <c r="E23" s="884" t="s">
        <v>2376</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Os+1CwOAFWQosA0YbTpUxAe8c2cRosgyAA613eUY/TdzpFKN3COZpyA1ZPA4fNZxFNejznwxE7VQBIZU6y88kQ==" saltValue="zBsBCOyts0b0o991h7j2ww==" spinCount="100000" sheet="1" objects="1" scenarios="1"/>
  <autoFilter ref="A12:G13" xr:uid="{00000000-0009-0000-0000-000011000000}"/>
  <mergeCells count="1">
    <mergeCell ref="C11:G11"/>
  </mergeCells>
  <conditionalFormatting sqref="C4 C7">
    <cfRule type="containsText" dxfId="6037" priority="60" operator="containsText" text="Choisie">
      <formula>NOT(ISERROR(SEARCH("Choisie",C4)))</formula>
    </cfRule>
    <cfRule type="containsText" dxfId="6036" priority="61" operator="containsText" text="clé">
      <formula>NOT(ISERROR(SEARCH("clé",C4)))</formula>
    </cfRule>
    <cfRule type="containsText" dxfId="6035" priority="62" operator="containsText" text="UTILE">
      <formula>NOT(ISERROR(SEARCH("UTILE",C4)))</formula>
    </cfRule>
  </conditionalFormatting>
  <conditionalFormatting sqref="B27:C58 B13:B26">
    <cfRule type="expression" dxfId="6034" priority="42">
      <formula>$B13="Z. Compétences Managériales"</formula>
    </cfRule>
    <cfRule type="expression" dxfId="6033" priority="43">
      <formula>$B13="Y. Compétences comportementales"</formula>
    </cfRule>
    <cfRule type="expression" dxfId="6032" priority="44">
      <formula>$B13="X. Digital"</formula>
    </cfRule>
    <cfRule type="expression" dxfId="6031" priority="45">
      <formula>$B13="P.  Projet"</formula>
    </cfRule>
    <cfRule type="expression" dxfId="6030" priority="46">
      <formula>$B13="O.  Communication"</formula>
    </cfRule>
    <cfRule type="expression" dxfId="6029" priority="47">
      <formula>$B13="N .  Système d'informations"</formula>
    </cfRule>
    <cfRule type="expression" dxfId="6028" priority="48">
      <formula>$B13="M.  Marketing"</formula>
    </cfRule>
    <cfRule type="expression" dxfId="6027" priority="49">
      <formula>$B13="L.  Ressources Humaines"</formula>
    </cfRule>
    <cfRule type="expression" dxfId="6026" priority="50">
      <formula>$B13="K.  Audit / Risques"</formula>
    </cfRule>
    <cfRule type="expression" dxfId="6025" priority="51">
      <formula>$B13="J.  Administration / Services Généraux"</formula>
    </cfRule>
    <cfRule type="expression" dxfId="6024" priority="52">
      <formula>$B13="I.  Immobilier"</formula>
    </cfRule>
    <cfRule type="expression" dxfId="6023" priority="53">
      <formula>$B13="H.  Finance / Contrôle de Gestion / Comptabilité"</formula>
    </cfRule>
    <cfRule type="expression" dxfId="6022" priority="54">
      <formula>$B13="G.  Achats"</formula>
    </cfRule>
    <cfRule type="expression" dxfId="6021" priority="55">
      <formula>$B13="F.  Entreprises"</formula>
    </cfRule>
    <cfRule type="expression" dxfId="6020" priority="56">
      <formula>$B13="E. Excellence opérationnelle  Banque de détail"</formula>
    </cfRule>
    <cfRule type="expression" dxfId="6019" priority="57">
      <formula>$B13="D. Excellence opérationnelle Expertise transverse"</formula>
    </cfRule>
    <cfRule type="expression" dxfId="6018" priority="58">
      <formula>$B13="C. Gestion des risques"</formula>
    </cfRule>
    <cfRule type="expression" dxfId="6017" priority="59">
      <formula>$B13="B. Vente, Conseil"</formula>
    </cfRule>
    <cfRule type="expression" dxfId="6016" priority="63">
      <formula>$B13="A. Accueil, orientation"</formula>
    </cfRule>
  </conditionalFormatting>
  <conditionalFormatting sqref="C8 C10">
    <cfRule type="containsText" dxfId="6015" priority="39" operator="containsText" text="Choisie">
      <formula>NOT(ISERROR(SEARCH("Choisie",C8)))</formula>
    </cfRule>
    <cfRule type="containsText" dxfId="6014" priority="40" operator="containsText" text="clé">
      <formula>NOT(ISERROR(SEARCH("clé",C8)))</formula>
    </cfRule>
    <cfRule type="containsText" dxfId="6013" priority="41" operator="containsText" text="UTILE">
      <formula>NOT(ISERROR(SEARCH("UTILE",C8)))</formula>
    </cfRule>
  </conditionalFormatting>
  <conditionalFormatting sqref="C24:C26">
    <cfRule type="expression" dxfId="6012" priority="20">
      <formula>$B24="Z. Compétences Managériales"</formula>
    </cfRule>
    <cfRule type="expression" dxfId="6011" priority="21">
      <formula>$B24="Y. Compétences comportementales"</formula>
    </cfRule>
    <cfRule type="expression" dxfId="6010" priority="22">
      <formula>$B24="X. Digital"</formula>
    </cfRule>
    <cfRule type="expression" dxfId="6009" priority="23">
      <formula>$B24="P.  Projet"</formula>
    </cfRule>
    <cfRule type="expression" dxfId="6008" priority="24">
      <formula>$B24="O.  Communication"</formula>
    </cfRule>
    <cfRule type="expression" dxfId="6007" priority="25">
      <formula>$B24="N .  Système d'informations"</formula>
    </cfRule>
    <cfRule type="expression" dxfId="6006" priority="26">
      <formula>$B24="M.  Marketing"</formula>
    </cfRule>
    <cfRule type="expression" dxfId="6005" priority="27">
      <formula>$B24="L.  Ressources Humaines"</formula>
    </cfRule>
    <cfRule type="expression" dxfId="6004" priority="28">
      <formula>$B24="K.  Audit / Risques"</formula>
    </cfRule>
    <cfRule type="expression" dxfId="6003" priority="29">
      <formula>$B24="J.  Administration / Services Généraux"</formula>
    </cfRule>
    <cfRule type="expression" dxfId="6002" priority="30">
      <formula>$B24="I.  Immobilier"</formula>
    </cfRule>
    <cfRule type="expression" dxfId="6001" priority="31">
      <formula>$B24="H.  Finance / Contrôle de Gestion / Comptabilité"</formula>
    </cfRule>
    <cfRule type="expression" dxfId="6000" priority="32">
      <formula>$B24="G.  Achats"</formula>
    </cfRule>
    <cfRule type="expression" dxfId="5999" priority="33">
      <formula>$B24="F.  Entreprises"</formula>
    </cfRule>
    <cfRule type="expression" dxfId="5998" priority="34">
      <formula>$B24="E. Excellence opérationnelle  Banque de détail"</formula>
    </cfRule>
    <cfRule type="expression" dxfId="5997" priority="35">
      <formula>$B24="D. Excellence opérationnelle Expertise transverse"</formula>
    </cfRule>
    <cfRule type="expression" dxfId="5996" priority="36">
      <formula>$B24="C. Gestion des risques"</formula>
    </cfRule>
    <cfRule type="expression" dxfId="5995" priority="37">
      <formula>$B24="B. Vente, Conseil"</formula>
    </cfRule>
    <cfRule type="expression" dxfId="5994" priority="38">
      <formula>$B24="A. Accueil, orientation"</formula>
    </cfRule>
  </conditionalFormatting>
  <conditionalFormatting sqref="F24:F26">
    <cfRule type="expression" dxfId="5993" priority="1">
      <formula>$B24="Z. Compétences Managériales"</formula>
    </cfRule>
    <cfRule type="expression" dxfId="5992" priority="2">
      <formula>$B24="Y. Compétences comportementales"</formula>
    </cfRule>
    <cfRule type="expression" dxfId="5991" priority="3">
      <formula>$B24="X. Digital"</formula>
    </cfRule>
    <cfRule type="expression" dxfId="5990" priority="4">
      <formula>$B24="P.  Projet"</formula>
    </cfRule>
    <cfRule type="expression" dxfId="5989" priority="5">
      <formula>$B24="O.  Communication"</formula>
    </cfRule>
    <cfRule type="expression" dxfId="5988" priority="6">
      <formula>$B24="N .  Système d'informations"</formula>
    </cfRule>
    <cfRule type="expression" dxfId="5987" priority="7">
      <formula>$B24="M.  Marketing"</formula>
    </cfRule>
    <cfRule type="expression" dxfId="5986" priority="8">
      <formula>$B24="L.  Ressources Humaines"</formula>
    </cfRule>
    <cfRule type="expression" dxfId="5985" priority="9">
      <formula>$B24="K.  Audit / Risques"</formula>
    </cfRule>
    <cfRule type="expression" dxfId="5984" priority="10">
      <formula>$B24="J.  Administration / Services Généraux"</formula>
    </cfRule>
    <cfRule type="expression" dxfId="5983" priority="11">
      <formula>$B24="I.  Immobilier"</formula>
    </cfRule>
    <cfRule type="expression" dxfId="5982" priority="12">
      <formula>$B24="H.  Finance / Contrôle de Gestion / Comptabilité"</formula>
    </cfRule>
    <cfRule type="expression" dxfId="5981" priority="13">
      <formula>$B24="G.  Achats"</formula>
    </cfRule>
    <cfRule type="expression" dxfId="5980" priority="14">
      <formula>$B24="F.  Entreprises"</formula>
    </cfRule>
    <cfRule type="expression" dxfId="5979" priority="15">
      <formula>$B24="E. Excellence opérationnelle  Banque de détail"</formula>
    </cfRule>
    <cfRule type="expression" dxfId="5978" priority="16">
      <formula>$B24="D. Excellence opérationnelle Expertise transverse"</formula>
    </cfRule>
    <cfRule type="expression" dxfId="5977" priority="17">
      <formula>$B24="C. Gestion des risques"</formula>
    </cfRule>
    <cfRule type="expression" dxfId="5976" priority="18">
      <formula>$B24="B. Vente, Conseil"</formula>
    </cfRule>
    <cfRule type="expression" dxfId="5975" priority="19">
      <formula>$B24="A.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32">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35730 - CHARGE(E) DE PROJET COMMUNICATION INTERNE/EXTERNE</v>
      </c>
      <c r="E4" s="271"/>
      <c r="F4" s="271"/>
      <c r="G4" s="272" t="e">
        <f ca="1">HYPERLINK("#Matrice!"&amp;ADDRESS(3,4+MATCH(D4,Matrice!$E$3:$AOP$3,0)),"Go")</f>
        <v>#N/A</v>
      </c>
    </row>
    <row r="5" spans="1:9"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35730</v>
      </c>
    </row>
    <row r="6" spans="1:9" s="278" customFormat="1" ht="21" customHeight="1">
      <c r="A6" s="273"/>
      <c r="B6" s="274"/>
      <c r="C6" s="275" t="s">
        <v>404</v>
      </c>
      <c r="D6" s="276" t="str">
        <f ca="1">VLOOKUP($G$5,Répertoire_des_fonctions!$A$7:$E$780,3,0)</f>
        <v>PILOTE DE PROJET COMMUNICATION</v>
      </c>
      <c r="E6" s="277"/>
      <c r="F6" s="276" t="s">
        <v>1987</v>
      </c>
      <c r="G6" s="276" t="str">
        <f ca="1">VLOOKUP($G$5,Répertoire_des_fonctions!$A$7:$E$780,5,0)</f>
        <v>III.2</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58.5" customHeight="1">
      <c r="A13" s="244"/>
      <c r="B13" s="423" t="str">
        <f>IFERROR(VLOOKUP($A13,Référentiel_de_Compétences!$B$7:$E$700,2,0),"")</f>
        <v/>
      </c>
      <c r="C13" s="876" t="s">
        <v>44</v>
      </c>
      <c r="D13" s="873" t="s">
        <v>2220</v>
      </c>
      <c r="E13" s="873" t="s">
        <v>1201</v>
      </c>
      <c r="F13" s="865" t="s">
        <v>1996</v>
      </c>
      <c r="G13" s="866"/>
    </row>
    <row r="14" spans="1:9" ht="59.25" customHeight="1">
      <c r="C14" s="875" t="s">
        <v>2259</v>
      </c>
      <c r="D14" s="874" t="s">
        <v>2260</v>
      </c>
      <c r="E14" s="874" t="s">
        <v>1425</v>
      </c>
      <c r="F14" s="868" t="s">
        <v>1996</v>
      </c>
      <c r="G14" s="869"/>
    </row>
    <row r="15" spans="1:9" s="210" customFormat="1" ht="45" customHeight="1">
      <c r="A15" s="207"/>
      <c r="B15" s="208"/>
      <c r="C15" s="875" t="s">
        <v>466</v>
      </c>
      <c r="D15" s="874" t="s">
        <v>2247</v>
      </c>
      <c r="E15" s="874" t="s">
        <v>1423</v>
      </c>
      <c r="F15" s="868" t="s">
        <v>1996</v>
      </c>
      <c r="G15" s="869"/>
      <c r="H15" s="207"/>
      <c r="I15" s="207"/>
    </row>
    <row r="16" spans="1:9" s="210" customFormat="1" ht="111" customHeight="1">
      <c r="A16" s="207"/>
      <c r="B16" s="208"/>
      <c r="C16" s="875" t="s">
        <v>2130</v>
      </c>
      <c r="D16" s="874" t="s">
        <v>2137</v>
      </c>
      <c r="E16" s="874" t="s">
        <v>1495</v>
      </c>
      <c r="F16" s="868" t="s">
        <v>1996</v>
      </c>
      <c r="G16" s="869"/>
      <c r="H16" s="207"/>
      <c r="I16" s="207"/>
    </row>
    <row r="17" spans="1:9" s="210" customFormat="1" ht="100.5" customHeight="1">
      <c r="A17" s="207"/>
      <c r="B17" s="208"/>
      <c r="C17" s="875" t="s">
        <v>170</v>
      </c>
      <c r="D17" s="874" t="s">
        <v>2215</v>
      </c>
      <c r="E17" s="874" t="s">
        <v>1438</v>
      </c>
      <c r="F17" s="868" t="s">
        <v>1996</v>
      </c>
      <c r="G17" s="869"/>
      <c r="H17" s="207"/>
      <c r="I17" s="207"/>
    </row>
    <row r="18" spans="1:9" s="210" customFormat="1" ht="84.75" customHeight="1">
      <c r="A18" s="207"/>
      <c r="B18" s="208"/>
      <c r="C18" s="875" t="s">
        <v>184</v>
      </c>
      <c r="D18" s="874" t="s">
        <v>2136</v>
      </c>
      <c r="E18" s="874" t="s">
        <v>1507</v>
      </c>
      <c r="F18" s="868" t="s">
        <v>1996</v>
      </c>
      <c r="G18" s="869"/>
      <c r="H18" s="207"/>
      <c r="I18" s="207"/>
    </row>
    <row r="19" spans="1:9" s="210" customFormat="1" ht="45.75" customHeight="1">
      <c r="A19" s="207"/>
      <c r="B19" s="208"/>
      <c r="C19" s="875" t="s">
        <v>2153</v>
      </c>
      <c r="D19" s="874" t="s">
        <v>2154</v>
      </c>
      <c r="E19" s="874" t="s">
        <v>1183</v>
      </c>
      <c r="F19" s="868" t="s">
        <v>1996</v>
      </c>
      <c r="G19" s="869"/>
      <c r="H19" s="207"/>
      <c r="I19" s="207"/>
    </row>
    <row r="20" spans="1:9" s="210" customFormat="1" ht="32">
      <c r="A20" s="207"/>
      <c r="B20" s="208"/>
      <c r="C20" s="875" t="s">
        <v>467</v>
      </c>
      <c r="D20" s="874" t="s">
        <v>2261</v>
      </c>
      <c r="E20" s="874" t="s">
        <v>1420</v>
      </c>
      <c r="F20" s="868" t="s">
        <v>1996</v>
      </c>
      <c r="G20" s="869"/>
      <c r="H20" s="207"/>
      <c r="I20" s="207"/>
    </row>
    <row r="21" spans="1:9" s="210" customFormat="1" ht="74.25" customHeight="1">
      <c r="A21" s="207"/>
      <c r="B21" s="208"/>
      <c r="C21" s="875" t="s">
        <v>2129</v>
      </c>
      <c r="D21" s="874" t="s">
        <v>2134</v>
      </c>
      <c r="E21" s="874" t="s">
        <v>1483</v>
      </c>
      <c r="F21" s="868" t="s">
        <v>1996</v>
      </c>
      <c r="G21" s="869"/>
      <c r="H21" s="207"/>
      <c r="I21" s="207"/>
    </row>
    <row r="22" spans="1:9" ht="72.75" customHeight="1">
      <c r="C22" s="875" t="s">
        <v>181</v>
      </c>
      <c r="D22" s="874" t="s">
        <v>2135</v>
      </c>
      <c r="E22" s="874" t="s">
        <v>1489</v>
      </c>
      <c r="F22" s="868" t="s">
        <v>1996</v>
      </c>
      <c r="G22" s="869"/>
    </row>
    <row r="23" spans="1:9" ht="75" customHeight="1">
      <c r="C23" s="880" t="s">
        <v>468</v>
      </c>
      <c r="D23" s="878" t="s">
        <v>2258</v>
      </c>
      <c r="E23" s="878" t="s">
        <v>1418</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WD8TVErGLEvDZZBtCWDLAMX5eVnEsuwWaCZU72M/HeCZyzgjPLIKxhNfdjb1LR7Gbnc+e2z5qmNin5mgK0ZpQw==" saltValue="8LsncDouRm9irKRWTJIuVw==" spinCount="100000" sheet="1" objects="1" scenarios="1"/>
  <autoFilter ref="A12:G13" xr:uid="{00000000-0009-0000-0000-000012000000}"/>
  <mergeCells count="1">
    <mergeCell ref="C11:G11"/>
  </mergeCells>
  <conditionalFormatting sqref="C4 C7">
    <cfRule type="containsText" dxfId="5974" priority="60" operator="containsText" text="Choisie">
      <formula>NOT(ISERROR(SEARCH("Choisie",C4)))</formula>
    </cfRule>
    <cfRule type="containsText" dxfId="5973" priority="61" operator="containsText" text="clé">
      <formula>NOT(ISERROR(SEARCH("clé",C4)))</formula>
    </cfRule>
    <cfRule type="containsText" dxfId="5972" priority="62" operator="containsText" text="UTILE">
      <formula>NOT(ISERROR(SEARCH("UTILE",C4)))</formula>
    </cfRule>
  </conditionalFormatting>
  <conditionalFormatting sqref="B27:C58 B13:B26">
    <cfRule type="expression" dxfId="5971" priority="42">
      <formula>$B13="Z. Compétences Managériales"</formula>
    </cfRule>
    <cfRule type="expression" dxfId="5970" priority="43">
      <formula>$B13="Y. Compétences comportementales"</formula>
    </cfRule>
    <cfRule type="expression" dxfId="5969" priority="44">
      <formula>$B13="X. Digital"</formula>
    </cfRule>
    <cfRule type="expression" dxfId="5968" priority="45">
      <formula>$B13="P.  Projet"</formula>
    </cfRule>
    <cfRule type="expression" dxfId="5967" priority="46">
      <formula>$B13="O.  Communication"</formula>
    </cfRule>
    <cfRule type="expression" dxfId="5966" priority="47">
      <formula>$B13="N .  Système d'informations"</formula>
    </cfRule>
    <cfRule type="expression" dxfId="5965" priority="48">
      <formula>$B13="M.  Marketing"</formula>
    </cfRule>
    <cfRule type="expression" dxfId="5964" priority="49">
      <formula>$B13="L.  Ressources Humaines"</formula>
    </cfRule>
    <cfRule type="expression" dxfId="5963" priority="50">
      <formula>$B13="K.  Audit / Risques"</formula>
    </cfRule>
    <cfRule type="expression" dxfId="5962" priority="51">
      <formula>$B13="J.  Administration / Services Généraux"</formula>
    </cfRule>
    <cfRule type="expression" dxfId="5961" priority="52">
      <formula>$B13="I.  Immobilier"</formula>
    </cfRule>
    <cfRule type="expression" dxfId="5960" priority="53">
      <formula>$B13="H.  Finance / Contrôle de Gestion / Comptabilité"</formula>
    </cfRule>
    <cfRule type="expression" dxfId="5959" priority="54">
      <formula>$B13="G.  Achats"</formula>
    </cfRule>
    <cfRule type="expression" dxfId="5958" priority="55">
      <formula>$B13="F.  Entreprises"</formula>
    </cfRule>
    <cfRule type="expression" dxfId="5957" priority="56">
      <formula>$B13="E. Excellence opérationnelle  Banque de détail"</formula>
    </cfRule>
    <cfRule type="expression" dxfId="5956" priority="57">
      <formula>$B13="D. Excellence opérationnelle Expertise transverse"</formula>
    </cfRule>
    <cfRule type="expression" dxfId="5955" priority="58">
      <formula>$B13="C. Gestion des risques"</formula>
    </cfRule>
    <cfRule type="expression" dxfId="5954" priority="59">
      <formula>$B13="B. Vente, Conseil"</formula>
    </cfRule>
    <cfRule type="expression" dxfId="5953" priority="63">
      <formula>$B13="A. Accueil, orientation"</formula>
    </cfRule>
  </conditionalFormatting>
  <conditionalFormatting sqref="C8 C10">
    <cfRule type="containsText" dxfId="5952" priority="39" operator="containsText" text="Choisie">
      <formula>NOT(ISERROR(SEARCH("Choisie",C8)))</formula>
    </cfRule>
    <cfRule type="containsText" dxfId="5951" priority="40" operator="containsText" text="clé">
      <formula>NOT(ISERROR(SEARCH("clé",C8)))</formula>
    </cfRule>
    <cfRule type="containsText" dxfId="5950" priority="41" operator="containsText" text="UTILE">
      <formula>NOT(ISERROR(SEARCH("UTILE",C8)))</formula>
    </cfRule>
  </conditionalFormatting>
  <conditionalFormatting sqref="C24:C26">
    <cfRule type="expression" dxfId="5949" priority="20">
      <formula>$B24="Z. Compétences Managériales"</formula>
    </cfRule>
    <cfRule type="expression" dxfId="5948" priority="21">
      <formula>$B24="Y. Compétences comportementales"</formula>
    </cfRule>
    <cfRule type="expression" dxfId="5947" priority="22">
      <formula>$B24="X. Digital"</formula>
    </cfRule>
    <cfRule type="expression" dxfId="5946" priority="23">
      <formula>$B24="P.  Projet"</formula>
    </cfRule>
    <cfRule type="expression" dxfId="5945" priority="24">
      <formula>$B24="O.  Communication"</formula>
    </cfRule>
    <cfRule type="expression" dxfId="5944" priority="25">
      <formula>$B24="N .  Système d'informations"</formula>
    </cfRule>
    <cfRule type="expression" dxfId="5943" priority="26">
      <formula>$B24="M.  Marketing"</formula>
    </cfRule>
    <cfRule type="expression" dxfId="5942" priority="27">
      <formula>$B24="L.  Ressources Humaines"</formula>
    </cfRule>
    <cfRule type="expression" dxfId="5941" priority="28">
      <formula>$B24="K.  Audit / Risques"</formula>
    </cfRule>
    <cfRule type="expression" dxfId="5940" priority="29">
      <formula>$B24="J.  Administration / Services Généraux"</formula>
    </cfRule>
    <cfRule type="expression" dxfId="5939" priority="30">
      <formula>$B24="I.  Immobilier"</formula>
    </cfRule>
    <cfRule type="expression" dxfId="5938" priority="31">
      <formula>$B24="H.  Finance / Contrôle de Gestion / Comptabilité"</formula>
    </cfRule>
    <cfRule type="expression" dxfId="5937" priority="32">
      <formula>$B24="G.  Achats"</formula>
    </cfRule>
    <cfRule type="expression" dxfId="5936" priority="33">
      <formula>$B24="F.  Entreprises"</formula>
    </cfRule>
    <cfRule type="expression" dxfId="5935" priority="34">
      <formula>$B24="E. Excellence opérationnelle  Banque de détail"</formula>
    </cfRule>
    <cfRule type="expression" dxfId="5934" priority="35">
      <formula>$B24="D. Excellence opérationnelle Expertise transverse"</formula>
    </cfRule>
    <cfRule type="expression" dxfId="5933" priority="36">
      <formula>$B24="C. Gestion des risques"</formula>
    </cfRule>
    <cfRule type="expression" dxfId="5932" priority="37">
      <formula>$B24="B. Vente, Conseil"</formula>
    </cfRule>
    <cfRule type="expression" dxfId="5931" priority="38">
      <formula>$B24="A. Accueil, orientation"</formula>
    </cfRule>
  </conditionalFormatting>
  <conditionalFormatting sqref="F24:F26">
    <cfRule type="expression" dxfId="5930" priority="1">
      <formula>$B24="Z. Compétences Managériales"</formula>
    </cfRule>
    <cfRule type="expression" dxfId="5929" priority="2">
      <formula>$B24="Y. Compétences comportementales"</formula>
    </cfRule>
    <cfRule type="expression" dxfId="5928" priority="3">
      <formula>$B24="X. Digital"</formula>
    </cfRule>
    <cfRule type="expression" dxfId="5927" priority="4">
      <formula>$B24="P.  Projet"</formula>
    </cfRule>
    <cfRule type="expression" dxfId="5926" priority="5">
      <formula>$B24="O.  Communication"</formula>
    </cfRule>
    <cfRule type="expression" dxfId="5925" priority="6">
      <formula>$B24="N .  Système d'informations"</formula>
    </cfRule>
    <cfRule type="expression" dxfId="5924" priority="7">
      <formula>$B24="M.  Marketing"</formula>
    </cfRule>
    <cfRule type="expression" dxfId="5923" priority="8">
      <formula>$B24="L.  Ressources Humaines"</formula>
    </cfRule>
    <cfRule type="expression" dxfId="5922" priority="9">
      <formula>$B24="K.  Audit / Risques"</formula>
    </cfRule>
    <cfRule type="expression" dxfId="5921" priority="10">
      <formula>$B24="J.  Administration / Services Généraux"</formula>
    </cfRule>
    <cfRule type="expression" dxfId="5920" priority="11">
      <formula>$B24="I.  Immobilier"</formula>
    </cfRule>
    <cfRule type="expression" dxfId="5919" priority="12">
      <formula>$B24="H.  Finance / Contrôle de Gestion / Comptabilité"</formula>
    </cfRule>
    <cfRule type="expression" dxfId="5918" priority="13">
      <formula>$B24="G.  Achats"</formula>
    </cfRule>
    <cfRule type="expression" dxfId="5917" priority="14">
      <formula>$B24="F.  Entreprises"</formula>
    </cfRule>
    <cfRule type="expression" dxfId="5916" priority="15">
      <formula>$B24="E. Excellence opérationnelle  Banque de détail"</formula>
    </cfRule>
    <cfRule type="expression" dxfId="5915" priority="16">
      <formula>$B24="D. Excellence opérationnelle Expertise transverse"</formula>
    </cfRule>
    <cfRule type="expression" dxfId="5914" priority="17">
      <formula>$B24="C. Gestion des risques"</formula>
    </cfRule>
    <cfRule type="expression" dxfId="5913" priority="18">
      <formula>$B24="B. Vente, Conseil"</formula>
    </cfRule>
    <cfRule type="expression" dxfId="5912" priority="19">
      <formula>$B24="A.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7"/>
  </sheetPr>
  <dimension ref="A1"/>
  <sheetViews>
    <sheetView showGridLines="0" zoomScale="90" zoomScaleNormal="90" workbookViewId="0">
      <selection activeCell="K7" sqref="K7"/>
    </sheetView>
  </sheetViews>
  <sheetFormatPr baseColWidth="10" defaultColWidth="11.5" defaultRowHeight="15"/>
  <cols>
    <col min="1" max="16384" width="11.5" style="99"/>
  </cols>
  <sheetData>
    <row r="1" ht="74.25" customHeight="1"/>
  </sheetData>
  <pageMargins left="0.70866141732283472" right="0.70866141732283472" top="0.74803149606299213" bottom="0.46" header="0.31496062992125984" footer="0.31496062992125984"/>
  <pageSetup paperSize="9" scale="143" orientation="landscape" r:id="rId1"/>
  <headerFooter>
    <oddFooter>&amp;C&amp;1#&amp;"Calibri"&amp;10&amp;K0078D7C1 - Interne</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33">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35731 - CHARGE(E) DE PROJET COMMUNICATION INTERNE/EXTERNE</v>
      </c>
      <c r="E4" s="271"/>
      <c r="F4" s="271"/>
      <c r="G4" s="272" t="e">
        <f ca="1">HYPERLINK("#Matrice!"&amp;ADDRESS(3,4+MATCH(D4,Matrice!$E$3:$AOP$3,0)),"Go")</f>
        <v>#N/A</v>
      </c>
    </row>
    <row r="5" spans="1:9"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35731</v>
      </c>
    </row>
    <row r="6" spans="1:9" s="278" customFormat="1" ht="21" customHeight="1">
      <c r="A6" s="273"/>
      <c r="B6" s="274"/>
      <c r="C6" s="275" t="s">
        <v>404</v>
      </c>
      <c r="D6" s="276" t="str">
        <f ca="1">VLOOKUP($G$5,Répertoire_des_fonctions!$A$7:$E$780,3,0)</f>
        <v>PILOTE DE PROJET COMMUNICATION</v>
      </c>
      <c r="E6" s="277"/>
      <c r="F6" s="276" t="s">
        <v>1987</v>
      </c>
      <c r="G6" s="276" t="str">
        <f ca="1">VLOOKUP($G$5,Répertoire_des_fonctions!$A$7:$E$780,5,0)</f>
        <v>III.3</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68.25" customHeight="1">
      <c r="A13" s="244"/>
      <c r="B13" s="423" t="str">
        <f>IFERROR(VLOOKUP($A13,Référentiel_de_Compétences!$B$7:$E$700,2,0),"")</f>
        <v/>
      </c>
      <c r="C13" s="876" t="s">
        <v>44</v>
      </c>
      <c r="D13" s="873" t="s">
        <v>2220</v>
      </c>
      <c r="E13" s="873" t="s">
        <v>1202</v>
      </c>
      <c r="F13" s="865" t="s">
        <v>1996</v>
      </c>
      <c r="G13" s="866"/>
    </row>
    <row r="14" spans="1:9" ht="55.5" customHeight="1">
      <c r="C14" s="875" t="s">
        <v>2259</v>
      </c>
      <c r="D14" s="874" t="s">
        <v>2260</v>
      </c>
      <c r="E14" s="874" t="s">
        <v>1426</v>
      </c>
      <c r="F14" s="868" t="s">
        <v>1996</v>
      </c>
      <c r="G14" s="869"/>
    </row>
    <row r="15" spans="1:9" s="210" customFormat="1" ht="40.5" customHeight="1">
      <c r="A15" s="207"/>
      <c r="B15" s="208"/>
      <c r="C15" s="875" t="s">
        <v>466</v>
      </c>
      <c r="D15" s="874" t="s">
        <v>2247</v>
      </c>
      <c r="E15" s="874" t="s">
        <v>1424</v>
      </c>
      <c r="F15" s="868" t="s">
        <v>1996</v>
      </c>
      <c r="G15" s="869"/>
      <c r="H15" s="207"/>
      <c r="I15" s="207"/>
    </row>
    <row r="16" spans="1:9" s="210" customFormat="1" ht="102.75" customHeight="1">
      <c r="A16" s="207"/>
      <c r="B16" s="208"/>
      <c r="C16" s="875" t="s">
        <v>2130</v>
      </c>
      <c r="D16" s="874" t="s">
        <v>2137</v>
      </c>
      <c r="E16" s="874" t="s">
        <v>1496</v>
      </c>
      <c r="F16" s="868" t="s">
        <v>1996</v>
      </c>
      <c r="G16" s="869"/>
      <c r="H16" s="207"/>
      <c r="I16" s="207"/>
    </row>
    <row r="17" spans="1:9" s="210" customFormat="1" ht="103.5" customHeight="1">
      <c r="A17" s="207"/>
      <c r="B17" s="208"/>
      <c r="C17" s="875" t="s">
        <v>170</v>
      </c>
      <c r="D17" s="874" t="s">
        <v>2215</v>
      </c>
      <c r="E17" s="874" t="s">
        <v>1439</v>
      </c>
      <c r="F17" s="868" t="s">
        <v>1996</v>
      </c>
      <c r="G17" s="869"/>
      <c r="H17" s="207"/>
      <c r="I17" s="207"/>
    </row>
    <row r="18" spans="1:9" s="210" customFormat="1" ht="87" customHeight="1">
      <c r="A18" s="207"/>
      <c r="B18" s="208"/>
      <c r="C18" s="875" t="s">
        <v>184</v>
      </c>
      <c r="D18" s="874" t="s">
        <v>2136</v>
      </c>
      <c r="E18" s="874" t="s">
        <v>1508</v>
      </c>
      <c r="F18" s="868" t="s">
        <v>1996</v>
      </c>
      <c r="G18" s="869"/>
      <c r="H18" s="207"/>
      <c r="I18" s="207"/>
    </row>
    <row r="19" spans="1:9" s="210" customFormat="1" ht="40.5" customHeight="1">
      <c r="A19" s="207"/>
      <c r="B19" s="208"/>
      <c r="C19" s="875" t="s">
        <v>2153</v>
      </c>
      <c r="D19" s="874" t="s">
        <v>2154</v>
      </c>
      <c r="E19" s="874" t="s">
        <v>1184</v>
      </c>
      <c r="F19" s="868" t="s">
        <v>1996</v>
      </c>
      <c r="G19" s="869"/>
      <c r="H19" s="207"/>
      <c r="I19" s="207"/>
    </row>
    <row r="20" spans="1:9" s="210" customFormat="1" ht="57.75" customHeight="1">
      <c r="A20" s="207"/>
      <c r="B20" s="208"/>
      <c r="C20" s="875" t="s">
        <v>467</v>
      </c>
      <c r="D20" s="874" t="s">
        <v>2261</v>
      </c>
      <c r="E20" s="874" t="s">
        <v>2101</v>
      </c>
      <c r="F20" s="868" t="s">
        <v>1996</v>
      </c>
      <c r="G20" s="869"/>
      <c r="H20" s="207"/>
      <c r="I20" s="207"/>
    </row>
    <row r="21" spans="1:9" s="210" customFormat="1" ht="78" customHeight="1">
      <c r="A21" s="207"/>
      <c r="B21" s="208"/>
      <c r="C21" s="875" t="s">
        <v>2129</v>
      </c>
      <c r="D21" s="874" t="s">
        <v>2134</v>
      </c>
      <c r="E21" s="874" t="s">
        <v>1484</v>
      </c>
      <c r="F21" s="868" t="s">
        <v>1996</v>
      </c>
      <c r="G21" s="869"/>
      <c r="H21" s="207"/>
      <c r="I21" s="207"/>
    </row>
    <row r="22" spans="1:9" ht="79.5" customHeight="1">
      <c r="C22" s="875" t="s">
        <v>181</v>
      </c>
      <c r="D22" s="874" t="s">
        <v>2135</v>
      </c>
      <c r="E22" s="874" t="s">
        <v>1490</v>
      </c>
      <c r="F22" s="868" t="s">
        <v>1996</v>
      </c>
      <c r="G22" s="869"/>
    </row>
    <row r="23" spans="1:9" ht="73.5" customHeight="1">
      <c r="C23" s="880" t="s">
        <v>468</v>
      </c>
      <c r="D23" s="878" t="s">
        <v>2258</v>
      </c>
      <c r="E23" s="878" t="s">
        <v>1419</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5BQHGhN2vzdAjuy5/DPR4RoqXOJAo5kI90ZUYPhadZKtcipVi4dc/Wuj9Pm7e3d1XdOO4BF3r5lMHBYBTpNhg==" saltValue="/UrzBBuRNs0CryqwmDbj3g==" spinCount="100000" sheet="1" objects="1" scenarios="1"/>
  <autoFilter ref="A12:G13" xr:uid="{00000000-0009-0000-0000-000013000000}"/>
  <mergeCells count="1">
    <mergeCell ref="C11:G11"/>
  </mergeCells>
  <conditionalFormatting sqref="C4 C7">
    <cfRule type="containsText" dxfId="5911" priority="60" operator="containsText" text="Choisie">
      <formula>NOT(ISERROR(SEARCH("Choisie",C4)))</formula>
    </cfRule>
    <cfRule type="containsText" dxfId="5910" priority="61" operator="containsText" text="clé">
      <formula>NOT(ISERROR(SEARCH("clé",C4)))</formula>
    </cfRule>
    <cfRule type="containsText" dxfId="5909" priority="62" operator="containsText" text="UTILE">
      <formula>NOT(ISERROR(SEARCH("UTILE",C4)))</formula>
    </cfRule>
  </conditionalFormatting>
  <conditionalFormatting sqref="B27:C58 B13:B26">
    <cfRule type="expression" dxfId="5908" priority="42">
      <formula>$B13="Z. Compétences Managériales"</formula>
    </cfRule>
    <cfRule type="expression" dxfId="5907" priority="43">
      <formula>$B13="Y. Compétences comportementales"</formula>
    </cfRule>
    <cfRule type="expression" dxfId="5906" priority="44">
      <formula>$B13="X. Digital"</formula>
    </cfRule>
    <cfRule type="expression" dxfId="5905" priority="45">
      <formula>$B13="P.  Projet"</formula>
    </cfRule>
    <cfRule type="expression" dxfId="5904" priority="46">
      <formula>$B13="O.  Communication"</formula>
    </cfRule>
    <cfRule type="expression" dxfId="5903" priority="47">
      <formula>$B13="N .  Système d'informations"</formula>
    </cfRule>
    <cfRule type="expression" dxfId="5902" priority="48">
      <formula>$B13="M.  Marketing"</formula>
    </cfRule>
    <cfRule type="expression" dxfId="5901" priority="49">
      <formula>$B13="L.  Ressources Humaines"</formula>
    </cfRule>
    <cfRule type="expression" dxfId="5900" priority="50">
      <formula>$B13="K.  Audit / Risques"</formula>
    </cfRule>
    <cfRule type="expression" dxfId="5899" priority="51">
      <formula>$B13="J.  Administration / Services Généraux"</formula>
    </cfRule>
    <cfRule type="expression" dxfId="5898" priority="52">
      <formula>$B13="I.  Immobilier"</formula>
    </cfRule>
    <cfRule type="expression" dxfId="5897" priority="53">
      <formula>$B13="H.  Finance / Contrôle de Gestion / Comptabilité"</formula>
    </cfRule>
    <cfRule type="expression" dxfId="5896" priority="54">
      <formula>$B13="G.  Achats"</formula>
    </cfRule>
    <cfRule type="expression" dxfId="5895" priority="55">
      <formula>$B13="F.  Entreprises"</formula>
    </cfRule>
    <cfRule type="expression" dxfId="5894" priority="56">
      <formula>$B13="E. Excellence opérationnelle  Banque de détail"</formula>
    </cfRule>
    <cfRule type="expression" dxfId="5893" priority="57">
      <formula>$B13="D. Excellence opérationnelle Expertise transverse"</formula>
    </cfRule>
    <cfRule type="expression" dxfId="5892" priority="58">
      <formula>$B13="C. Gestion des risques"</formula>
    </cfRule>
    <cfRule type="expression" dxfId="5891" priority="59">
      <formula>$B13="B. Vente, Conseil"</formula>
    </cfRule>
    <cfRule type="expression" dxfId="5890" priority="63">
      <formula>$B13="A. Accueil, orientation"</formula>
    </cfRule>
  </conditionalFormatting>
  <conditionalFormatting sqref="C8 C10">
    <cfRule type="containsText" dxfId="5889" priority="39" operator="containsText" text="Choisie">
      <formula>NOT(ISERROR(SEARCH("Choisie",C8)))</formula>
    </cfRule>
    <cfRule type="containsText" dxfId="5888" priority="40" operator="containsText" text="clé">
      <formula>NOT(ISERROR(SEARCH("clé",C8)))</formula>
    </cfRule>
    <cfRule type="containsText" dxfId="5887" priority="41" operator="containsText" text="UTILE">
      <formula>NOT(ISERROR(SEARCH("UTILE",C8)))</formula>
    </cfRule>
  </conditionalFormatting>
  <conditionalFormatting sqref="C24:C26">
    <cfRule type="expression" dxfId="5886" priority="20">
      <formula>$B24="Z. Compétences Managériales"</formula>
    </cfRule>
    <cfRule type="expression" dxfId="5885" priority="21">
      <formula>$B24="Y. Compétences comportementales"</formula>
    </cfRule>
    <cfRule type="expression" dxfId="5884" priority="22">
      <formula>$B24="X. Digital"</formula>
    </cfRule>
    <cfRule type="expression" dxfId="5883" priority="23">
      <formula>$B24="P.  Projet"</formula>
    </cfRule>
    <cfRule type="expression" dxfId="5882" priority="24">
      <formula>$B24="O.  Communication"</formula>
    </cfRule>
    <cfRule type="expression" dxfId="5881" priority="25">
      <formula>$B24="N .  Système d'informations"</formula>
    </cfRule>
    <cfRule type="expression" dxfId="5880" priority="26">
      <formula>$B24="M.  Marketing"</formula>
    </cfRule>
    <cfRule type="expression" dxfId="5879" priority="27">
      <formula>$B24="L.  Ressources Humaines"</formula>
    </cfRule>
    <cfRule type="expression" dxfId="5878" priority="28">
      <formula>$B24="K.  Audit / Risques"</formula>
    </cfRule>
    <cfRule type="expression" dxfId="5877" priority="29">
      <formula>$B24="J.  Administration / Services Généraux"</formula>
    </cfRule>
    <cfRule type="expression" dxfId="5876" priority="30">
      <formula>$B24="I.  Immobilier"</formula>
    </cfRule>
    <cfRule type="expression" dxfId="5875" priority="31">
      <formula>$B24="H.  Finance / Contrôle de Gestion / Comptabilité"</formula>
    </cfRule>
    <cfRule type="expression" dxfId="5874" priority="32">
      <formula>$B24="G.  Achats"</formula>
    </cfRule>
    <cfRule type="expression" dxfId="5873" priority="33">
      <formula>$B24="F.  Entreprises"</formula>
    </cfRule>
    <cfRule type="expression" dxfId="5872" priority="34">
      <formula>$B24="E. Excellence opérationnelle  Banque de détail"</formula>
    </cfRule>
    <cfRule type="expression" dxfId="5871" priority="35">
      <formula>$B24="D. Excellence opérationnelle Expertise transverse"</formula>
    </cfRule>
    <cfRule type="expression" dxfId="5870" priority="36">
      <formula>$B24="C. Gestion des risques"</formula>
    </cfRule>
    <cfRule type="expression" dxfId="5869" priority="37">
      <formula>$B24="B. Vente, Conseil"</formula>
    </cfRule>
    <cfRule type="expression" dxfId="5868" priority="38">
      <formula>$B24="A. Accueil, orientation"</formula>
    </cfRule>
  </conditionalFormatting>
  <conditionalFormatting sqref="F24:F26">
    <cfRule type="expression" dxfId="5867" priority="1">
      <formula>$B24="Z. Compétences Managériales"</formula>
    </cfRule>
    <cfRule type="expression" dxfId="5866" priority="2">
      <formula>$B24="Y. Compétences comportementales"</formula>
    </cfRule>
    <cfRule type="expression" dxfId="5865" priority="3">
      <formula>$B24="X. Digital"</formula>
    </cfRule>
    <cfRule type="expression" dxfId="5864" priority="4">
      <formula>$B24="P.  Projet"</formula>
    </cfRule>
    <cfRule type="expression" dxfId="5863" priority="5">
      <formula>$B24="O.  Communication"</formula>
    </cfRule>
    <cfRule type="expression" dxfId="5862" priority="6">
      <formula>$B24="N .  Système d'informations"</formula>
    </cfRule>
    <cfRule type="expression" dxfId="5861" priority="7">
      <formula>$B24="M.  Marketing"</formula>
    </cfRule>
    <cfRule type="expression" dxfId="5860" priority="8">
      <formula>$B24="L.  Ressources Humaines"</formula>
    </cfRule>
    <cfRule type="expression" dxfId="5859" priority="9">
      <formula>$B24="K.  Audit / Risques"</formula>
    </cfRule>
    <cfRule type="expression" dxfId="5858" priority="10">
      <formula>$B24="J.  Administration / Services Généraux"</formula>
    </cfRule>
    <cfRule type="expression" dxfId="5857" priority="11">
      <formula>$B24="I.  Immobilier"</formula>
    </cfRule>
    <cfRule type="expression" dxfId="5856" priority="12">
      <formula>$B24="H.  Finance / Contrôle de Gestion / Comptabilité"</formula>
    </cfRule>
    <cfRule type="expression" dxfId="5855" priority="13">
      <formula>$B24="G.  Achats"</formula>
    </cfRule>
    <cfRule type="expression" dxfId="5854" priority="14">
      <formula>$B24="F.  Entreprises"</formula>
    </cfRule>
    <cfRule type="expression" dxfId="5853" priority="15">
      <formula>$B24="E. Excellence opérationnelle  Banque de détail"</formula>
    </cfRule>
    <cfRule type="expression" dxfId="5852" priority="16">
      <formula>$B24="D. Excellence opérationnelle Expertise transverse"</formula>
    </cfRule>
    <cfRule type="expression" dxfId="5851" priority="17">
      <formula>$B24="C. Gestion des risques"</formula>
    </cfRule>
    <cfRule type="expression" dxfId="5850" priority="18">
      <formula>$B24="B. Vente, Conseil"</formula>
    </cfRule>
    <cfRule type="expression" dxfId="5849" priority="19">
      <formula>$B24="A.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34">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35733 - DESIGNER GRAPHIQUE</v>
      </c>
      <c r="E4" s="271"/>
      <c r="F4" s="271"/>
      <c r="G4" s="272" t="e">
        <f ca="1">HYPERLINK("#Matrice!"&amp;ADDRESS(3,4+MATCH(D4,Matrice!$E$3:$AOP$3,0)),"Go")</f>
        <v>#N/A</v>
      </c>
    </row>
    <row r="5" spans="1:9"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35733</v>
      </c>
    </row>
    <row r="6" spans="1:9" s="278" customFormat="1" ht="21" customHeight="1">
      <c r="A6" s="273"/>
      <c r="B6" s="274"/>
      <c r="C6" s="275" t="s">
        <v>404</v>
      </c>
      <c r="D6" s="276" t="str">
        <f ca="1">VLOOKUP($G$5,Répertoire_des_fonctions!$A$7:$E$780,3,0)</f>
        <v>CREATIF COMMUNICATION</v>
      </c>
      <c r="E6" s="277"/>
      <c r="F6" s="276" t="s">
        <v>1987</v>
      </c>
      <c r="G6" s="276" t="str">
        <f ca="1">VLOOKUP($G$5,Répertoire_des_fonctions!$A$7:$E$780,5,0)</f>
        <v>III.3</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63" customHeight="1">
      <c r="A13" s="244"/>
      <c r="B13" s="423" t="str">
        <f>IFERROR(VLOOKUP($A13,Référentiel_de_Compétences!$B$7:$E$700,2,0),"")</f>
        <v/>
      </c>
      <c r="C13" s="889" t="s">
        <v>44</v>
      </c>
      <c r="D13" s="890" t="s">
        <v>2220</v>
      </c>
      <c r="E13" s="891" t="s">
        <v>1202</v>
      </c>
      <c r="F13" s="865" t="s">
        <v>1996</v>
      </c>
      <c r="G13" s="866"/>
    </row>
    <row r="14" spans="1:9" ht="74.25" customHeight="1">
      <c r="C14" s="892" t="s">
        <v>189</v>
      </c>
      <c r="D14" s="893" t="s">
        <v>2143</v>
      </c>
      <c r="E14" s="894" t="s">
        <v>1537</v>
      </c>
      <c r="F14" s="868" t="s">
        <v>1996</v>
      </c>
      <c r="G14" s="869"/>
    </row>
    <row r="15" spans="1:9" s="210" customFormat="1" ht="105" customHeight="1">
      <c r="A15" s="207"/>
      <c r="B15" s="208"/>
      <c r="C15" s="895" t="s">
        <v>2130</v>
      </c>
      <c r="D15" s="893" t="s">
        <v>2137</v>
      </c>
      <c r="E15" s="894" t="s">
        <v>1496</v>
      </c>
      <c r="F15" s="868" t="s">
        <v>1996</v>
      </c>
      <c r="G15" s="869"/>
      <c r="H15" s="207"/>
      <c r="I15" s="207"/>
    </row>
    <row r="16" spans="1:9" s="210" customFormat="1" ht="104.25" customHeight="1">
      <c r="A16" s="207"/>
      <c r="B16" s="208"/>
      <c r="C16" s="892" t="s">
        <v>170</v>
      </c>
      <c r="D16" s="893" t="s">
        <v>2215</v>
      </c>
      <c r="E16" s="894" t="s">
        <v>1439</v>
      </c>
      <c r="F16" s="868" t="s">
        <v>1996</v>
      </c>
      <c r="G16" s="869"/>
      <c r="H16" s="207"/>
      <c r="I16" s="207"/>
    </row>
    <row r="17" spans="1:9" s="210" customFormat="1" ht="64">
      <c r="A17" s="207"/>
      <c r="B17" s="208"/>
      <c r="C17" s="892" t="s">
        <v>184</v>
      </c>
      <c r="D17" s="893" t="s">
        <v>2136</v>
      </c>
      <c r="E17" s="894" t="s">
        <v>1508</v>
      </c>
      <c r="F17" s="868" t="s">
        <v>1996</v>
      </c>
      <c r="G17" s="869"/>
      <c r="H17" s="207"/>
      <c r="I17" s="207"/>
    </row>
    <row r="18" spans="1:9" s="210" customFormat="1" ht="32">
      <c r="A18" s="207"/>
      <c r="B18" s="208"/>
      <c r="C18" s="892" t="s">
        <v>467</v>
      </c>
      <c r="D18" s="893" t="s">
        <v>2261</v>
      </c>
      <c r="E18" s="896" t="s">
        <v>2101</v>
      </c>
      <c r="F18" s="868" t="s">
        <v>1996</v>
      </c>
      <c r="G18" s="869"/>
      <c r="H18" s="207"/>
      <c r="I18" s="207"/>
    </row>
    <row r="19" spans="1:9" s="210" customFormat="1" ht="73.5" customHeight="1">
      <c r="A19" s="207"/>
      <c r="B19" s="208"/>
      <c r="C19" s="895" t="s">
        <v>2129</v>
      </c>
      <c r="D19" s="893" t="s">
        <v>2134</v>
      </c>
      <c r="E19" s="894" t="s">
        <v>1484</v>
      </c>
      <c r="F19" s="868" t="s">
        <v>1996</v>
      </c>
      <c r="G19" s="869"/>
      <c r="H19" s="207"/>
      <c r="I19" s="207"/>
    </row>
    <row r="20" spans="1:9" s="210" customFormat="1" ht="72" customHeight="1">
      <c r="A20" s="207"/>
      <c r="B20" s="208"/>
      <c r="C20" s="892" t="s">
        <v>181</v>
      </c>
      <c r="D20" s="893" t="s">
        <v>2135</v>
      </c>
      <c r="E20" s="894" t="s">
        <v>1490</v>
      </c>
      <c r="F20" s="868" t="s">
        <v>1996</v>
      </c>
      <c r="G20" s="869"/>
      <c r="H20" s="207"/>
      <c r="I20" s="207"/>
    </row>
    <row r="21" spans="1:9" s="210" customFormat="1" ht="58.5" customHeight="1">
      <c r="A21" s="207"/>
      <c r="B21" s="208"/>
      <c r="C21" s="897" t="s">
        <v>2128</v>
      </c>
      <c r="D21" s="893" t="s">
        <v>2133</v>
      </c>
      <c r="E21" s="894" t="s">
        <v>1445</v>
      </c>
      <c r="F21" s="868" t="s">
        <v>1996</v>
      </c>
      <c r="G21" s="869"/>
      <c r="H21" s="207"/>
      <c r="I21" s="207"/>
    </row>
    <row r="22" spans="1:9" ht="60" customHeight="1">
      <c r="C22" s="892" t="s">
        <v>2174</v>
      </c>
      <c r="D22" s="893" t="s">
        <v>2175</v>
      </c>
      <c r="E22" s="894" t="s">
        <v>1475</v>
      </c>
      <c r="F22" s="868" t="s">
        <v>1996</v>
      </c>
      <c r="G22" s="869"/>
    </row>
    <row r="23" spans="1:9" ht="64">
      <c r="C23" s="886" t="s">
        <v>2243</v>
      </c>
      <c r="D23" s="887" t="s">
        <v>2363</v>
      </c>
      <c r="E23" s="888" t="s">
        <v>1197</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gapzSQkiYnpxUHDoTd3lLmWwBKi5aW37yEL2U2F6M/B+4JqK2DEPWK5ERqa8S3oApPfE68j4chgSTLHVtCh6gQ==" saltValue="zpL21LyoBL6qEZ9sQsOG8g==" spinCount="100000" sheet="1" objects="1" scenarios="1"/>
  <autoFilter ref="A12:G13" xr:uid="{00000000-0009-0000-0000-000014000000}"/>
  <mergeCells count="1">
    <mergeCell ref="C11:G11"/>
  </mergeCells>
  <conditionalFormatting sqref="C4 C7">
    <cfRule type="containsText" dxfId="5848" priority="60" operator="containsText" text="Choisie">
      <formula>NOT(ISERROR(SEARCH("Choisie",C4)))</formula>
    </cfRule>
    <cfRule type="containsText" dxfId="5847" priority="61" operator="containsText" text="clé">
      <formula>NOT(ISERROR(SEARCH("clé",C4)))</formula>
    </cfRule>
    <cfRule type="containsText" dxfId="5846" priority="62" operator="containsText" text="UTILE">
      <formula>NOT(ISERROR(SEARCH("UTILE",C4)))</formula>
    </cfRule>
  </conditionalFormatting>
  <conditionalFormatting sqref="B27:C58 B13:B26">
    <cfRule type="expression" dxfId="5845" priority="42">
      <formula>$B13="Z. Compétences Managériales"</formula>
    </cfRule>
    <cfRule type="expression" dxfId="5844" priority="43">
      <formula>$B13="Y. Compétences comportementales"</formula>
    </cfRule>
    <cfRule type="expression" dxfId="5843" priority="44">
      <formula>$B13="X. Digital"</formula>
    </cfRule>
    <cfRule type="expression" dxfId="5842" priority="45">
      <formula>$B13="P.  Projet"</formula>
    </cfRule>
    <cfRule type="expression" dxfId="5841" priority="46">
      <formula>$B13="O.  Communication"</formula>
    </cfRule>
    <cfRule type="expression" dxfId="5840" priority="47">
      <formula>$B13="N .  Système d'informations"</formula>
    </cfRule>
    <cfRule type="expression" dxfId="5839" priority="48">
      <formula>$B13="M.  Marketing"</formula>
    </cfRule>
    <cfRule type="expression" dxfId="5838" priority="49">
      <formula>$B13="L.  Ressources Humaines"</formula>
    </cfRule>
    <cfRule type="expression" dxfId="5837" priority="50">
      <formula>$B13="K.  Audit / Risques"</formula>
    </cfRule>
    <cfRule type="expression" dxfId="5836" priority="51">
      <formula>$B13="J.  Administration / Services Généraux"</formula>
    </cfRule>
    <cfRule type="expression" dxfId="5835" priority="52">
      <formula>$B13="I.  Immobilier"</formula>
    </cfRule>
    <cfRule type="expression" dxfId="5834" priority="53">
      <formula>$B13="H.  Finance / Contrôle de Gestion / Comptabilité"</formula>
    </cfRule>
    <cfRule type="expression" dxfId="5833" priority="54">
      <formula>$B13="G.  Achats"</formula>
    </cfRule>
    <cfRule type="expression" dxfId="5832" priority="55">
      <formula>$B13="F.  Entreprises"</formula>
    </cfRule>
    <cfRule type="expression" dxfId="5831" priority="56">
      <formula>$B13="E. Excellence opérationnelle  Banque de détail"</formula>
    </cfRule>
    <cfRule type="expression" dxfId="5830" priority="57">
      <formula>$B13="D. Excellence opérationnelle Expertise transverse"</formula>
    </cfRule>
    <cfRule type="expression" dxfId="5829" priority="58">
      <formula>$B13="C. Gestion des risques"</formula>
    </cfRule>
    <cfRule type="expression" dxfId="5828" priority="59">
      <formula>$B13="B. Vente, Conseil"</formula>
    </cfRule>
    <cfRule type="expression" dxfId="5827" priority="63">
      <formula>$B13="A. Accueil, orientation"</formula>
    </cfRule>
  </conditionalFormatting>
  <conditionalFormatting sqref="C8 C10">
    <cfRule type="containsText" dxfId="5826" priority="39" operator="containsText" text="Choisie">
      <formula>NOT(ISERROR(SEARCH("Choisie",C8)))</formula>
    </cfRule>
    <cfRule type="containsText" dxfId="5825" priority="40" operator="containsText" text="clé">
      <formula>NOT(ISERROR(SEARCH("clé",C8)))</formula>
    </cfRule>
    <cfRule type="containsText" dxfId="5824" priority="41" operator="containsText" text="UTILE">
      <formula>NOT(ISERROR(SEARCH("UTILE",C8)))</formula>
    </cfRule>
  </conditionalFormatting>
  <conditionalFormatting sqref="C24:C26">
    <cfRule type="expression" dxfId="5823" priority="20">
      <formula>$B24="Z. Compétences Managériales"</formula>
    </cfRule>
    <cfRule type="expression" dxfId="5822" priority="21">
      <formula>$B24="Y. Compétences comportementales"</formula>
    </cfRule>
    <cfRule type="expression" dxfId="5821" priority="22">
      <formula>$B24="X. Digital"</formula>
    </cfRule>
    <cfRule type="expression" dxfId="5820" priority="23">
      <formula>$B24="P.  Projet"</formula>
    </cfRule>
    <cfRule type="expression" dxfId="5819" priority="24">
      <formula>$B24="O.  Communication"</formula>
    </cfRule>
    <cfRule type="expression" dxfId="5818" priority="25">
      <formula>$B24="N .  Système d'informations"</formula>
    </cfRule>
    <cfRule type="expression" dxfId="5817" priority="26">
      <formula>$B24="M.  Marketing"</formula>
    </cfRule>
    <cfRule type="expression" dxfId="5816" priority="27">
      <formula>$B24="L.  Ressources Humaines"</formula>
    </cfRule>
    <cfRule type="expression" dxfId="5815" priority="28">
      <formula>$B24="K.  Audit / Risques"</formula>
    </cfRule>
    <cfRule type="expression" dxfId="5814" priority="29">
      <formula>$B24="J.  Administration / Services Généraux"</formula>
    </cfRule>
    <cfRule type="expression" dxfId="5813" priority="30">
      <formula>$B24="I.  Immobilier"</formula>
    </cfRule>
    <cfRule type="expression" dxfId="5812" priority="31">
      <formula>$B24="H.  Finance / Contrôle de Gestion / Comptabilité"</formula>
    </cfRule>
    <cfRule type="expression" dxfId="5811" priority="32">
      <formula>$B24="G.  Achats"</formula>
    </cfRule>
    <cfRule type="expression" dxfId="5810" priority="33">
      <formula>$B24="F.  Entreprises"</formula>
    </cfRule>
    <cfRule type="expression" dxfId="5809" priority="34">
      <formula>$B24="E. Excellence opérationnelle  Banque de détail"</formula>
    </cfRule>
    <cfRule type="expression" dxfId="5808" priority="35">
      <formula>$B24="D. Excellence opérationnelle Expertise transverse"</formula>
    </cfRule>
    <cfRule type="expression" dxfId="5807" priority="36">
      <formula>$B24="C. Gestion des risques"</formula>
    </cfRule>
    <cfRule type="expression" dxfId="5806" priority="37">
      <formula>$B24="B. Vente, Conseil"</formula>
    </cfRule>
    <cfRule type="expression" dxfId="5805" priority="38">
      <formula>$B24="A. Accueil, orientation"</formula>
    </cfRule>
  </conditionalFormatting>
  <conditionalFormatting sqref="F24:F26">
    <cfRule type="expression" dxfId="5804" priority="1">
      <formula>$B24="Z. Compétences Managériales"</formula>
    </cfRule>
    <cfRule type="expression" dxfId="5803" priority="2">
      <formula>$B24="Y. Compétences comportementales"</formula>
    </cfRule>
    <cfRule type="expression" dxfId="5802" priority="3">
      <formula>$B24="X. Digital"</formula>
    </cfRule>
    <cfRule type="expression" dxfId="5801" priority="4">
      <formula>$B24="P.  Projet"</formula>
    </cfRule>
    <cfRule type="expression" dxfId="5800" priority="5">
      <formula>$B24="O.  Communication"</formula>
    </cfRule>
    <cfRule type="expression" dxfId="5799" priority="6">
      <formula>$B24="N .  Système d'informations"</formula>
    </cfRule>
    <cfRule type="expression" dxfId="5798" priority="7">
      <formula>$B24="M.  Marketing"</formula>
    </cfRule>
    <cfRule type="expression" dxfId="5797" priority="8">
      <formula>$B24="L.  Ressources Humaines"</formula>
    </cfRule>
    <cfRule type="expression" dxfId="5796" priority="9">
      <formula>$B24="K.  Audit / Risques"</formula>
    </cfRule>
    <cfRule type="expression" dxfId="5795" priority="10">
      <formula>$B24="J.  Administration / Services Généraux"</formula>
    </cfRule>
    <cfRule type="expression" dxfId="5794" priority="11">
      <formula>$B24="I.  Immobilier"</formula>
    </cfRule>
    <cfRule type="expression" dxfId="5793" priority="12">
      <formula>$B24="H.  Finance / Contrôle de Gestion / Comptabilité"</formula>
    </cfRule>
    <cfRule type="expression" dxfId="5792" priority="13">
      <formula>$B24="G.  Achats"</formula>
    </cfRule>
    <cfRule type="expression" dxfId="5791" priority="14">
      <formula>$B24="F.  Entreprises"</formula>
    </cfRule>
    <cfRule type="expression" dxfId="5790" priority="15">
      <formula>$B24="E. Excellence opérationnelle  Banque de détail"</formula>
    </cfRule>
    <cfRule type="expression" dxfId="5789" priority="16">
      <formula>$B24="D. Excellence opérationnelle Expertise transverse"</formula>
    </cfRule>
    <cfRule type="expression" dxfId="5788" priority="17">
      <formula>$B24="C. Gestion des risques"</formula>
    </cfRule>
    <cfRule type="expression" dxfId="5787" priority="18">
      <formula>$B24="B. Vente, Conseil"</formula>
    </cfRule>
    <cfRule type="expression" dxfId="5786" priority="19">
      <formula>$B24="A.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35">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35644 - SUPERVISEUR RELATION CLIENTS / ADV III.3</v>
      </c>
      <c r="E4" s="271"/>
      <c r="F4" s="271"/>
      <c r="G4" s="272" t="e">
        <f ca="1">HYPERLINK("#Matrice!"&amp;ADDRESS(3,4+MATCH(D4,Matrice!$E$3:$AOP$3,0)),"Go")</f>
        <v>#N/A</v>
      </c>
    </row>
    <row r="5" spans="1:9" s="278" customFormat="1" ht="21" customHeight="1">
      <c r="A5" s="273"/>
      <c r="B5" s="274"/>
      <c r="C5" s="275" t="s">
        <v>403</v>
      </c>
      <c r="D5" s="276" t="str">
        <f ca="1">VLOOKUP($G$5,Répertoire_des_fonctions!$A$7:$E$780,2,0)</f>
        <v>RELATION CLIENTS ADMINISTRATION DES VENTES</v>
      </c>
      <c r="E5" s="277"/>
      <c r="F5" s="276" t="s">
        <v>1986</v>
      </c>
      <c r="G5" s="276" t="str">
        <f ca="1">RIGHT(CELL("filename",A1),LEN(CELL("filename",A1))-SEARCH("]",CELL("filename",A1)))</f>
        <v>35644</v>
      </c>
    </row>
    <row r="6" spans="1:9" s="278" customFormat="1" ht="21" customHeight="1">
      <c r="A6" s="273"/>
      <c r="B6" s="274"/>
      <c r="C6" s="275" t="s">
        <v>404</v>
      </c>
      <c r="D6" s="276" t="str">
        <f ca="1">VLOOKUP($G$5,Répertoire_des_fonctions!$A$7:$E$780,3,0)</f>
        <v>MANAGER RELATION CLIENTS - ADV</v>
      </c>
      <c r="E6" s="277"/>
      <c r="F6" s="276" t="s">
        <v>1987</v>
      </c>
      <c r="G6" s="276" t="str">
        <f ca="1">VLOOKUP($G$5,Répertoire_des_fonctions!$A$7:$E$780,5,0)</f>
        <v>III.3</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112">
      <c r="A13" s="244"/>
      <c r="B13" s="423" t="str">
        <f>IFERROR(VLOOKUP($A13,Référentiel_de_Compétences!$B$7:$E$700,2,0),"")</f>
        <v/>
      </c>
      <c r="C13" s="876" t="s">
        <v>193</v>
      </c>
      <c r="D13" s="873" t="s">
        <v>2353</v>
      </c>
      <c r="E13" s="882" t="s">
        <v>1553</v>
      </c>
      <c r="F13" s="865" t="s">
        <v>1996</v>
      </c>
      <c r="G13" s="866"/>
    </row>
    <row r="14" spans="1:9" ht="144">
      <c r="C14" s="875" t="s">
        <v>192</v>
      </c>
      <c r="D14" s="874" t="s">
        <v>2354</v>
      </c>
      <c r="E14" s="883" t="s">
        <v>1548</v>
      </c>
      <c r="F14" s="868" t="s">
        <v>1996</v>
      </c>
      <c r="G14" s="869"/>
    </row>
    <row r="15" spans="1:9" s="210" customFormat="1" ht="80">
      <c r="A15" s="207"/>
      <c r="B15" s="208"/>
      <c r="C15" s="875" t="s">
        <v>2129</v>
      </c>
      <c r="D15" s="874" t="s">
        <v>2355</v>
      </c>
      <c r="E15" s="883" t="s">
        <v>1484</v>
      </c>
      <c r="F15" s="868" t="s">
        <v>1996</v>
      </c>
      <c r="G15" s="869"/>
      <c r="H15" s="207"/>
      <c r="I15" s="207"/>
    </row>
    <row r="16" spans="1:9" s="210" customFormat="1" ht="80">
      <c r="A16" s="207"/>
      <c r="B16" s="208"/>
      <c r="C16" s="875" t="s">
        <v>181</v>
      </c>
      <c r="D16" s="874" t="s">
        <v>2356</v>
      </c>
      <c r="E16" s="883" t="s">
        <v>1490</v>
      </c>
      <c r="F16" s="868" t="s">
        <v>1996</v>
      </c>
      <c r="G16" s="869"/>
      <c r="H16" s="207"/>
      <c r="I16" s="207"/>
    </row>
    <row r="17" spans="1:9" s="210" customFormat="1" ht="96">
      <c r="A17" s="207"/>
      <c r="B17" s="208"/>
      <c r="C17" s="875" t="s">
        <v>2130</v>
      </c>
      <c r="D17" s="874" t="s">
        <v>2357</v>
      </c>
      <c r="E17" s="883" t="s">
        <v>1496</v>
      </c>
      <c r="F17" s="868" t="s">
        <v>1996</v>
      </c>
      <c r="G17" s="869"/>
      <c r="H17" s="207"/>
      <c r="I17" s="207"/>
    </row>
    <row r="18" spans="1:9" s="210" customFormat="1" ht="96">
      <c r="A18" s="207"/>
      <c r="B18" s="208"/>
      <c r="C18" s="875" t="s">
        <v>183</v>
      </c>
      <c r="D18" s="874" t="s">
        <v>2358</v>
      </c>
      <c r="E18" s="883" t="s">
        <v>1502</v>
      </c>
      <c r="F18" s="868" t="s">
        <v>1996</v>
      </c>
      <c r="G18" s="869"/>
      <c r="H18" s="207"/>
      <c r="I18" s="207"/>
    </row>
    <row r="19" spans="1:9" s="210" customFormat="1" ht="80">
      <c r="A19" s="207"/>
      <c r="B19" s="208"/>
      <c r="C19" s="875" t="s">
        <v>184</v>
      </c>
      <c r="D19" s="874" t="s">
        <v>2359</v>
      </c>
      <c r="E19" s="883" t="s">
        <v>1508</v>
      </c>
      <c r="F19" s="868" t="s">
        <v>1996</v>
      </c>
      <c r="G19" s="869"/>
      <c r="H19" s="207"/>
      <c r="I19" s="207"/>
    </row>
    <row r="20" spans="1:9" s="210" customFormat="1" ht="48">
      <c r="A20" s="207"/>
      <c r="B20" s="208"/>
      <c r="C20" s="875" t="s">
        <v>47</v>
      </c>
      <c r="D20" s="874" t="s">
        <v>2360</v>
      </c>
      <c r="E20" s="883" t="s">
        <v>1211</v>
      </c>
      <c r="F20" s="868" t="s">
        <v>1996</v>
      </c>
      <c r="G20" s="869"/>
      <c r="H20" s="207"/>
      <c r="I20" s="207"/>
    </row>
    <row r="21" spans="1:9" s="210" customFormat="1" ht="48">
      <c r="A21" s="207"/>
      <c r="B21" s="208"/>
      <c r="C21" s="875" t="s">
        <v>30</v>
      </c>
      <c r="D21" s="874" t="s">
        <v>2361</v>
      </c>
      <c r="E21" s="883" t="s">
        <v>1135</v>
      </c>
      <c r="F21" s="868" t="s">
        <v>1996</v>
      </c>
      <c r="G21" s="869"/>
      <c r="H21" s="207"/>
      <c r="I21" s="207"/>
    </row>
    <row r="22" spans="1:9" ht="96">
      <c r="C22" s="875" t="s">
        <v>31</v>
      </c>
      <c r="D22" s="874" t="s">
        <v>2362</v>
      </c>
      <c r="E22" s="883" t="s">
        <v>1141</v>
      </c>
      <c r="F22" s="868" t="s">
        <v>1996</v>
      </c>
      <c r="G22" s="869"/>
    </row>
    <row r="23" spans="1:9" ht="64">
      <c r="C23" s="880" t="s">
        <v>2243</v>
      </c>
      <c r="D23" s="878" t="s">
        <v>2363</v>
      </c>
      <c r="E23" s="884" t="s">
        <v>1197</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5FNjnspsiDgW/cWgqYTbN3cy4b/JAoFHWOhcMhxdm5+pQzM30zLZHoneihmxgXdXTC1xJgEs2kodOExILAqjFg==" saltValue="HG5ThI1MZHTLSt/O4jI99Q==" spinCount="100000" sheet="1" objects="1" scenarios="1"/>
  <autoFilter ref="A12:G13" xr:uid="{00000000-0009-0000-0000-000015000000}"/>
  <mergeCells count="1">
    <mergeCell ref="C11:G11"/>
  </mergeCells>
  <conditionalFormatting sqref="C4 C7">
    <cfRule type="containsText" dxfId="5785" priority="60" operator="containsText" text="Choisie">
      <formula>NOT(ISERROR(SEARCH("Choisie",C4)))</formula>
    </cfRule>
    <cfRule type="containsText" dxfId="5784" priority="61" operator="containsText" text="clé">
      <formula>NOT(ISERROR(SEARCH("clé",C4)))</formula>
    </cfRule>
    <cfRule type="containsText" dxfId="5783" priority="62" operator="containsText" text="UTILE">
      <formula>NOT(ISERROR(SEARCH("UTILE",C4)))</formula>
    </cfRule>
  </conditionalFormatting>
  <conditionalFormatting sqref="B27:C58 B13:B26">
    <cfRule type="expression" dxfId="5782" priority="42">
      <formula>$B13="Z. Compétences Managériales"</formula>
    </cfRule>
    <cfRule type="expression" dxfId="5781" priority="43">
      <formula>$B13="Y. Compétences comportementales"</formula>
    </cfRule>
    <cfRule type="expression" dxfId="5780" priority="44">
      <formula>$B13="X. Digital"</formula>
    </cfRule>
    <cfRule type="expression" dxfId="5779" priority="45">
      <formula>$B13="P.  Projet"</formula>
    </cfRule>
    <cfRule type="expression" dxfId="5778" priority="46">
      <formula>$B13="O.  Communication"</formula>
    </cfRule>
    <cfRule type="expression" dxfId="5777" priority="47">
      <formula>$B13="N .  Système d'informations"</formula>
    </cfRule>
    <cfRule type="expression" dxfId="5776" priority="48">
      <formula>$B13="M.  Marketing"</formula>
    </cfRule>
    <cfRule type="expression" dxfId="5775" priority="49">
      <formula>$B13="L.  Ressources Humaines"</formula>
    </cfRule>
    <cfRule type="expression" dxfId="5774" priority="50">
      <formula>$B13="K.  Audit / Risques"</formula>
    </cfRule>
    <cfRule type="expression" dxfId="5773" priority="51">
      <formula>$B13="J.  Administration / Services Généraux"</formula>
    </cfRule>
    <cfRule type="expression" dxfId="5772" priority="52">
      <formula>$B13="I.  Immobilier"</formula>
    </cfRule>
    <cfRule type="expression" dxfId="5771" priority="53">
      <formula>$B13="H.  Finance / Contrôle de Gestion / Comptabilité"</formula>
    </cfRule>
    <cfRule type="expression" dxfId="5770" priority="54">
      <formula>$B13="G.  Achats"</formula>
    </cfRule>
    <cfRule type="expression" dxfId="5769" priority="55">
      <formula>$B13="F.  Entreprises"</formula>
    </cfRule>
    <cfRule type="expression" dxfId="5768" priority="56">
      <formula>$B13="E. Excellence opérationnelle  Banque de détail"</formula>
    </cfRule>
    <cfRule type="expression" dxfId="5767" priority="57">
      <formula>$B13="D. Excellence opérationnelle Expertise transverse"</formula>
    </cfRule>
    <cfRule type="expression" dxfId="5766" priority="58">
      <formula>$B13="C. Gestion des risques"</formula>
    </cfRule>
    <cfRule type="expression" dxfId="5765" priority="59">
      <formula>$B13="B. Vente, Conseil"</formula>
    </cfRule>
    <cfRule type="expression" dxfId="5764" priority="63">
      <formula>$B13="A. Accueil, orientation"</formula>
    </cfRule>
  </conditionalFormatting>
  <conditionalFormatting sqref="C8 C10">
    <cfRule type="containsText" dxfId="5763" priority="39" operator="containsText" text="Choisie">
      <formula>NOT(ISERROR(SEARCH("Choisie",C8)))</formula>
    </cfRule>
    <cfRule type="containsText" dxfId="5762" priority="40" operator="containsText" text="clé">
      <formula>NOT(ISERROR(SEARCH("clé",C8)))</formula>
    </cfRule>
    <cfRule type="containsText" dxfId="5761" priority="41" operator="containsText" text="UTILE">
      <formula>NOT(ISERROR(SEARCH("UTILE",C8)))</formula>
    </cfRule>
  </conditionalFormatting>
  <conditionalFormatting sqref="C24:C26">
    <cfRule type="expression" dxfId="5760" priority="20">
      <formula>$B24="Z. Compétences Managériales"</formula>
    </cfRule>
    <cfRule type="expression" dxfId="5759" priority="21">
      <formula>$B24="Y. Compétences comportementales"</formula>
    </cfRule>
    <cfRule type="expression" dxfId="5758" priority="22">
      <formula>$B24="X. Digital"</formula>
    </cfRule>
    <cfRule type="expression" dxfId="5757" priority="23">
      <formula>$B24="P.  Projet"</formula>
    </cfRule>
    <cfRule type="expression" dxfId="5756" priority="24">
      <formula>$B24="O.  Communication"</formula>
    </cfRule>
    <cfRule type="expression" dxfId="5755" priority="25">
      <formula>$B24="N .  Système d'informations"</formula>
    </cfRule>
    <cfRule type="expression" dxfId="5754" priority="26">
      <formula>$B24="M.  Marketing"</formula>
    </cfRule>
    <cfRule type="expression" dxfId="5753" priority="27">
      <formula>$B24="L.  Ressources Humaines"</formula>
    </cfRule>
    <cfRule type="expression" dxfId="5752" priority="28">
      <formula>$B24="K.  Audit / Risques"</formula>
    </cfRule>
    <cfRule type="expression" dxfId="5751" priority="29">
      <formula>$B24="J.  Administration / Services Généraux"</formula>
    </cfRule>
    <cfRule type="expression" dxfId="5750" priority="30">
      <formula>$B24="I.  Immobilier"</formula>
    </cfRule>
    <cfRule type="expression" dxfId="5749" priority="31">
      <formula>$B24="H.  Finance / Contrôle de Gestion / Comptabilité"</formula>
    </cfRule>
    <cfRule type="expression" dxfId="5748" priority="32">
      <formula>$B24="G.  Achats"</formula>
    </cfRule>
    <cfRule type="expression" dxfId="5747" priority="33">
      <formula>$B24="F.  Entreprises"</formula>
    </cfRule>
    <cfRule type="expression" dxfId="5746" priority="34">
      <formula>$B24="E. Excellence opérationnelle  Banque de détail"</formula>
    </cfRule>
    <cfRule type="expression" dxfId="5745" priority="35">
      <formula>$B24="D. Excellence opérationnelle Expertise transverse"</formula>
    </cfRule>
    <cfRule type="expression" dxfId="5744" priority="36">
      <formula>$B24="C. Gestion des risques"</formula>
    </cfRule>
    <cfRule type="expression" dxfId="5743" priority="37">
      <formula>$B24="B. Vente, Conseil"</formula>
    </cfRule>
    <cfRule type="expression" dxfId="5742" priority="38">
      <formula>$B24="A. Accueil, orientation"</formula>
    </cfRule>
  </conditionalFormatting>
  <conditionalFormatting sqref="F24:F26">
    <cfRule type="expression" dxfId="5741" priority="1">
      <formula>$B24="Z. Compétences Managériales"</formula>
    </cfRule>
    <cfRule type="expression" dxfId="5740" priority="2">
      <formula>$B24="Y. Compétences comportementales"</formula>
    </cfRule>
    <cfRule type="expression" dxfId="5739" priority="3">
      <formula>$B24="X. Digital"</formula>
    </cfRule>
    <cfRule type="expression" dxfId="5738" priority="4">
      <formula>$B24="P.  Projet"</formula>
    </cfRule>
    <cfRule type="expression" dxfId="5737" priority="5">
      <formula>$B24="O.  Communication"</formula>
    </cfRule>
    <cfRule type="expression" dxfId="5736" priority="6">
      <formula>$B24="N .  Système d'informations"</formula>
    </cfRule>
    <cfRule type="expression" dxfId="5735" priority="7">
      <formula>$B24="M.  Marketing"</formula>
    </cfRule>
    <cfRule type="expression" dxfId="5734" priority="8">
      <formula>$B24="L.  Ressources Humaines"</formula>
    </cfRule>
    <cfRule type="expression" dxfId="5733" priority="9">
      <formula>$B24="K.  Audit / Risques"</formula>
    </cfRule>
    <cfRule type="expression" dxfId="5732" priority="10">
      <formula>$B24="J.  Administration / Services Généraux"</formula>
    </cfRule>
    <cfRule type="expression" dxfId="5731" priority="11">
      <formula>$B24="I.  Immobilier"</formula>
    </cfRule>
    <cfRule type="expression" dxfId="5730" priority="12">
      <formula>$B24="H.  Finance / Contrôle de Gestion / Comptabilité"</formula>
    </cfRule>
    <cfRule type="expression" dxfId="5729" priority="13">
      <formula>$B24="G.  Achats"</formula>
    </cfRule>
    <cfRule type="expression" dxfId="5728" priority="14">
      <formula>$B24="F.  Entreprises"</formula>
    </cfRule>
    <cfRule type="expression" dxfId="5727" priority="15">
      <formula>$B24="E. Excellence opérationnelle  Banque de détail"</formula>
    </cfRule>
    <cfRule type="expression" dxfId="5726" priority="16">
      <formula>$B24="D. Excellence opérationnelle Expertise transverse"</formula>
    </cfRule>
    <cfRule type="expression" dxfId="5725" priority="17">
      <formula>$B24="C. Gestion des risques"</formula>
    </cfRule>
    <cfRule type="expression" dxfId="5724" priority="18">
      <formula>$B24="B. Vente, Conseil"</formula>
    </cfRule>
    <cfRule type="expression" dxfId="5723" priority="19">
      <formula>$B24="A. Accueil, orientation"</formula>
    </cfRule>
  </conditionalFormatting>
  <printOptions horizontalCentered="1"/>
  <pageMargins left="0.23622047244094491" right="0.23622047244094491" top="0.74803149606299213" bottom="0.74803149606299213" header="0" footer="0"/>
  <pageSetup paperSize="9" scale="57" orientation="portrait" r:id="rId1"/>
  <headerFooter>
    <oddFooter>&amp;C&amp;1#&amp;"Calibri"&amp;10&amp;K0078D7C1 - Interne</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36">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35329 - ASSISTANT DE COMMUNICATION SPECIALISE - II.3</v>
      </c>
      <c r="E4" s="271"/>
      <c r="F4" s="271"/>
      <c r="G4" s="272" t="str">
        <f ca="1">HYPERLINK("#Matrice!"&amp;ADDRESS(3,4+MATCH(D4,Matrice!$E$3:$AOP$3,0)),"Go")</f>
        <v>Go</v>
      </c>
    </row>
    <row r="5" spans="1:9"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35329</v>
      </c>
    </row>
    <row r="6" spans="1:9" s="278" customFormat="1" ht="21" customHeight="1">
      <c r="A6" s="273"/>
      <c r="B6" s="274"/>
      <c r="C6" s="275" t="s">
        <v>404</v>
      </c>
      <c r="D6" s="276" t="str">
        <f ca="1">VLOOKUP($G$5,Répertoire_des_fonctions!$A$7:$E$780,3,0)</f>
        <v>ASSISTANT COMMUNICATION</v>
      </c>
      <c r="E6" s="277"/>
      <c r="F6" s="276" t="s">
        <v>1987</v>
      </c>
      <c r="G6" s="276" t="str">
        <f ca="1">VLOOKUP($G$5,Répertoire_des_fonctions!$A$7:$E$780,5,0)</f>
        <v>II.3</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48">
      <c r="A13" s="244"/>
      <c r="B13" s="423" t="str">
        <f>IFERROR(VLOOKUP($A13,Référentiel_de_Compétences!$B$7:$E$700,2,0),"")</f>
        <v/>
      </c>
      <c r="C13" s="876" t="s">
        <v>2177</v>
      </c>
      <c r="D13" s="873" t="s">
        <v>2219</v>
      </c>
      <c r="E13" s="873" t="s">
        <v>1511</v>
      </c>
      <c r="F13" s="865" t="s">
        <v>1996</v>
      </c>
      <c r="G13" s="866"/>
    </row>
    <row r="14" spans="1:9" ht="80">
      <c r="C14" s="875" t="s">
        <v>2130</v>
      </c>
      <c r="D14" s="874" t="s">
        <v>2137</v>
      </c>
      <c r="E14" s="874" t="s">
        <v>1493</v>
      </c>
      <c r="F14" s="868" t="s">
        <v>1996</v>
      </c>
      <c r="G14" s="869"/>
    </row>
    <row r="15" spans="1:9" s="210" customFormat="1" ht="80">
      <c r="A15" s="207"/>
      <c r="B15" s="208"/>
      <c r="C15" s="875" t="s">
        <v>170</v>
      </c>
      <c r="D15" s="874" t="s">
        <v>2215</v>
      </c>
      <c r="E15" s="874" t="s">
        <v>1436</v>
      </c>
      <c r="F15" s="868" t="s">
        <v>1996</v>
      </c>
      <c r="G15" s="869"/>
      <c r="H15" s="207"/>
      <c r="I15" s="207"/>
    </row>
    <row r="16" spans="1:9" s="210" customFormat="1" ht="64">
      <c r="A16" s="207"/>
      <c r="B16" s="208"/>
      <c r="C16" s="875" t="s">
        <v>184</v>
      </c>
      <c r="D16" s="874" t="s">
        <v>2136</v>
      </c>
      <c r="E16" s="874" t="s">
        <v>1505</v>
      </c>
      <c r="F16" s="868" t="s">
        <v>1996</v>
      </c>
      <c r="G16" s="869"/>
      <c r="H16" s="207"/>
      <c r="I16" s="207"/>
    </row>
    <row r="17" spans="1:9" s="210" customFormat="1" ht="80">
      <c r="A17" s="207"/>
      <c r="B17" s="208"/>
      <c r="C17" s="875" t="s">
        <v>31</v>
      </c>
      <c r="D17" s="874" t="s">
        <v>2132</v>
      </c>
      <c r="E17" s="874" t="s">
        <v>1138</v>
      </c>
      <c r="F17" s="868" t="s">
        <v>1996</v>
      </c>
      <c r="G17" s="869"/>
      <c r="H17" s="207"/>
      <c r="I17" s="207"/>
    </row>
    <row r="18" spans="1:9" s="210" customFormat="1" ht="32">
      <c r="A18" s="207"/>
      <c r="B18" s="208"/>
      <c r="C18" s="875" t="s">
        <v>30</v>
      </c>
      <c r="D18" s="874" t="s">
        <v>2217</v>
      </c>
      <c r="E18" s="874" t="s">
        <v>1132</v>
      </c>
      <c r="F18" s="868" t="s">
        <v>1996</v>
      </c>
      <c r="G18" s="869"/>
      <c r="H18" s="207"/>
      <c r="I18" s="207"/>
    </row>
    <row r="19" spans="1:9" s="210" customFormat="1" ht="64">
      <c r="A19" s="207"/>
      <c r="B19" s="208"/>
      <c r="C19" s="875" t="s">
        <v>2129</v>
      </c>
      <c r="D19" s="874" t="s">
        <v>2134</v>
      </c>
      <c r="E19" s="874" t="s">
        <v>1481</v>
      </c>
      <c r="F19" s="868" t="s">
        <v>1996</v>
      </c>
      <c r="G19" s="869"/>
      <c r="H19" s="207"/>
      <c r="I19" s="207"/>
    </row>
    <row r="20" spans="1:9" s="210" customFormat="1" ht="64">
      <c r="A20" s="207"/>
      <c r="B20" s="208"/>
      <c r="C20" s="875" t="s">
        <v>181</v>
      </c>
      <c r="D20" s="874" t="s">
        <v>2135</v>
      </c>
      <c r="E20" s="874" t="s">
        <v>1487</v>
      </c>
      <c r="F20" s="868" t="s">
        <v>1996</v>
      </c>
      <c r="G20" s="869"/>
      <c r="H20" s="207"/>
      <c r="I20" s="207"/>
    </row>
    <row r="21" spans="1:9" s="210" customFormat="1" ht="32">
      <c r="A21" s="207"/>
      <c r="B21" s="208"/>
      <c r="C21" s="875" t="s">
        <v>2128</v>
      </c>
      <c r="D21" s="874" t="s">
        <v>2133</v>
      </c>
      <c r="E21" s="874" t="s">
        <v>1442</v>
      </c>
      <c r="F21" s="868" t="s">
        <v>1996</v>
      </c>
      <c r="G21" s="869"/>
      <c r="H21" s="207"/>
      <c r="I21" s="207"/>
    </row>
    <row r="22" spans="1:9" ht="48">
      <c r="C22" s="875" t="s">
        <v>468</v>
      </c>
      <c r="D22" s="874" t="s">
        <v>2258</v>
      </c>
      <c r="E22" s="874" t="s">
        <v>1417</v>
      </c>
      <c r="F22" s="868" t="s">
        <v>1996</v>
      </c>
      <c r="G22" s="869"/>
    </row>
    <row r="23" spans="1:9" ht="64">
      <c r="C23" s="880" t="s">
        <v>2172</v>
      </c>
      <c r="D23" s="878" t="s">
        <v>2173</v>
      </c>
      <c r="E23" s="878" t="s">
        <v>1470</v>
      </c>
      <c r="F23" s="871" t="s">
        <v>1996</v>
      </c>
      <c r="G23" s="8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autoFilter ref="A12:G13" xr:uid="{00000000-0009-0000-0000-000016000000}"/>
  <mergeCells count="1">
    <mergeCell ref="C11:G11"/>
  </mergeCells>
  <conditionalFormatting sqref="C4 C7">
    <cfRule type="containsText" dxfId="5722" priority="60" operator="containsText" text="Choisie">
      <formula>NOT(ISERROR(SEARCH("Choisie",C4)))</formula>
    </cfRule>
    <cfRule type="containsText" dxfId="5721" priority="61" operator="containsText" text="clé">
      <formula>NOT(ISERROR(SEARCH("clé",C4)))</formula>
    </cfRule>
    <cfRule type="containsText" dxfId="5720" priority="62" operator="containsText" text="UTILE">
      <formula>NOT(ISERROR(SEARCH("UTILE",C4)))</formula>
    </cfRule>
  </conditionalFormatting>
  <conditionalFormatting sqref="B27:C58 B13:B26">
    <cfRule type="expression" dxfId="5719" priority="42">
      <formula>$B13="Z. Compétences Managériales"</formula>
    </cfRule>
    <cfRule type="expression" dxfId="5718" priority="43">
      <formula>$B13="Y. Compétences comportementales"</formula>
    </cfRule>
    <cfRule type="expression" dxfId="5717" priority="44">
      <formula>$B13="X. Digital"</formula>
    </cfRule>
    <cfRule type="expression" dxfId="5716" priority="45">
      <formula>$B13="P.  Projet"</formula>
    </cfRule>
    <cfRule type="expression" dxfId="5715" priority="46">
      <formula>$B13="O.  Communication"</formula>
    </cfRule>
    <cfRule type="expression" dxfId="5714" priority="47">
      <formula>$B13="N .  Système d'informations"</formula>
    </cfRule>
    <cfRule type="expression" dxfId="5713" priority="48">
      <formula>$B13="M.  Marketing"</formula>
    </cfRule>
    <cfRule type="expression" dxfId="5712" priority="49">
      <formula>$B13="L.  Ressources Humaines"</formula>
    </cfRule>
    <cfRule type="expression" dxfId="5711" priority="50">
      <formula>$B13="K.  Audit / Risques"</formula>
    </cfRule>
    <cfRule type="expression" dxfId="5710" priority="51">
      <formula>$B13="J.  Administration / Services Généraux"</formula>
    </cfRule>
    <cfRule type="expression" dxfId="5709" priority="52">
      <formula>$B13="I.  Immobilier"</formula>
    </cfRule>
    <cfRule type="expression" dxfId="5708" priority="53">
      <formula>$B13="H.  Finance / Contrôle de Gestion / Comptabilité"</formula>
    </cfRule>
    <cfRule type="expression" dxfId="5707" priority="54">
      <formula>$B13="G.  Achats"</formula>
    </cfRule>
    <cfRule type="expression" dxfId="5706" priority="55">
      <formula>$B13="F.  Entreprises"</formula>
    </cfRule>
    <cfRule type="expression" dxfId="5705" priority="56">
      <formula>$B13="E. Excellence opérationnelle  Banque de détail"</formula>
    </cfRule>
    <cfRule type="expression" dxfId="5704" priority="57">
      <formula>$B13="D. Excellence opérationnelle Expertise transverse"</formula>
    </cfRule>
    <cfRule type="expression" dxfId="5703" priority="58">
      <formula>$B13="C. Gestion des risques"</formula>
    </cfRule>
    <cfRule type="expression" dxfId="5702" priority="59">
      <formula>$B13="B. Vente, Conseil"</formula>
    </cfRule>
    <cfRule type="expression" dxfId="5701" priority="63">
      <formula>$B13="A. Accueil, orientation"</formula>
    </cfRule>
  </conditionalFormatting>
  <conditionalFormatting sqref="C8 C10">
    <cfRule type="containsText" dxfId="5700" priority="39" operator="containsText" text="Choisie">
      <formula>NOT(ISERROR(SEARCH("Choisie",C8)))</formula>
    </cfRule>
    <cfRule type="containsText" dxfId="5699" priority="40" operator="containsText" text="clé">
      <formula>NOT(ISERROR(SEARCH("clé",C8)))</formula>
    </cfRule>
    <cfRule type="containsText" dxfId="5698" priority="41" operator="containsText" text="UTILE">
      <formula>NOT(ISERROR(SEARCH("UTILE",C8)))</formula>
    </cfRule>
  </conditionalFormatting>
  <conditionalFormatting sqref="C24:C26">
    <cfRule type="expression" dxfId="5697" priority="20">
      <formula>$B24="Z. Compétences Managériales"</formula>
    </cfRule>
    <cfRule type="expression" dxfId="5696" priority="21">
      <formula>$B24="Y. Compétences comportementales"</formula>
    </cfRule>
    <cfRule type="expression" dxfId="5695" priority="22">
      <formula>$B24="X. Digital"</formula>
    </cfRule>
    <cfRule type="expression" dxfId="5694" priority="23">
      <formula>$B24="P.  Projet"</formula>
    </cfRule>
    <cfRule type="expression" dxfId="5693" priority="24">
      <formula>$B24="O.  Communication"</formula>
    </cfRule>
    <cfRule type="expression" dxfId="5692" priority="25">
      <formula>$B24="N .  Système d'informations"</formula>
    </cfRule>
    <cfRule type="expression" dxfId="5691" priority="26">
      <formula>$B24="M.  Marketing"</formula>
    </cfRule>
    <cfRule type="expression" dxfId="5690" priority="27">
      <formula>$B24="L.  Ressources Humaines"</formula>
    </cfRule>
    <cfRule type="expression" dxfId="5689" priority="28">
      <formula>$B24="K.  Audit / Risques"</formula>
    </cfRule>
    <cfRule type="expression" dxfId="5688" priority="29">
      <formula>$B24="J.  Administration / Services Généraux"</formula>
    </cfRule>
    <cfRule type="expression" dxfId="5687" priority="30">
      <formula>$B24="I.  Immobilier"</formula>
    </cfRule>
    <cfRule type="expression" dxfId="5686" priority="31">
      <formula>$B24="H.  Finance / Contrôle de Gestion / Comptabilité"</formula>
    </cfRule>
    <cfRule type="expression" dxfId="5685" priority="32">
      <formula>$B24="G.  Achats"</formula>
    </cfRule>
    <cfRule type="expression" dxfId="5684" priority="33">
      <formula>$B24="F.  Entreprises"</formula>
    </cfRule>
    <cfRule type="expression" dxfId="5683" priority="34">
      <formula>$B24="E. Excellence opérationnelle  Banque de détail"</formula>
    </cfRule>
    <cfRule type="expression" dxfId="5682" priority="35">
      <formula>$B24="D. Excellence opérationnelle Expertise transverse"</formula>
    </cfRule>
    <cfRule type="expression" dxfId="5681" priority="36">
      <formula>$B24="C. Gestion des risques"</formula>
    </cfRule>
    <cfRule type="expression" dxfId="5680" priority="37">
      <formula>$B24="B. Vente, Conseil"</formula>
    </cfRule>
    <cfRule type="expression" dxfId="5679" priority="38">
      <formula>$B24="A. Accueil, orientation"</formula>
    </cfRule>
  </conditionalFormatting>
  <conditionalFormatting sqref="F24:F26">
    <cfRule type="expression" dxfId="5678" priority="1">
      <formula>$B24="Z. Compétences Managériales"</formula>
    </cfRule>
    <cfRule type="expression" dxfId="5677" priority="2">
      <formula>$B24="Y. Compétences comportementales"</formula>
    </cfRule>
    <cfRule type="expression" dxfId="5676" priority="3">
      <formula>$B24="X. Digital"</formula>
    </cfRule>
    <cfRule type="expression" dxfId="5675" priority="4">
      <formula>$B24="P.  Projet"</formula>
    </cfRule>
    <cfRule type="expression" dxfId="5674" priority="5">
      <formula>$B24="O.  Communication"</formula>
    </cfRule>
    <cfRule type="expression" dxfId="5673" priority="6">
      <formula>$B24="N .  Système d'informations"</formula>
    </cfRule>
    <cfRule type="expression" dxfId="5672" priority="7">
      <formula>$B24="M.  Marketing"</formula>
    </cfRule>
    <cfRule type="expression" dxfId="5671" priority="8">
      <formula>$B24="L.  Ressources Humaines"</formula>
    </cfRule>
    <cfRule type="expression" dxfId="5670" priority="9">
      <formula>$B24="K.  Audit / Risques"</formula>
    </cfRule>
    <cfRule type="expression" dxfId="5669" priority="10">
      <formula>$B24="J.  Administration / Services Généraux"</formula>
    </cfRule>
    <cfRule type="expression" dxfId="5668" priority="11">
      <formula>$B24="I.  Immobilier"</formula>
    </cfRule>
    <cfRule type="expression" dxfId="5667" priority="12">
      <formula>$B24="H.  Finance / Contrôle de Gestion / Comptabilité"</formula>
    </cfRule>
    <cfRule type="expression" dxfId="5666" priority="13">
      <formula>$B24="G.  Achats"</formula>
    </cfRule>
    <cfRule type="expression" dxfId="5665" priority="14">
      <formula>$B24="F.  Entreprises"</formula>
    </cfRule>
    <cfRule type="expression" dxfId="5664" priority="15">
      <formula>$B24="E. Excellence opérationnelle  Banque de détail"</formula>
    </cfRule>
    <cfRule type="expression" dxfId="5663" priority="16">
      <formula>$B24="D. Excellence opérationnelle Expertise transverse"</formula>
    </cfRule>
    <cfRule type="expression" dxfId="5662" priority="17">
      <formula>$B24="C. Gestion des risques"</formula>
    </cfRule>
    <cfRule type="expression" dxfId="5661" priority="18">
      <formula>$B24="B. Vente, Conseil"</formula>
    </cfRule>
    <cfRule type="expression" dxfId="5660" priority="19">
      <formula>$B24="A.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137">
    <tabColor theme="8" tint="0.59999389629810485"/>
    <pageSetUpPr fitToPage="1"/>
  </sheetPr>
  <dimension ref="A1:I2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7" width="12.8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35616 - CHARGE D AFFAIRES SERVICES GENERAUX- III.3</v>
      </c>
      <c r="E4" s="271"/>
      <c r="F4" s="271"/>
      <c r="G4" s="272" t="e">
        <f ca="1">HYPERLINK("#Matrice!"&amp;ADDRESS(3,4+MATCH(D4,Matrice!$E$3:$AOP$3,0)),"Go")</f>
        <v>#N/A</v>
      </c>
    </row>
    <row r="5" spans="1:9"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35616</v>
      </c>
    </row>
    <row r="6" spans="1:9"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III.3</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80">
      <c r="A13" s="244"/>
      <c r="B13" s="423" t="str">
        <f>IFERROR(VLOOKUP($A13,Référentiel_de_Compétences!$B$7:$E$700,2,0),"")</f>
        <v/>
      </c>
      <c r="C13" s="876" t="s">
        <v>2130</v>
      </c>
      <c r="D13" s="873" t="s">
        <v>2137</v>
      </c>
      <c r="E13" s="873" t="s">
        <v>1496</v>
      </c>
      <c r="F13" s="865" t="s">
        <v>1996</v>
      </c>
      <c r="G13" s="866"/>
    </row>
    <row r="14" spans="1:9" ht="71.25" customHeight="1">
      <c r="C14" s="875" t="s">
        <v>184</v>
      </c>
      <c r="D14" s="874" t="s">
        <v>2136</v>
      </c>
      <c r="E14" s="877" t="s">
        <v>1508</v>
      </c>
      <c r="F14" s="868" t="s">
        <v>1996</v>
      </c>
      <c r="G14" s="869"/>
    </row>
    <row r="15" spans="1:9" s="210" customFormat="1" ht="64">
      <c r="A15" s="207"/>
      <c r="B15" s="208"/>
      <c r="C15" s="875" t="s">
        <v>2129</v>
      </c>
      <c r="D15" s="874" t="s">
        <v>2134</v>
      </c>
      <c r="E15" s="874" t="s">
        <v>1484</v>
      </c>
      <c r="F15" s="868" t="s">
        <v>1996</v>
      </c>
      <c r="G15" s="869"/>
      <c r="H15" s="207"/>
      <c r="I15" s="207"/>
    </row>
    <row r="16" spans="1:9" s="210" customFormat="1" ht="48">
      <c r="A16" s="207"/>
      <c r="B16" s="208"/>
      <c r="C16" s="875" t="s">
        <v>2177</v>
      </c>
      <c r="D16" s="874" t="s">
        <v>2219</v>
      </c>
      <c r="E16" s="874" t="s">
        <v>1514</v>
      </c>
      <c r="F16" s="868" t="s">
        <v>1996</v>
      </c>
      <c r="G16" s="869"/>
      <c r="H16" s="207"/>
      <c r="I16" s="207"/>
    </row>
    <row r="17" spans="1:9" s="210" customFormat="1" ht="48">
      <c r="A17" s="207"/>
      <c r="B17" s="208"/>
      <c r="C17" s="875" t="s">
        <v>186</v>
      </c>
      <c r="D17" s="874" t="s">
        <v>2235</v>
      </c>
      <c r="E17" s="874" t="s">
        <v>1520</v>
      </c>
      <c r="F17" s="868" t="s">
        <v>1996</v>
      </c>
      <c r="G17" s="869"/>
      <c r="H17" s="207"/>
      <c r="I17" s="207"/>
    </row>
    <row r="18" spans="1:9" s="210" customFormat="1" ht="48">
      <c r="A18" s="207"/>
      <c r="B18" s="208"/>
      <c r="C18" s="875" t="s">
        <v>44</v>
      </c>
      <c r="D18" s="874" t="s">
        <v>2220</v>
      </c>
      <c r="E18" s="874" t="s">
        <v>1202</v>
      </c>
      <c r="F18" s="868" t="s">
        <v>1996</v>
      </c>
      <c r="G18" s="869"/>
      <c r="H18" s="207"/>
      <c r="I18" s="207"/>
    </row>
    <row r="19" spans="1:9" s="210" customFormat="1" ht="64">
      <c r="A19" s="207"/>
      <c r="B19" s="208"/>
      <c r="C19" s="875" t="s">
        <v>2172</v>
      </c>
      <c r="D19" s="874" t="s">
        <v>2173</v>
      </c>
      <c r="E19" s="874" t="s">
        <v>1473</v>
      </c>
      <c r="F19" s="868" t="s">
        <v>1996</v>
      </c>
      <c r="G19" s="869"/>
      <c r="H19" s="207"/>
      <c r="I19" s="207"/>
    </row>
    <row r="20" spans="1:9" s="210" customFormat="1" ht="96">
      <c r="A20" s="207"/>
      <c r="B20" s="208"/>
      <c r="C20" s="875" t="s">
        <v>2155</v>
      </c>
      <c r="D20" s="874" t="s">
        <v>2348</v>
      </c>
      <c r="E20" s="874" t="s">
        <v>1191</v>
      </c>
      <c r="F20" s="868" t="s">
        <v>1996</v>
      </c>
      <c r="G20" s="869"/>
      <c r="H20" s="207"/>
      <c r="I20" s="207"/>
    </row>
    <row r="21" spans="1:9" s="210" customFormat="1" ht="48">
      <c r="A21" s="207"/>
      <c r="B21" s="208"/>
      <c r="C21" s="875" t="s">
        <v>2243</v>
      </c>
      <c r="D21" s="874" t="s">
        <v>2269</v>
      </c>
      <c r="E21" s="874" t="s">
        <v>1196</v>
      </c>
      <c r="F21" s="868" t="s">
        <v>1996</v>
      </c>
      <c r="G21" s="869"/>
      <c r="H21" s="207"/>
      <c r="I21" s="207"/>
    </row>
    <row r="22" spans="1:9" ht="64">
      <c r="C22" s="880" t="s">
        <v>181</v>
      </c>
      <c r="D22" s="878" t="s">
        <v>2135</v>
      </c>
      <c r="E22" s="878" t="s">
        <v>1490</v>
      </c>
      <c r="F22" s="871" t="s">
        <v>1996</v>
      </c>
      <c r="G22" s="879"/>
    </row>
    <row r="23" spans="1:9">
      <c r="E23" s="379"/>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ONbO9DTA5C1nyzKmaMzz6737b/hkqd5Uz0KwQnqwlm2L1dP2HGBm2exsL9pItob23eJI5N66cbAAobEvzz1fKQ==" saltValue="xDEkHIWzqf4sICD/hJuZqA==" spinCount="100000" sheet="1" objects="1" scenarios="1"/>
  <autoFilter ref="A12:G13" xr:uid="{00000000-0009-0000-0000-000017000000}"/>
  <mergeCells count="1">
    <mergeCell ref="C11:G11"/>
  </mergeCells>
  <conditionalFormatting sqref="C4 C7">
    <cfRule type="containsText" dxfId="5659" priority="60" operator="containsText" text="Choisie">
      <formula>NOT(ISERROR(SEARCH("Choisie",C4)))</formula>
    </cfRule>
    <cfRule type="containsText" dxfId="5658" priority="61" operator="containsText" text="clé">
      <formula>NOT(ISERROR(SEARCH("clé",C4)))</formula>
    </cfRule>
    <cfRule type="containsText" dxfId="5657" priority="62" operator="containsText" text="UTILE">
      <formula>NOT(ISERROR(SEARCH("UTILE",C4)))</formula>
    </cfRule>
  </conditionalFormatting>
  <conditionalFormatting sqref="B13:B22 B23:C23 B27:C58 B24:B26">
    <cfRule type="expression" dxfId="5656" priority="42">
      <formula>$B13="Z. Compétences Managériales"</formula>
    </cfRule>
    <cfRule type="expression" dxfId="5655" priority="43">
      <formula>$B13="Y. Compétences comportementales"</formula>
    </cfRule>
    <cfRule type="expression" dxfId="5654" priority="44">
      <formula>$B13="X. Digital"</formula>
    </cfRule>
    <cfRule type="expression" dxfId="5653" priority="45">
      <formula>$B13="P.  Projet"</formula>
    </cfRule>
    <cfRule type="expression" dxfId="5652" priority="46">
      <formula>$B13="O.  Communication"</formula>
    </cfRule>
    <cfRule type="expression" dxfId="5651" priority="47">
      <formula>$B13="N .  Système d'informations"</formula>
    </cfRule>
    <cfRule type="expression" dxfId="5650" priority="48">
      <formula>$B13="M.  Marketing"</formula>
    </cfRule>
    <cfRule type="expression" dxfId="5649" priority="49">
      <formula>$B13="L.  Ressources Humaines"</formula>
    </cfRule>
    <cfRule type="expression" dxfId="5648" priority="50">
      <formula>$B13="K.  Audit / Risques"</formula>
    </cfRule>
    <cfRule type="expression" dxfId="5647" priority="51">
      <formula>$B13="J.  Administration / Services Généraux"</formula>
    </cfRule>
    <cfRule type="expression" dxfId="5646" priority="52">
      <formula>$B13="I.  Immobilier"</formula>
    </cfRule>
    <cfRule type="expression" dxfId="5645" priority="53">
      <formula>$B13="H.  Finance / Contrôle de Gestion / Comptabilité"</formula>
    </cfRule>
    <cfRule type="expression" dxfId="5644" priority="54">
      <formula>$B13="G.  Achats"</formula>
    </cfRule>
    <cfRule type="expression" dxfId="5643" priority="55">
      <formula>$B13="F.  Entreprises"</formula>
    </cfRule>
    <cfRule type="expression" dxfId="5642" priority="56">
      <formula>$B13="E. Excellence opérationnelle  Banque de détail"</formula>
    </cfRule>
    <cfRule type="expression" dxfId="5641" priority="57">
      <formula>$B13="D. Excellence opérationnelle Expertise transverse"</formula>
    </cfRule>
    <cfRule type="expression" dxfId="5640" priority="58">
      <formula>$B13="C. Gestion des risques"</formula>
    </cfRule>
    <cfRule type="expression" dxfId="5639" priority="59">
      <formula>$B13="B. Vente, Conseil"</formula>
    </cfRule>
    <cfRule type="expression" dxfId="5638" priority="63">
      <formula>$B13="A. Accueil, orientation"</formula>
    </cfRule>
  </conditionalFormatting>
  <conditionalFormatting sqref="C8 C10">
    <cfRule type="containsText" dxfId="5637" priority="39" operator="containsText" text="Choisie">
      <formula>NOT(ISERROR(SEARCH("Choisie",C8)))</formula>
    </cfRule>
    <cfRule type="containsText" dxfId="5636" priority="40" operator="containsText" text="clé">
      <formula>NOT(ISERROR(SEARCH("clé",C8)))</formula>
    </cfRule>
    <cfRule type="containsText" dxfId="5635" priority="41" operator="containsText" text="UTILE">
      <formula>NOT(ISERROR(SEARCH("UTILE",C8)))</formula>
    </cfRule>
  </conditionalFormatting>
  <conditionalFormatting sqref="C24:C26">
    <cfRule type="expression" dxfId="5634" priority="20">
      <formula>$B24="Z. Compétences Managériales"</formula>
    </cfRule>
    <cfRule type="expression" dxfId="5633" priority="21">
      <formula>$B24="Y. Compétences comportementales"</formula>
    </cfRule>
    <cfRule type="expression" dxfId="5632" priority="22">
      <formula>$B24="X. Digital"</formula>
    </cfRule>
    <cfRule type="expression" dxfId="5631" priority="23">
      <formula>$B24="P.  Projet"</formula>
    </cfRule>
    <cfRule type="expression" dxfId="5630" priority="24">
      <formula>$B24="O.  Communication"</formula>
    </cfRule>
    <cfRule type="expression" dxfId="5629" priority="25">
      <formula>$B24="N .  Système d'informations"</formula>
    </cfRule>
    <cfRule type="expression" dxfId="5628" priority="26">
      <formula>$B24="M.  Marketing"</formula>
    </cfRule>
    <cfRule type="expression" dxfId="5627" priority="27">
      <formula>$B24="L.  Ressources Humaines"</formula>
    </cfRule>
    <cfRule type="expression" dxfId="5626" priority="28">
      <formula>$B24="K.  Audit / Risques"</formula>
    </cfRule>
    <cfRule type="expression" dxfId="5625" priority="29">
      <formula>$B24="J.  Administration / Services Généraux"</formula>
    </cfRule>
    <cfRule type="expression" dxfId="5624" priority="30">
      <formula>$B24="I.  Immobilier"</formula>
    </cfRule>
    <cfRule type="expression" dxfId="5623" priority="31">
      <formula>$B24="H.  Finance / Contrôle de Gestion / Comptabilité"</formula>
    </cfRule>
    <cfRule type="expression" dxfId="5622" priority="32">
      <formula>$B24="G.  Achats"</formula>
    </cfRule>
    <cfRule type="expression" dxfId="5621" priority="33">
      <formula>$B24="F.  Entreprises"</formula>
    </cfRule>
    <cfRule type="expression" dxfId="5620" priority="34">
      <formula>$B24="E. Excellence opérationnelle  Banque de détail"</formula>
    </cfRule>
    <cfRule type="expression" dxfId="5619" priority="35">
      <formula>$B24="D. Excellence opérationnelle Expertise transverse"</formula>
    </cfRule>
    <cfRule type="expression" dxfId="5618" priority="36">
      <formula>$B24="C. Gestion des risques"</formula>
    </cfRule>
    <cfRule type="expression" dxfId="5617" priority="37">
      <formula>$B24="B. Vente, Conseil"</formula>
    </cfRule>
    <cfRule type="expression" dxfId="5616" priority="38">
      <formula>$B24="A. Accueil, orientation"</formula>
    </cfRule>
  </conditionalFormatting>
  <conditionalFormatting sqref="F24:F26">
    <cfRule type="expression" dxfId="5615" priority="1">
      <formula>$B24="Z. Compétences Managériales"</formula>
    </cfRule>
    <cfRule type="expression" dxfId="5614" priority="2">
      <formula>$B24="Y. Compétences comportementales"</formula>
    </cfRule>
    <cfRule type="expression" dxfId="5613" priority="3">
      <formula>$B24="X. Digital"</formula>
    </cfRule>
    <cfRule type="expression" dxfId="5612" priority="4">
      <formula>$B24="P.  Projet"</formula>
    </cfRule>
    <cfRule type="expression" dxfId="5611" priority="5">
      <formula>$B24="O.  Communication"</formula>
    </cfRule>
    <cfRule type="expression" dxfId="5610" priority="6">
      <formula>$B24="N .  Système d'informations"</formula>
    </cfRule>
    <cfRule type="expression" dxfId="5609" priority="7">
      <formula>$B24="M.  Marketing"</formula>
    </cfRule>
    <cfRule type="expression" dxfId="5608" priority="8">
      <formula>$B24="L.  Ressources Humaines"</formula>
    </cfRule>
    <cfRule type="expression" dxfId="5607" priority="9">
      <formula>$B24="K.  Audit / Risques"</formula>
    </cfRule>
    <cfRule type="expression" dxfId="5606" priority="10">
      <formula>$B24="J.  Administration / Services Généraux"</formula>
    </cfRule>
    <cfRule type="expression" dxfId="5605" priority="11">
      <formula>$B24="I.  Immobilier"</formula>
    </cfRule>
    <cfRule type="expression" dxfId="5604" priority="12">
      <formula>$B24="H.  Finance / Contrôle de Gestion / Comptabilité"</formula>
    </cfRule>
    <cfRule type="expression" dxfId="5603" priority="13">
      <formula>$B24="G.  Achats"</formula>
    </cfRule>
    <cfRule type="expression" dxfId="5602" priority="14">
      <formula>$B24="F.  Entreprises"</formula>
    </cfRule>
    <cfRule type="expression" dxfId="5601" priority="15">
      <formula>$B24="E. Excellence opérationnelle  Banque de détail"</formula>
    </cfRule>
    <cfRule type="expression" dxfId="5600" priority="16">
      <formula>$B24="D. Excellence opérationnelle Expertise transverse"</formula>
    </cfRule>
    <cfRule type="expression" dxfId="5599" priority="17">
      <formula>$B24="C. Gestion des risques"</formula>
    </cfRule>
    <cfRule type="expression" dxfId="5598" priority="18">
      <formula>$B24="B. Vente, Conseil"</formula>
    </cfRule>
    <cfRule type="expression" dxfId="5597" priority="19">
      <formula>$B24="A.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138">
    <tabColor theme="8" tint="0.59999389629810485"/>
    <pageSetUpPr fitToPage="1"/>
  </sheetPr>
  <dimension ref="A1:I28"/>
  <sheetViews>
    <sheetView showGridLines="0" topLeftCell="C1" zoomScale="90" zoomScaleNormal="90" workbookViewId="0">
      <selection activeCell="D28" sqref="D28"/>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7" width="12.8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27044 - CAISSIER CENTRAL III.2</v>
      </c>
      <c r="E4" s="271"/>
      <c r="F4" s="271"/>
      <c r="G4" s="272" t="str">
        <f ca="1">HYPERLINK("#Matrice!"&amp;ADDRESS(3,4+MATCH(D4,Matrice!$E$3:$AOP$3,0)),"Go")</f>
        <v>Go</v>
      </c>
    </row>
    <row r="5" spans="1:9" s="278" customFormat="1" ht="21" customHeight="1">
      <c r="A5" s="273"/>
      <c r="B5" s="274"/>
      <c r="C5" s="275" t="s">
        <v>403</v>
      </c>
      <c r="D5" s="276" t="str">
        <f ca="1">VLOOKUP($G$5,Répertoire_des_fonctions!$A$7:$E$780,2,0)</f>
        <v>MIDDLE ET BACK OFFICE BANQUE ET ASSURANCE</v>
      </c>
      <c r="E5" s="277"/>
      <c r="F5" s="276" t="s">
        <v>1986</v>
      </c>
      <c r="G5" s="276" t="str">
        <f ca="1">RIGHT(CELL("filename",A1),LEN(CELL("filename",A1))-SEARCH("]",CELL("filename",A1)))</f>
        <v>27044</v>
      </c>
    </row>
    <row r="6" spans="1:9" s="278" customFormat="1" ht="21" customHeight="1">
      <c r="A6" s="273"/>
      <c r="B6" s="274"/>
      <c r="C6" s="275" t="s">
        <v>404</v>
      </c>
      <c r="D6" s="276" t="str">
        <f ca="1">VLOOKUP($G$5,Répertoire_des_fonctions!$A$7:$E$780,3,0)</f>
        <v>MIDDLE OFFICE FIDUCIAIRE</v>
      </c>
      <c r="E6" s="277"/>
      <c r="F6" s="276" t="s">
        <v>1987</v>
      </c>
      <c r="G6" s="276" t="str">
        <f ca="1">VLOOKUP($G$5,Répertoire_des_fonctions!$A$7:$E$780,5,0)</f>
        <v>III.2</v>
      </c>
    </row>
    <row r="7" spans="1:9" s="248" customFormat="1" ht="12.75" customHeight="1">
      <c r="A7" s="268"/>
      <c r="B7" s="279"/>
      <c r="C7" s="284"/>
      <c r="D7" s="285"/>
      <c r="E7" s="282"/>
    </row>
    <row r="8" spans="1:9" s="248" customFormat="1" ht="12.75" customHeight="1">
      <c r="A8" s="268"/>
      <c r="B8" s="279"/>
      <c r="C8" s="269" t="s">
        <v>1988</v>
      </c>
      <c r="D8" s="270" t="s">
        <v>1991</v>
      </c>
      <c r="E8" s="276" t="s">
        <v>1989</v>
      </c>
      <c r="F8" s="271"/>
      <c r="G8" s="283"/>
    </row>
    <row r="9" spans="1:9" s="248" customFormat="1" ht="12.7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thickBot="1">
      <c r="A12" s="239" t="s">
        <v>959</v>
      </c>
      <c r="B12" s="240" t="s">
        <v>1982</v>
      </c>
      <c r="C12" s="396" t="s">
        <v>432</v>
      </c>
      <c r="D12" s="397" t="s">
        <v>431</v>
      </c>
      <c r="E12" s="397" t="s">
        <v>1997</v>
      </c>
      <c r="F12" s="398" t="s">
        <v>2056</v>
      </c>
      <c r="G12" s="399" t="s">
        <v>1984</v>
      </c>
    </row>
    <row r="13" spans="1:9" s="248" customFormat="1" ht="68">
      <c r="A13" s="244"/>
      <c r="B13" s="423" t="str">
        <f>IFERROR(VLOOKUP($A13,Référentiel_de_Compétences!$B$7:$E$700,2,0),"")</f>
        <v/>
      </c>
      <c r="C13" s="864" t="s">
        <v>2129</v>
      </c>
      <c r="D13" s="822" t="s">
        <v>2134</v>
      </c>
      <c r="E13" s="822" t="s">
        <v>1483</v>
      </c>
      <c r="F13" s="865" t="s">
        <v>1996</v>
      </c>
      <c r="G13" s="866"/>
      <c r="H13" s="499"/>
    </row>
    <row r="14" spans="1:9" ht="71.25" customHeight="1">
      <c r="C14" s="867" t="s">
        <v>181</v>
      </c>
      <c r="D14" s="812" t="s">
        <v>2135</v>
      </c>
      <c r="E14" s="812" t="s">
        <v>1489</v>
      </c>
      <c r="F14" s="868" t="s">
        <v>1996</v>
      </c>
      <c r="G14" s="869"/>
      <c r="H14" s="499"/>
    </row>
    <row r="15" spans="1:9" s="210" customFormat="1" ht="102">
      <c r="A15" s="207"/>
      <c r="B15" s="208"/>
      <c r="C15" s="867" t="s">
        <v>2130</v>
      </c>
      <c r="D15" s="812" t="s">
        <v>2137</v>
      </c>
      <c r="E15" s="812" t="s">
        <v>1495</v>
      </c>
      <c r="F15" s="868" t="s">
        <v>1996</v>
      </c>
      <c r="G15" s="869"/>
      <c r="H15" s="499"/>
      <c r="I15" s="207"/>
    </row>
    <row r="16" spans="1:9" s="210" customFormat="1" ht="85">
      <c r="A16" s="207"/>
      <c r="B16" s="208"/>
      <c r="C16" s="867" t="s">
        <v>184</v>
      </c>
      <c r="D16" s="812" t="s">
        <v>2136</v>
      </c>
      <c r="E16" s="812" t="s">
        <v>1507</v>
      </c>
      <c r="F16" s="868" t="s">
        <v>1996</v>
      </c>
      <c r="G16" s="869"/>
      <c r="H16" s="499"/>
      <c r="I16" s="207"/>
    </row>
    <row r="17" spans="1:9" s="210" customFormat="1" ht="51">
      <c r="A17" s="207"/>
      <c r="B17" s="208"/>
      <c r="C17" s="867" t="s">
        <v>2177</v>
      </c>
      <c r="D17" s="812" t="s">
        <v>2219</v>
      </c>
      <c r="E17" s="812" t="s">
        <v>1513</v>
      </c>
      <c r="F17" s="868" t="s">
        <v>1996</v>
      </c>
      <c r="G17" s="869"/>
      <c r="H17" s="499"/>
      <c r="I17" s="207"/>
    </row>
    <row r="18" spans="1:9" s="210" customFormat="1" ht="51">
      <c r="A18" s="207"/>
      <c r="B18" s="208"/>
      <c r="C18" s="867" t="s">
        <v>186</v>
      </c>
      <c r="D18" s="812" t="s">
        <v>2235</v>
      </c>
      <c r="E18" s="812" t="s">
        <v>1519</v>
      </c>
      <c r="F18" s="868" t="s">
        <v>1996</v>
      </c>
      <c r="G18" s="869"/>
      <c r="H18" s="499"/>
      <c r="I18" s="207"/>
    </row>
    <row r="19" spans="1:9" s="210" customFormat="1" ht="34" hidden="1">
      <c r="A19" s="207"/>
      <c r="B19" s="208"/>
      <c r="C19" s="867" t="s">
        <v>93</v>
      </c>
      <c r="D19" s="812" t="s">
        <v>2264</v>
      </c>
      <c r="E19" s="812" t="s">
        <v>1353</v>
      </c>
      <c r="F19" s="868" t="s">
        <v>1996</v>
      </c>
      <c r="G19" s="869"/>
      <c r="I19" s="207"/>
    </row>
    <row r="20" spans="1:9" s="210" customFormat="1" ht="34" hidden="1">
      <c r="A20" s="207"/>
      <c r="B20" s="208"/>
      <c r="C20" s="867" t="s">
        <v>94</v>
      </c>
      <c r="D20" s="812" t="s">
        <v>2263</v>
      </c>
      <c r="E20" s="812" t="s">
        <v>1359</v>
      </c>
      <c r="F20" s="868" t="s">
        <v>1996</v>
      </c>
      <c r="G20" s="869"/>
      <c r="H20" s="207"/>
      <c r="I20" s="207"/>
    </row>
    <row r="21" spans="1:9" s="210" customFormat="1" ht="34" hidden="1">
      <c r="A21" s="207"/>
      <c r="B21" s="208"/>
      <c r="C21" s="867" t="s">
        <v>95</v>
      </c>
      <c r="D21" s="812" t="s">
        <v>2265</v>
      </c>
      <c r="E21" s="812" t="s">
        <v>1365</v>
      </c>
      <c r="F21" s="868" t="s">
        <v>1996</v>
      </c>
      <c r="G21" s="869"/>
      <c r="H21" s="207"/>
      <c r="I21" s="207"/>
    </row>
    <row r="22" spans="1:9" ht="85" hidden="1">
      <c r="C22" s="867" t="s">
        <v>2146</v>
      </c>
      <c r="D22" s="812" t="s">
        <v>2255</v>
      </c>
      <c r="E22" s="812" t="s">
        <v>1092</v>
      </c>
      <c r="F22" s="868" t="s">
        <v>1996</v>
      </c>
      <c r="G22" s="869"/>
    </row>
    <row r="23" spans="1:9" ht="85" hidden="1">
      <c r="C23" s="867" t="s">
        <v>2172</v>
      </c>
      <c r="D23" s="812" t="s">
        <v>2173</v>
      </c>
      <c r="E23" s="812" t="s">
        <v>1472</v>
      </c>
      <c r="F23" s="868" t="s">
        <v>1996</v>
      </c>
      <c r="G23" s="869"/>
    </row>
    <row r="24" spans="1:9" ht="85">
      <c r="C24" s="870" t="s">
        <v>183</v>
      </c>
      <c r="D24" s="823" t="s">
        <v>2242</v>
      </c>
      <c r="E24" s="823" t="s">
        <v>1501</v>
      </c>
      <c r="F24" s="871" t="s">
        <v>1996</v>
      </c>
      <c r="G24" s="872"/>
      <c r="H24" s="499"/>
    </row>
    <row r="25" spans="1:9">
      <c r="E25" s="379"/>
    </row>
    <row r="26" spans="1:9">
      <c r="C26" s="260" t="s">
        <v>1992</v>
      </c>
      <c r="D26" s="668"/>
      <c r="E26" s="484"/>
      <c r="F26" s="260" t="s">
        <v>1992</v>
      </c>
      <c r="G26" s="301"/>
    </row>
    <row r="27" spans="1:9">
      <c r="C27" s="260" t="s">
        <v>1993</v>
      </c>
      <c r="D27" s="285"/>
      <c r="E27" s="379"/>
      <c r="F27" s="260" t="s">
        <v>1995</v>
      </c>
    </row>
    <row r="28" spans="1:9">
      <c r="C28" s="669" t="s">
        <v>1994</v>
      </c>
      <c r="D28" s="285"/>
      <c r="E28" s="379"/>
      <c r="F28" s="262" t="s">
        <v>1994</v>
      </c>
    </row>
  </sheetData>
  <sheetProtection algorithmName="SHA-512" hashValue="EdfSZMPQD9pGMkz/xXcfZxwq+UKcDPCB0fGiFPnoXZAuyM6cluEfyQIbvlqmj1guhanyiYfT6FKWCbLb3Z49MQ==" saltValue="O5ivssA0lDrjsmyYfXj18Q==" spinCount="100000" sheet="1" objects="1" scenarios="1"/>
  <autoFilter ref="A12:G13" xr:uid="{00000000-0009-0000-0000-000018000000}"/>
  <mergeCells count="1">
    <mergeCell ref="C11:G11"/>
  </mergeCells>
  <conditionalFormatting sqref="C4 C7">
    <cfRule type="containsText" dxfId="5596" priority="82" operator="containsText" text="Choisie">
      <formula>NOT(ISERROR(SEARCH("Choisie",C4)))</formula>
    </cfRule>
    <cfRule type="containsText" dxfId="5595" priority="83" operator="containsText" text="clé">
      <formula>NOT(ISERROR(SEARCH("clé",C4)))</formula>
    </cfRule>
    <cfRule type="containsText" dxfId="5594" priority="84" operator="containsText" text="UTILE">
      <formula>NOT(ISERROR(SEARCH("UTILE",C4)))</formula>
    </cfRule>
  </conditionalFormatting>
  <conditionalFormatting sqref="B13:B23 B24:C25 B29:C60 B26:B28">
    <cfRule type="expression" dxfId="5593" priority="64">
      <formula>$B13="Z. Compétences Managériales"</formula>
    </cfRule>
    <cfRule type="expression" dxfId="5592" priority="65">
      <formula>$B13="Y. Compétences comportementales"</formula>
    </cfRule>
    <cfRule type="expression" dxfId="5591" priority="66">
      <formula>$B13="X. Digital"</formula>
    </cfRule>
    <cfRule type="expression" dxfId="5590" priority="67">
      <formula>$B13="P.  Projet"</formula>
    </cfRule>
    <cfRule type="expression" dxfId="5589" priority="68">
      <formula>$B13="O.  Communication"</formula>
    </cfRule>
    <cfRule type="expression" dxfId="5588" priority="69">
      <formula>$B13="N .  Système d'informations"</formula>
    </cfRule>
    <cfRule type="expression" dxfId="5587" priority="70">
      <formula>$B13="M.  Marketing"</formula>
    </cfRule>
    <cfRule type="expression" dxfId="5586" priority="71">
      <formula>$B13="L.  Ressources Humaines"</formula>
    </cfRule>
    <cfRule type="expression" dxfId="5585" priority="72">
      <formula>$B13="K.  Audit / Risques"</formula>
    </cfRule>
    <cfRule type="expression" dxfId="5584" priority="73">
      <formula>$B13="J.  Administration / Services Généraux"</formula>
    </cfRule>
    <cfRule type="expression" dxfId="5583" priority="74">
      <formula>$B13="I.  Immobilier"</formula>
    </cfRule>
    <cfRule type="expression" dxfId="5582" priority="75">
      <formula>$B13="H.  Finance / Contrôle de Gestion / Comptabilité"</formula>
    </cfRule>
    <cfRule type="expression" dxfId="5581" priority="76">
      <formula>$B13="G.  Achats"</formula>
    </cfRule>
    <cfRule type="expression" dxfId="5580" priority="77">
      <formula>$B13="F.  Entreprises"</formula>
    </cfRule>
    <cfRule type="expression" dxfId="5579" priority="78">
      <formula>$B13="E. Excellence opérationnelle  Banque de détail"</formula>
    </cfRule>
    <cfRule type="expression" dxfId="5578" priority="79">
      <formula>$B13="D. Excellence opérationnelle Expertise transverse"</formula>
    </cfRule>
    <cfRule type="expression" dxfId="5577" priority="80">
      <formula>$B13="C. Gestion des risques"</formula>
    </cfRule>
    <cfRule type="expression" dxfId="5576" priority="81">
      <formula>$B13="B. Vente, Conseil"</formula>
    </cfRule>
    <cfRule type="expression" dxfId="5575" priority="85">
      <formula>$B13="A. Accueil, orientation"</formula>
    </cfRule>
  </conditionalFormatting>
  <conditionalFormatting sqref="C8 C10">
    <cfRule type="containsText" dxfId="5574" priority="61" operator="containsText" text="Choisie">
      <formula>NOT(ISERROR(SEARCH("Choisie",C8)))</formula>
    </cfRule>
    <cfRule type="containsText" dxfId="5573" priority="62" operator="containsText" text="clé">
      <formula>NOT(ISERROR(SEARCH("clé",C8)))</formula>
    </cfRule>
    <cfRule type="containsText" dxfId="5572" priority="63" operator="containsText" text="UTILE">
      <formula>NOT(ISERROR(SEARCH("UTILE",C8)))</formula>
    </cfRule>
  </conditionalFormatting>
  <conditionalFormatting sqref="C26:C28">
    <cfRule type="expression" dxfId="5571" priority="20">
      <formula>$B26="Z. Compétences Managériales"</formula>
    </cfRule>
    <cfRule type="expression" dxfId="5570" priority="21">
      <formula>$B26="Y. Compétences comportementales"</formula>
    </cfRule>
    <cfRule type="expression" dxfId="5569" priority="22">
      <formula>$B26="X. Digital"</formula>
    </cfRule>
    <cfRule type="expression" dxfId="5568" priority="23">
      <formula>$B26="P.  Projet"</formula>
    </cfRule>
    <cfRule type="expression" dxfId="5567" priority="24">
      <formula>$B26="O.  Communication"</formula>
    </cfRule>
    <cfRule type="expression" dxfId="5566" priority="25">
      <formula>$B26="N .  Système d'informations"</formula>
    </cfRule>
    <cfRule type="expression" dxfId="5565" priority="26">
      <formula>$B26="M.  Marketing"</formula>
    </cfRule>
    <cfRule type="expression" dxfId="5564" priority="27">
      <formula>$B26="L.  Ressources Humaines"</formula>
    </cfRule>
    <cfRule type="expression" dxfId="5563" priority="28">
      <formula>$B26="K.  Audit / Risques"</formula>
    </cfRule>
    <cfRule type="expression" dxfId="5562" priority="29">
      <formula>$B26="J.  Administration / Services Généraux"</formula>
    </cfRule>
    <cfRule type="expression" dxfId="5561" priority="30">
      <formula>$B26="I.  Immobilier"</formula>
    </cfRule>
    <cfRule type="expression" dxfId="5560" priority="31">
      <formula>$B26="H.  Finance / Contrôle de Gestion / Comptabilité"</formula>
    </cfRule>
    <cfRule type="expression" dxfId="5559" priority="32">
      <formula>$B26="G.  Achats"</formula>
    </cfRule>
    <cfRule type="expression" dxfId="5558" priority="33">
      <formula>$B26="F.  Entreprises"</formula>
    </cfRule>
    <cfRule type="expression" dxfId="5557" priority="34">
      <formula>$B26="E. Excellence opérationnelle  Banque de détail"</formula>
    </cfRule>
    <cfRule type="expression" dxfId="5556" priority="35">
      <formula>$B26="D. Excellence opérationnelle Expertise transverse"</formula>
    </cfRule>
    <cfRule type="expression" dxfId="5555" priority="36">
      <formula>$B26="C. Gestion des risques"</formula>
    </cfRule>
    <cfRule type="expression" dxfId="5554" priority="37">
      <formula>$B26="B. Vente, Conseil"</formula>
    </cfRule>
    <cfRule type="expression" dxfId="5553" priority="38">
      <formula>$B26="A. Accueil, orientation"</formula>
    </cfRule>
  </conditionalFormatting>
  <conditionalFormatting sqref="F26:F28">
    <cfRule type="expression" dxfId="5552" priority="1">
      <formula>$B26="Z. Compétences Managériales"</formula>
    </cfRule>
    <cfRule type="expression" dxfId="5551" priority="2">
      <formula>$B26="Y. Compétences comportementales"</formula>
    </cfRule>
    <cfRule type="expression" dxfId="5550" priority="3">
      <formula>$B26="X. Digital"</formula>
    </cfRule>
    <cfRule type="expression" dxfId="5549" priority="4">
      <formula>$B26="P.  Projet"</formula>
    </cfRule>
    <cfRule type="expression" dxfId="5548" priority="5">
      <formula>$B26="O.  Communication"</formula>
    </cfRule>
    <cfRule type="expression" dxfId="5547" priority="6">
      <formula>$B26="N .  Système d'informations"</formula>
    </cfRule>
    <cfRule type="expression" dxfId="5546" priority="7">
      <formula>$B26="M.  Marketing"</formula>
    </cfRule>
    <cfRule type="expression" dxfId="5545" priority="8">
      <formula>$B26="L.  Ressources Humaines"</formula>
    </cfRule>
    <cfRule type="expression" dxfId="5544" priority="9">
      <formula>$B26="K.  Audit / Risques"</formula>
    </cfRule>
    <cfRule type="expression" dxfId="5543" priority="10">
      <formula>$B26="J.  Administration / Services Généraux"</formula>
    </cfRule>
    <cfRule type="expression" dxfId="5542" priority="11">
      <formula>$B26="I.  Immobilier"</formula>
    </cfRule>
    <cfRule type="expression" dxfId="5541" priority="12">
      <formula>$B26="H.  Finance / Contrôle de Gestion / Comptabilité"</formula>
    </cfRule>
    <cfRule type="expression" dxfId="5540" priority="13">
      <formula>$B26="G.  Achats"</formula>
    </cfRule>
    <cfRule type="expression" dxfId="5539" priority="14">
      <formula>$B26="F.  Entreprises"</formula>
    </cfRule>
    <cfRule type="expression" dxfId="5538" priority="15">
      <formula>$B26="E. Excellence opérationnelle  Banque de détail"</formula>
    </cfRule>
    <cfRule type="expression" dxfId="5537" priority="16">
      <formula>$B26="D. Excellence opérationnelle Expertise transverse"</formula>
    </cfRule>
    <cfRule type="expression" dxfId="5536" priority="17">
      <formula>$B26="C. Gestion des risques"</formula>
    </cfRule>
    <cfRule type="expression" dxfId="5535" priority="18">
      <formula>$B26="B. Vente, Conseil"</formula>
    </cfRule>
    <cfRule type="expression" dxfId="5534" priority="19">
      <formula>$B26="A.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139">
    <tabColor theme="8" tint="0.59999389629810485"/>
    <pageSetUpPr fitToPage="1"/>
  </sheetPr>
  <dimension ref="A1:I36"/>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1.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35357 - GESTIONNAIRE LOGISTIQUE II.1</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35357</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II.1</v>
      </c>
    </row>
    <row r="7" spans="1:7" s="248" customFormat="1" ht="12.75" customHeight="1">
      <c r="A7" s="268"/>
      <c r="B7" s="279"/>
      <c r="C7" s="662"/>
      <c r="D7" s="285"/>
      <c r="E7" s="282"/>
    </row>
    <row r="8" spans="1:7" s="248" customFormat="1" ht="20" customHeight="1">
      <c r="A8" s="268"/>
      <c r="B8" s="279"/>
      <c r="C8" s="414" t="s">
        <v>1988</v>
      </c>
      <c r="D8" s="270" t="s">
        <v>1991</v>
      </c>
      <c r="E8" s="375" t="s">
        <v>1989</v>
      </c>
      <c r="F8" s="271"/>
      <c r="G8" s="283"/>
    </row>
    <row r="9" spans="1:7" s="248" customFormat="1" ht="20"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5" customHeight="1">
      <c r="A12" s="239" t="s">
        <v>959</v>
      </c>
      <c r="B12" s="240" t="s">
        <v>1982</v>
      </c>
      <c r="C12" s="426" t="s">
        <v>432</v>
      </c>
      <c r="D12" s="241" t="s">
        <v>431</v>
      </c>
      <c r="E12" s="241" t="s">
        <v>1997</v>
      </c>
      <c r="F12" s="300" t="s">
        <v>2056</v>
      </c>
      <c r="G12" s="242" t="s">
        <v>1984</v>
      </c>
    </row>
    <row r="13" spans="1:7" s="248" customFormat="1" ht="48">
      <c r="A13" s="244" t="s">
        <v>729</v>
      </c>
      <c r="B13" s="423" t="str">
        <f>IFERROR(VLOOKUP($A13,Référentiel_de_Compétences!$B$7:$E$700,2,0),"")</f>
        <v>D. Excellence opérationnelle Expertise transverse</v>
      </c>
      <c r="C13" s="839" t="s">
        <v>2177</v>
      </c>
      <c r="D13" s="840" t="s">
        <v>2219</v>
      </c>
      <c r="E13" s="841" t="s">
        <v>1509</v>
      </c>
      <c r="F13" s="650" t="s">
        <v>1996</v>
      </c>
      <c r="G13" s="830"/>
    </row>
    <row r="14" spans="1:7" s="248" customFormat="1" ht="42">
      <c r="A14" s="244" t="s">
        <v>732</v>
      </c>
      <c r="B14" s="423" t="str">
        <f>IFERROR(VLOOKUP($A14,Référentiel_de_Compétences!$B$7:$E$700,2,0),"")</f>
        <v>D. Excellence opérationnelle Expertise transverse</v>
      </c>
      <c r="C14" s="842" t="s">
        <v>2243</v>
      </c>
      <c r="D14" s="807" t="s">
        <v>639</v>
      </c>
      <c r="E14" s="843" t="s">
        <v>1192</v>
      </c>
      <c r="F14" s="644" t="s">
        <v>1996</v>
      </c>
      <c r="G14" s="833"/>
    </row>
    <row r="15" spans="1:7" s="248" customFormat="1" ht="78.5" customHeight="1">
      <c r="A15" s="244" t="s">
        <v>740</v>
      </c>
      <c r="B15" s="423" t="str">
        <f>IFERROR(VLOOKUP($A15,Référentiel_de_Compétences!$B$7:$E$700,2,0),"")</f>
        <v>D. Excellence opérationnelle Expertise transverse</v>
      </c>
      <c r="C15" s="842" t="s">
        <v>186</v>
      </c>
      <c r="D15" s="807" t="s">
        <v>2235</v>
      </c>
      <c r="E15" s="843" t="s">
        <v>1515</v>
      </c>
      <c r="F15" s="644" t="s">
        <v>1996</v>
      </c>
      <c r="G15" s="833"/>
    </row>
    <row r="16" spans="1:7" s="248" customFormat="1" ht="80">
      <c r="A16" s="244" t="s">
        <v>741</v>
      </c>
      <c r="B16" s="423" t="str">
        <f>IFERROR(VLOOKUP($A16,Référentiel_de_Compétences!$B$7:$E$700,2,0),"")</f>
        <v>D. Excellence opérationnelle Expertise transverse</v>
      </c>
      <c r="C16" s="842" t="s">
        <v>2130</v>
      </c>
      <c r="D16" s="807" t="s">
        <v>2137</v>
      </c>
      <c r="E16" s="843" t="s">
        <v>1491</v>
      </c>
      <c r="F16" s="644" t="s">
        <v>1996</v>
      </c>
      <c r="G16" s="833"/>
    </row>
    <row r="17" spans="1:9" s="248" customFormat="1" ht="64">
      <c r="A17" s="244" t="s">
        <v>744</v>
      </c>
      <c r="B17" s="423" t="str">
        <f>IFERROR(VLOOKUP($A17,Référentiel_de_Compétences!$B$7:$E$700,2,0),"")</f>
        <v>D. Excellence opérationnelle Expertise transverse</v>
      </c>
      <c r="C17" s="842" t="s">
        <v>184</v>
      </c>
      <c r="D17" s="807" t="s">
        <v>2136</v>
      </c>
      <c r="E17" s="843" t="s">
        <v>1503</v>
      </c>
      <c r="F17" s="644" t="s">
        <v>1996</v>
      </c>
      <c r="G17" s="833"/>
    </row>
    <row r="18" spans="1:9" s="248" customFormat="1" ht="80">
      <c r="A18" s="244" t="s">
        <v>879</v>
      </c>
      <c r="B18" s="423" t="str">
        <f>IFERROR(VLOOKUP($A18,Référentiel_de_Compétences!$B$7:$E$700,2,0),"")</f>
        <v>O.  Communication</v>
      </c>
      <c r="C18" s="842" t="s">
        <v>31</v>
      </c>
      <c r="D18" s="807" t="s">
        <v>2132</v>
      </c>
      <c r="E18" s="843" t="s">
        <v>1136</v>
      </c>
      <c r="F18" s="644" t="s">
        <v>1996</v>
      </c>
      <c r="G18" s="833"/>
    </row>
    <row r="19" spans="1:9" s="248" customFormat="1" ht="32">
      <c r="A19" s="244" t="s">
        <v>880</v>
      </c>
      <c r="B19" s="423" t="str">
        <f>IFERROR(VLOOKUP($A19,Référentiel_de_Compétences!$B$7:$E$700,2,0),"")</f>
        <v>O.  Communication</v>
      </c>
      <c r="C19" s="842" t="s">
        <v>30</v>
      </c>
      <c r="D19" s="807" t="s">
        <v>2217</v>
      </c>
      <c r="E19" s="843" t="s">
        <v>1130</v>
      </c>
      <c r="F19" s="644" t="s">
        <v>1996</v>
      </c>
      <c r="G19" s="833"/>
    </row>
    <row r="20" spans="1:9" s="248" customFormat="1" ht="64">
      <c r="A20" s="244" t="s">
        <v>881</v>
      </c>
      <c r="B20" s="423" t="str">
        <f>IFERROR(VLOOKUP($A20,Référentiel_de_Compétences!$B$7:$E$700,2,0),"")</f>
        <v>O.  Communication</v>
      </c>
      <c r="C20" s="842" t="s">
        <v>2129</v>
      </c>
      <c r="D20" s="807" t="s">
        <v>2134</v>
      </c>
      <c r="E20" s="843" t="s">
        <v>1479</v>
      </c>
      <c r="F20" s="644" t="s">
        <v>1996</v>
      </c>
      <c r="G20" s="833"/>
    </row>
    <row r="21" spans="1:9" s="248" customFormat="1" ht="64">
      <c r="A21" s="244" t="s">
        <v>882</v>
      </c>
      <c r="B21" s="423" t="str">
        <f>IFERROR(VLOOKUP($A21,Référentiel_de_Compétences!$B$7:$E$700,2,0),"")</f>
        <v>O.  Communication</v>
      </c>
      <c r="C21" s="842" t="s">
        <v>181</v>
      </c>
      <c r="D21" s="807" t="s">
        <v>2135</v>
      </c>
      <c r="E21" s="843" t="s">
        <v>1485</v>
      </c>
      <c r="F21" s="644" t="s">
        <v>1996</v>
      </c>
      <c r="G21" s="833"/>
    </row>
    <row r="22" spans="1:9" ht="68" customHeight="1">
      <c r="C22" s="844" t="s">
        <v>2128</v>
      </c>
      <c r="D22" s="845" t="s">
        <v>2133</v>
      </c>
      <c r="E22" s="846" t="s">
        <v>1440</v>
      </c>
      <c r="F22" s="644" t="s">
        <v>1996</v>
      </c>
      <c r="G22" s="833"/>
    </row>
    <row r="23" spans="1:9" s="210" customFormat="1">
      <c r="A23" s="207"/>
      <c r="B23" s="208"/>
      <c r="C23" s="260" t="s">
        <v>1992</v>
      </c>
      <c r="D23" s="668"/>
      <c r="E23" s="484"/>
      <c r="F23" s="260" t="s">
        <v>1992</v>
      </c>
      <c r="G23" s="301"/>
      <c r="H23" s="207"/>
      <c r="I23" s="207"/>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c r="E29" s="379"/>
    </row>
    <row r="30" spans="1:9">
      <c r="E30" s="379"/>
    </row>
    <row r="31" spans="1:9">
      <c r="E31" s="379"/>
    </row>
    <row r="32" spans="1:9">
      <c r="E32" s="379"/>
    </row>
    <row r="33" spans="5:5">
      <c r="E33" s="379"/>
    </row>
    <row r="34" spans="5:5">
      <c r="E34" s="379"/>
    </row>
    <row r="35" spans="5:5">
      <c r="E35" s="379"/>
    </row>
    <row r="36" spans="5:5">
      <c r="E36" s="379"/>
    </row>
  </sheetData>
  <sheetProtection algorithmName="SHA-512" hashValue="Uh8zB882ZTV5XnIOqMqprM6LRTK012cfSiIaReFJsmYeFrkQpKgI2jn4sJ6rX9TW2GtysPGtAl/mHYPDnQfXUg==" saltValue="iPjf+OCxNoDuJAp33Wlrbw==" spinCount="100000" sheet="1" objects="1" scenarios="1"/>
  <autoFilter ref="A12:G21" xr:uid="{00000000-0009-0000-0000-000019000000}"/>
  <mergeCells count="1">
    <mergeCell ref="C11:G11"/>
  </mergeCells>
  <conditionalFormatting sqref="C4 C7">
    <cfRule type="containsText" dxfId="5533" priority="60" operator="containsText" text="Choisie">
      <formula>NOT(ISERROR(SEARCH("Choisie",C4)))</formula>
    </cfRule>
    <cfRule type="containsText" dxfId="5532" priority="61" operator="containsText" text="clé">
      <formula>NOT(ISERROR(SEARCH("clé",C4)))</formula>
    </cfRule>
    <cfRule type="containsText" dxfId="5531" priority="62" operator="containsText" text="UTILE">
      <formula>NOT(ISERROR(SEARCH("UTILE",C4)))</formula>
    </cfRule>
  </conditionalFormatting>
  <conditionalFormatting sqref="B26:C68 B13:B25">
    <cfRule type="expression" dxfId="5530" priority="42">
      <formula>$B13="Z. Compétences Managériales"</formula>
    </cfRule>
    <cfRule type="expression" dxfId="5529" priority="43">
      <formula>$B13="Y. Compétences comportementales"</formula>
    </cfRule>
    <cfRule type="expression" dxfId="5528" priority="44">
      <formula>$B13="X. Digital"</formula>
    </cfRule>
    <cfRule type="expression" dxfId="5527" priority="45">
      <formula>$B13="P.  Projet"</formula>
    </cfRule>
    <cfRule type="expression" dxfId="5526" priority="46">
      <formula>$B13="O.  Communication"</formula>
    </cfRule>
    <cfRule type="expression" dxfId="5525" priority="47">
      <formula>$B13="N .  Système d'informations"</formula>
    </cfRule>
    <cfRule type="expression" dxfId="5524" priority="48">
      <formula>$B13="M.  Marketing"</formula>
    </cfRule>
    <cfRule type="expression" dxfId="5523" priority="49">
      <formula>$B13="L.  Ressources Humaines"</formula>
    </cfRule>
    <cfRule type="expression" dxfId="5522" priority="50">
      <formula>$B13="K.  Audit / Risques"</formula>
    </cfRule>
    <cfRule type="expression" dxfId="5521" priority="51">
      <formula>$B13="J.  Administration / Services Généraux"</formula>
    </cfRule>
    <cfRule type="expression" dxfId="5520" priority="52">
      <formula>$B13="I.  Immobilier"</formula>
    </cfRule>
    <cfRule type="expression" dxfId="5519" priority="53">
      <formula>$B13="H.  Finance / Contrôle de Gestion / Comptabilité"</formula>
    </cfRule>
    <cfRule type="expression" dxfId="5518" priority="54">
      <formula>$B13="G.  Achats"</formula>
    </cfRule>
    <cfRule type="expression" dxfId="5517" priority="55">
      <formula>$B13="F.  Entreprises"</formula>
    </cfRule>
    <cfRule type="expression" dxfId="5516" priority="56">
      <formula>$B13="E. Excellence opérationnelle  Banque de détail"</formula>
    </cfRule>
    <cfRule type="expression" dxfId="5515" priority="57">
      <formula>$B13="D. Excellence opérationnelle Expertise transverse"</formula>
    </cfRule>
    <cfRule type="expression" dxfId="5514" priority="58">
      <formula>$B13="C. Gestion des risques"</formula>
    </cfRule>
    <cfRule type="expression" dxfId="5513" priority="59">
      <formula>$B13="B. Vente, Conseil"</formula>
    </cfRule>
    <cfRule type="expression" dxfId="5512" priority="63">
      <formula>$B13="A. Accueil, orientation"</formula>
    </cfRule>
  </conditionalFormatting>
  <conditionalFormatting sqref="C8 C10">
    <cfRule type="containsText" dxfId="5511" priority="39" operator="containsText" text="Choisie">
      <formula>NOT(ISERROR(SEARCH("Choisie",C8)))</formula>
    </cfRule>
    <cfRule type="containsText" dxfId="5510" priority="40" operator="containsText" text="clé">
      <formula>NOT(ISERROR(SEARCH("clé",C8)))</formula>
    </cfRule>
    <cfRule type="containsText" dxfId="5509" priority="41" operator="containsText" text="UTILE">
      <formula>NOT(ISERROR(SEARCH("UTILE",C8)))</formula>
    </cfRule>
  </conditionalFormatting>
  <conditionalFormatting sqref="C23:C25">
    <cfRule type="expression" dxfId="5508" priority="20">
      <formula>$B23="Z. Compétences Managériales"</formula>
    </cfRule>
    <cfRule type="expression" dxfId="5507" priority="21">
      <formula>$B23="Y. Compétences comportementales"</formula>
    </cfRule>
    <cfRule type="expression" dxfId="5506" priority="22">
      <formula>$B23="X. Digital"</formula>
    </cfRule>
    <cfRule type="expression" dxfId="5505" priority="23">
      <formula>$B23="P.  Projet"</formula>
    </cfRule>
    <cfRule type="expression" dxfId="5504" priority="24">
      <formula>$B23="O.  Communication"</formula>
    </cfRule>
    <cfRule type="expression" dxfId="5503" priority="25">
      <formula>$B23="N .  Système d'informations"</formula>
    </cfRule>
    <cfRule type="expression" dxfId="5502" priority="26">
      <formula>$B23="M.  Marketing"</formula>
    </cfRule>
    <cfRule type="expression" dxfId="5501" priority="27">
      <formula>$B23="L.  Ressources Humaines"</formula>
    </cfRule>
    <cfRule type="expression" dxfId="5500" priority="28">
      <formula>$B23="K.  Audit / Risques"</formula>
    </cfRule>
    <cfRule type="expression" dxfId="5499" priority="29">
      <formula>$B23="J.  Administration / Services Généraux"</formula>
    </cfRule>
    <cfRule type="expression" dxfId="5498" priority="30">
      <formula>$B23="I.  Immobilier"</formula>
    </cfRule>
    <cfRule type="expression" dxfId="5497" priority="31">
      <formula>$B23="H.  Finance / Contrôle de Gestion / Comptabilité"</formula>
    </cfRule>
    <cfRule type="expression" dxfId="5496" priority="32">
      <formula>$B23="G.  Achats"</formula>
    </cfRule>
    <cfRule type="expression" dxfId="5495" priority="33">
      <formula>$B23="F.  Entreprises"</formula>
    </cfRule>
    <cfRule type="expression" dxfId="5494" priority="34">
      <formula>$B23="E. Excellence opérationnelle  Banque de détail"</formula>
    </cfRule>
    <cfRule type="expression" dxfId="5493" priority="35">
      <formula>$B23="D. Excellence opérationnelle Expertise transverse"</formula>
    </cfRule>
    <cfRule type="expression" dxfId="5492" priority="36">
      <formula>$B23="C. Gestion des risques"</formula>
    </cfRule>
    <cfRule type="expression" dxfId="5491" priority="37">
      <formula>$B23="B. Vente, Conseil"</formula>
    </cfRule>
    <cfRule type="expression" dxfId="5490" priority="38">
      <formula>$B23="A. Accueil, orientation"</formula>
    </cfRule>
  </conditionalFormatting>
  <conditionalFormatting sqref="F23:F25">
    <cfRule type="expression" dxfId="5489" priority="1">
      <formula>$B23="Z. Compétences Managériales"</formula>
    </cfRule>
    <cfRule type="expression" dxfId="5488" priority="2">
      <formula>$B23="Y. Compétences comportementales"</formula>
    </cfRule>
    <cfRule type="expression" dxfId="5487" priority="3">
      <formula>$B23="X. Digital"</formula>
    </cfRule>
    <cfRule type="expression" dxfId="5486" priority="4">
      <formula>$B23="P.  Projet"</formula>
    </cfRule>
    <cfRule type="expression" dxfId="5485" priority="5">
      <formula>$B23="O.  Communication"</formula>
    </cfRule>
    <cfRule type="expression" dxfId="5484" priority="6">
      <formula>$B23="N .  Système d'informations"</formula>
    </cfRule>
    <cfRule type="expression" dxfId="5483" priority="7">
      <formula>$B23="M.  Marketing"</formula>
    </cfRule>
    <cfRule type="expression" dxfId="5482" priority="8">
      <formula>$B23="L.  Ressources Humaines"</formula>
    </cfRule>
    <cfRule type="expression" dxfId="5481" priority="9">
      <formula>$B23="K.  Audit / Risques"</formula>
    </cfRule>
    <cfRule type="expression" dxfId="5480" priority="10">
      <formula>$B23="J.  Administration / Services Généraux"</formula>
    </cfRule>
    <cfRule type="expression" dxfId="5479" priority="11">
      <formula>$B23="I.  Immobilier"</formula>
    </cfRule>
    <cfRule type="expression" dxfId="5478" priority="12">
      <formula>$B23="H.  Finance / Contrôle de Gestion / Comptabilité"</formula>
    </cfRule>
    <cfRule type="expression" dxfId="5477" priority="13">
      <formula>$B23="G.  Achats"</formula>
    </cfRule>
    <cfRule type="expression" dxfId="5476" priority="14">
      <formula>$B23="F.  Entreprises"</formula>
    </cfRule>
    <cfRule type="expression" dxfId="5475" priority="15">
      <formula>$B23="E. Excellence opérationnelle  Banque de détail"</formula>
    </cfRule>
    <cfRule type="expression" dxfId="5474" priority="16">
      <formula>$B23="D. Excellence opérationnelle Expertise transverse"</formula>
    </cfRule>
    <cfRule type="expression" dxfId="5473" priority="17">
      <formula>$B23="C. Gestion des risques"</formula>
    </cfRule>
    <cfRule type="expression" dxfId="5472" priority="18">
      <formula>$B23="B. Vente, Conseil"</formula>
    </cfRule>
    <cfRule type="expression" dxfId="5471" priority="19">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headerFooter>
    <oddFooter>&amp;C&amp;1#&amp;"Calibri"&amp;10&amp;K0078D7C1 - Interne</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40">
    <tabColor theme="8" tint="0.59999389629810485"/>
    <pageSetUpPr fitToPage="1"/>
  </sheetPr>
  <dimension ref="A1:I37"/>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1.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37046- RESPONSABLE RESSOURCES HUMAINES III.3</v>
      </c>
      <c r="E4" s="271"/>
      <c r="F4" s="271"/>
      <c r="G4" s="272" t="e">
        <f ca="1">HYPERLINK("#Matrice!"&amp;ADDRESS(3,4+MATCH(D4,Matrice!$E$3:$AOP$3,0)),"Go")</f>
        <v>#N/A</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37046</v>
      </c>
    </row>
    <row r="6" spans="1:7" s="278" customFormat="1" ht="21" customHeight="1">
      <c r="A6" s="273"/>
      <c r="B6" s="274"/>
      <c r="C6" s="275" t="s">
        <v>404</v>
      </c>
      <c r="D6" s="276" t="str">
        <f ca="1">VLOOKUP($G$5,Répertoire_des_fonctions!$A$7:$E$780,3,0)</f>
        <v>GENERALISTE RH</v>
      </c>
      <c r="E6" s="277"/>
      <c r="F6" s="276" t="s">
        <v>1987</v>
      </c>
      <c r="G6" s="276" t="str">
        <f ca="1">VLOOKUP($G$5,Répertoire_des_fonctions!$A$7:$E$780,5,0)</f>
        <v>III.3</v>
      </c>
    </row>
    <row r="7" spans="1:7" s="248" customFormat="1" ht="12.75" customHeight="1">
      <c r="A7" s="268"/>
      <c r="B7" s="279"/>
      <c r="C7" s="662"/>
      <c r="D7" s="285"/>
      <c r="E7" s="282"/>
    </row>
    <row r="8" spans="1:7" s="248" customFormat="1" ht="20" customHeight="1">
      <c r="A8" s="268"/>
      <c r="B8" s="279"/>
      <c r="C8" s="414" t="s">
        <v>1988</v>
      </c>
      <c r="D8" s="270" t="s">
        <v>1991</v>
      </c>
      <c r="E8" s="375" t="s">
        <v>1989</v>
      </c>
      <c r="F8" s="271"/>
      <c r="G8" s="283"/>
    </row>
    <row r="9" spans="1:7" s="248" customFormat="1" ht="20"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5" customHeight="1">
      <c r="A12" s="239" t="s">
        <v>959</v>
      </c>
      <c r="B12" s="240" t="s">
        <v>1982</v>
      </c>
      <c r="C12" s="426" t="s">
        <v>432</v>
      </c>
      <c r="D12" s="241" t="s">
        <v>431</v>
      </c>
      <c r="E12" s="241" t="s">
        <v>1997</v>
      </c>
      <c r="F12" s="300" t="s">
        <v>2056</v>
      </c>
      <c r="G12" s="242" t="s">
        <v>1984</v>
      </c>
    </row>
    <row r="13" spans="1:7" s="248" customFormat="1" ht="68">
      <c r="A13" s="244" t="s">
        <v>729</v>
      </c>
      <c r="B13" s="423" t="str">
        <f>IFERROR(VLOOKUP($A13,Référentiel_de_Compétences!$B$7:$E$700,2,0),"")</f>
        <v>D. Excellence opérationnelle Expertise transverse</v>
      </c>
      <c r="C13" s="828" t="s">
        <v>2129</v>
      </c>
      <c r="D13" s="829" t="s">
        <v>2134</v>
      </c>
      <c r="E13" s="829" t="s">
        <v>1484</v>
      </c>
      <c r="F13" s="650" t="s">
        <v>1996</v>
      </c>
      <c r="G13" s="830"/>
    </row>
    <row r="14" spans="1:7" s="248" customFormat="1" ht="68">
      <c r="A14" s="244" t="s">
        <v>732</v>
      </c>
      <c r="B14" s="423" t="str">
        <f>IFERROR(VLOOKUP($A14,Référentiel_de_Compétences!$B$7:$E$700,2,0),"")</f>
        <v>D. Excellence opérationnelle Expertise transverse</v>
      </c>
      <c r="C14" s="831" t="s">
        <v>181</v>
      </c>
      <c r="D14" s="832" t="s">
        <v>2135</v>
      </c>
      <c r="E14" s="832" t="s">
        <v>1490</v>
      </c>
      <c r="F14" s="644" t="s">
        <v>1996</v>
      </c>
      <c r="G14" s="833"/>
    </row>
    <row r="15" spans="1:7" s="248" customFormat="1" ht="102">
      <c r="A15" s="244" t="s">
        <v>740</v>
      </c>
      <c r="B15" s="423" t="str">
        <f>IFERROR(VLOOKUP($A15,Référentiel_de_Compétences!$B$7:$E$700,2,0),"")</f>
        <v>D. Excellence opérationnelle Expertise transverse</v>
      </c>
      <c r="C15" s="831" t="s">
        <v>2130</v>
      </c>
      <c r="D15" s="832" t="s">
        <v>2137</v>
      </c>
      <c r="E15" s="832" t="s">
        <v>1496</v>
      </c>
      <c r="F15" s="644" t="s">
        <v>1996</v>
      </c>
      <c r="G15" s="833"/>
    </row>
    <row r="16" spans="1:7" s="248" customFormat="1" ht="85">
      <c r="A16" s="244" t="s">
        <v>741</v>
      </c>
      <c r="B16" s="423" t="str">
        <f>IFERROR(VLOOKUP($A16,Référentiel_de_Compétences!$B$7:$E$700,2,0),"")</f>
        <v>D. Excellence opérationnelle Expertise transverse</v>
      </c>
      <c r="C16" s="831" t="s">
        <v>184</v>
      </c>
      <c r="D16" s="832" t="s">
        <v>2136</v>
      </c>
      <c r="E16" s="832" t="s">
        <v>1508</v>
      </c>
      <c r="F16" s="644" t="s">
        <v>1996</v>
      </c>
      <c r="G16" s="833"/>
    </row>
    <row r="17" spans="1:9" s="248" customFormat="1" ht="51">
      <c r="A17" s="244" t="s">
        <v>744</v>
      </c>
      <c r="B17" s="423" t="str">
        <f>IFERROR(VLOOKUP($A17,Référentiel_de_Compétences!$B$7:$E$700,2,0),"")</f>
        <v>D. Excellence opérationnelle Expertise transverse</v>
      </c>
      <c r="C17" s="831" t="s">
        <v>114</v>
      </c>
      <c r="D17" s="832" t="s">
        <v>2281</v>
      </c>
      <c r="E17" s="832" t="s">
        <v>1401</v>
      </c>
      <c r="F17" s="644" t="s">
        <v>1996</v>
      </c>
      <c r="G17" s="833"/>
    </row>
    <row r="18" spans="1:9" s="248" customFormat="1" ht="51">
      <c r="A18" s="244" t="s">
        <v>879</v>
      </c>
      <c r="B18" s="423" t="str">
        <f>IFERROR(VLOOKUP($A18,Référentiel_de_Compétences!$B$7:$E$700,2,0),"")</f>
        <v>O.  Communication</v>
      </c>
      <c r="C18" s="831" t="s">
        <v>117</v>
      </c>
      <c r="D18" s="832" t="s">
        <v>2278</v>
      </c>
      <c r="E18" s="832" t="s">
        <v>1411</v>
      </c>
      <c r="F18" s="644" t="s">
        <v>1996</v>
      </c>
      <c r="G18" s="833"/>
    </row>
    <row r="19" spans="1:9" s="248" customFormat="1" ht="51">
      <c r="A19" s="244" t="s">
        <v>880</v>
      </c>
      <c r="B19" s="423" t="str">
        <f>IFERROR(VLOOKUP($A19,Référentiel_de_Compétences!$B$7:$E$700,2,0),"")</f>
        <v>O.  Communication</v>
      </c>
      <c r="C19" s="831" t="s">
        <v>120</v>
      </c>
      <c r="D19" s="832" t="s">
        <v>2276</v>
      </c>
      <c r="E19" s="832" t="s">
        <v>1415</v>
      </c>
      <c r="F19" s="644" t="s">
        <v>1996</v>
      </c>
      <c r="G19" s="833"/>
    </row>
    <row r="20" spans="1:9" s="248" customFormat="1" ht="51">
      <c r="A20" s="244" t="s">
        <v>881</v>
      </c>
      <c r="B20" s="423" t="str">
        <f>IFERROR(VLOOKUP($A20,Référentiel_de_Compétences!$B$7:$E$700,2,0),"")</f>
        <v>O.  Communication</v>
      </c>
      <c r="C20" s="831" t="s">
        <v>44</v>
      </c>
      <c r="D20" s="832" t="s">
        <v>2220</v>
      </c>
      <c r="E20" s="832" t="s">
        <v>1202</v>
      </c>
      <c r="F20" s="644" t="s">
        <v>1996</v>
      </c>
      <c r="G20" s="833"/>
    </row>
    <row r="21" spans="1:9" s="248" customFormat="1" ht="34">
      <c r="A21" s="244" t="s">
        <v>882</v>
      </c>
      <c r="B21" s="423" t="str">
        <f>IFERROR(VLOOKUP($A21,Référentiel_de_Compétences!$B$7:$E$700,2,0),"")</f>
        <v>O.  Communication</v>
      </c>
      <c r="C21" s="831" t="s">
        <v>2128</v>
      </c>
      <c r="D21" s="832" t="s">
        <v>2133</v>
      </c>
      <c r="E21" s="832" t="s">
        <v>1445</v>
      </c>
      <c r="F21" s="644" t="s">
        <v>1996</v>
      </c>
      <c r="G21" s="833"/>
    </row>
    <row r="22" spans="1:9" ht="119">
      <c r="C22" s="831" t="s">
        <v>31</v>
      </c>
      <c r="D22" s="832" t="s">
        <v>2132</v>
      </c>
      <c r="E22" s="832" t="s">
        <v>1141</v>
      </c>
      <c r="F22" s="644" t="s">
        <v>1996</v>
      </c>
      <c r="G22" s="833"/>
    </row>
    <row r="23" spans="1:9" s="210" customFormat="1" ht="51">
      <c r="A23" s="207"/>
      <c r="B23" s="208"/>
      <c r="C23" s="834" t="s">
        <v>43</v>
      </c>
      <c r="D23" s="835" t="s">
        <v>639</v>
      </c>
      <c r="E23" s="835" t="s">
        <v>1197</v>
      </c>
      <c r="F23" s="657" t="s">
        <v>1996</v>
      </c>
      <c r="G23" s="836"/>
      <c r="H23" s="207"/>
      <c r="I23" s="207"/>
    </row>
    <row r="24" spans="1:9" s="210" customFormat="1">
      <c r="A24" s="207"/>
      <c r="B24" s="208"/>
      <c r="C24" s="260" t="s">
        <v>1992</v>
      </c>
      <c r="D24" s="668"/>
      <c r="E24" s="484"/>
      <c r="F24" s="260" t="s">
        <v>1992</v>
      </c>
      <c r="G24" s="301"/>
      <c r="H24" s="207"/>
      <c r="I24" s="207"/>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sheetData>
  <sheetProtection algorithmName="SHA-512" hashValue="6LPiAWvnErgHk5dg5jfQkY8dictqoxxINSz9vkkmRHREsgjfvvc2ZIlVc7u0PnLsKzGe0NAqetmOqO6VRCf/Ng==" saltValue="3FpGes3o2VWZeC719q+NQg==" spinCount="100000" sheet="1" objects="1" scenarios="1"/>
  <autoFilter ref="A12:G21" xr:uid="{00000000-0009-0000-0000-00001A000000}"/>
  <mergeCells count="1">
    <mergeCell ref="C11:G11"/>
  </mergeCells>
  <conditionalFormatting sqref="C4 C7">
    <cfRule type="containsText" dxfId="5470" priority="79" operator="containsText" text="Choisie">
      <formula>NOT(ISERROR(SEARCH("Choisie",C4)))</formula>
    </cfRule>
    <cfRule type="containsText" dxfId="5469" priority="80" operator="containsText" text="clé">
      <formula>NOT(ISERROR(SEARCH("clé",C4)))</formula>
    </cfRule>
    <cfRule type="containsText" dxfId="5468" priority="81" operator="containsText" text="UTILE">
      <formula>NOT(ISERROR(SEARCH("UTILE",C4)))</formula>
    </cfRule>
  </conditionalFormatting>
  <conditionalFormatting sqref="B27:C69 B13:B26">
    <cfRule type="expression" dxfId="5467" priority="61">
      <formula>$B13="Z. Compétences Managériales"</formula>
    </cfRule>
    <cfRule type="expression" dxfId="5466" priority="62">
      <formula>$B13="Y. Compétences comportementales"</formula>
    </cfRule>
    <cfRule type="expression" dxfId="5465" priority="63">
      <formula>$B13="X. Digital"</formula>
    </cfRule>
    <cfRule type="expression" dxfId="5464" priority="64">
      <formula>$B13="P.  Projet"</formula>
    </cfRule>
    <cfRule type="expression" dxfId="5463" priority="65">
      <formula>$B13="O.  Communication"</formula>
    </cfRule>
    <cfRule type="expression" dxfId="5462" priority="66">
      <formula>$B13="N .  Système d'informations"</formula>
    </cfRule>
    <cfRule type="expression" dxfId="5461" priority="67">
      <formula>$B13="M.  Marketing"</formula>
    </cfRule>
    <cfRule type="expression" dxfId="5460" priority="68">
      <formula>$B13="L.  Ressources Humaines"</formula>
    </cfRule>
    <cfRule type="expression" dxfId="5459" priority="69">
      <formula>$B13="K.  Audit / Risques"</formula>
    </cfRule>
    <cfRule type="expression" dxfId="5458" priority="70">
      <formula>$B13="J.  Administration / Services Généraux"</formula>
    </cfRule>
    <cfRule type="expression" dxfId="5457" priority="71">
      <formula>$B13="I.  Immobilier"</formula>
    </cfRule>
    <cfRule type="expression" dxfId="5456" priority="72">
      <formula>$B13="H.  Finance / Contrôle de Gestion / Comptabilité"</formula>
    </cfRule>
    <cfRule type="expression" dxfId="5455" priority="73">
      <formula>$B13="G.  Achats"</formula>
    </cfRule>
    <cfRule type="expression" dxfId="5454" priority="74">
      <formula>$B13="F.  Entreprises"</formula>
    </cfRule>
    <cfRule type="expression" dxfId="5453" priority="75">
      <formula>$B13="E. Excellence opérationnelle  Banque de détail"</formula>
    </cfRule>
    <cfRule type="expression" dxfId="5452" priority="76">
      <formula>$B13="D. Excellence opérationnelle Expertise transverse"</formula>
    </cfRule>
    <cfRule type="expression" dxfId="5451" priority="77">
      <formula>$B13="C. Gestion des risques"</formula>
    </cfRule>
    <cfRule type="expression" dxfId="5450" priority="78">
      <formula>$B13="B. Vente, Conseil"</formula>
    </cfRule>
    <cfRule type="expression" dxfId="5449" priority="82">
      <formula>$B13="A. Accueil, orientation"</formula>
    </cfRule>
  </conditionalFormatting>
  <conditionalFormatting sqref="C8 C10">
    <cfRule type="containsText" dxfId="5448" priority="58" operator="containsText" text="Choisie">
      <formula>NOT(ISERROR(SEARCH("Choisie",C8)))</formula>
    </cfRule>
    <cfRule type="containsText" dxfId="5447" priority="59" operator="containsText" text="clé">
      <formula>NOT(ISERROR(SEARCH("clé",C8)))</formula>
    </cfRule>
    <cfRule type="containsText" dxfId="5446" priority="60" operator="containsText" text="UTILE">
      <formula>NOT(ISERROR(SEARCH("UTILE",C8)))</formula>
    </cfRule>
  </conditionalFormatting>
  <conditionalFormatting sqref="C24:C26">
    <cfRule type="expression" dxfId="5445" priority="20">
      <formula>$B24="Z. Compétences Managériales"</formula>
    </cfRule>
    <cfRule type="expression" dxfId="5444" priority="21">
      <formula>$B24="Y. Compétences comportementales"</formula>
    </cfRule>
    <cfRule type="expression" dxfId="5443" priority="22">
      <formula>$B24="X. Digital"</formula>
    </cfRule>
    <cfRule type="expression" dxfId="5442" priority="23">
      <formula>$B24="P.  Projet"</formula>
    </cfRule>
    <cfRule type="expression" dxfId="5441" priority="24">
      <formula>$B24="O.  Communication"</formula>
    </cfRule>
    <cfRule type="expression" dxfId="5440" priority="25">
      <formula>$B24="N .  Système d'informations"</formula>
    </cfRule>
    <cfRule type="expression" dxfId="5439" priority="26">
      <formula>$B24="M.  Marketing"</formula>
    </cfRule>
    <cfRule type="expression" dxfId="5438" priority="27">
      <formula>$B24="L.  Ressources Humaines"</formula>
    </cfRule>
    <cfRule type="expression" dxfId="5437" priority="28">
      <formula>$B24="K.  Audit / Risques"</formula>
    </cfRule>
    <cfRule type="expression" dxfId="5436" priority="29">
      <formula>$B24="J.  Administration / Services Généraux"</formula>
    </cfRule>
    <cfRule type="expression" dxfId="5435" priority="30">
      <formula>$B24="I.  Immobilier"</formula>
    </cfRule>
    <cfRule type="expression" dxfId="5434" priority="31">
      <formula>$B24="H.  Finance / Contrôle de Gestion / Comptabilité"</formula>
    </cfRule>
    <cfRule type="expression" dxfId="5433" priority="32">
      <formula>$B24="G.  Achats"</formula>
    </cfRule>
    <cfRule type="expression" dxfId="5432" priority="33">
      <formula>$B24="F.  Entreprises"</formula>
    </cfRule>
    <cfRule type="expression" dxfId="5431" priority="34">
      <formula>$B24="E. Excellence opérationnelle  Banque de détail"</formula>
    </cfRule>
    <cfRule type="expression" dxfId="5430" priority="35">
      <formula>$B24="D. Excellence opérationnelle Expertise transverse"</formula>
    </cfRule>
    <cfRule type="expression" dxfId="5429" priority="36">
      <formula>$B24="C. Gestion des risques"</formula>
    </cfRule>
    <cfRule type="expression" dxfId="5428" priority="37">
      <formula>$B24="B. Vente, Conseil"</formula>
    </cfRule>
    <cfRule type="expression" dxfId="5427" priority="38">
      <formula>$B24="A. Accueil, orientation"</formula>
    </cfRule>
  </conditionalFormatting>
  <conditionalFormatting sqref="F24:F26">
    <cfRule type="expression" dxfId="5426" priority="1">
      <formula>$B24="Z. Compétences Managériales"</formula>
    </cfRule>
    <cfRule type="expression" dxfId="5425" priority="2">
      <formula>$B24="Y. Compétences comportementales"</formula>
    </cfRule>
    <cfRule type="expression" dxfId="5424" priority="3">
      <formula>$B24="X. Digital"</formula>
    </cfRule>
    <cfRule type="expression" dxfId="5423" priority="4">
      <formula>$B24="P.  Projet"</formula>
    </cfRule>
    <cfRule type="expression" dxfId="5422" priority="5">
      <formula>$B24="O.  Communication"</formula>
    </cfRule>
    <cfRule type="expression" dxfId="5421" priority="6">
      <formula>$B24="N .  Système d'informations"</formula>
    </cfRule>
    <cfRule type="expression" dxfId="5420" priority="7">
      <formula>$B24="M.  Marketing"</formula>
    </cfRule>
    <cfRule type="expression" dxfId="5419" priority="8">
      <formula>$B24="L.  Ressources Humaines"</formula>
    </cfRule>
    <cfRule type="expression" dxfId="5418" priority="9">
      <formula>$B24="K.  Audit / Risques"</formula>
    </cfRule>
    <cfRule type="expression" dxfId="5417" priority="10">
      <formula>$B24="J.  Administration / Services Généraux"</formula>
    </cfRule>
    <cfRule type="expression" dxfId="5416" priority="11">
      <formula>$B24="I.  Immobilier"</formula>
    </cfRule>
    <cfRule type="expression" dxfId="5415" priority="12">
      <formula>$B24="H.  Finance / Contrôle de Gestion / Comptabilité"</formula>
    </cfRule>
    <cfRule type="expression" dxfId="5414" priority="13">
      <formula>$B24="G.  Achats"</formula>
    </cfRule>
    <cfRule type="expression" dxfId="5413" priority="14">
      <formula>$B24="F.  Entreprises"</formula>
    </cfRule>
    <cfRule type="expression" dxfId="5412" priority="15">
      <formula>$B24="E. Excellence opérationnelle  Banque de détail"</formula>
    </cfRule>
    <cfRule type="expression" dxfId="5411" priority="16">
      <formula>$B24="D. Excellence opérationnelle Expertise transverse"</formula>
    </cfRule>
    <cfRule type="expression" dxfId="5410" priority="17">
      <formula>$B24="C. Gestion des risques"</formula>
    </cfRule>
    <cfRule type="expression" dxfId="5409" priority="18">
      <formula>$B24="B. Vente, Conseil"</formula>
    </cfRule>
    <cfRule type="expression" dxfId="5408" priority="19">
      <formula>$B24="A. Accueil, orientation"</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141">
    <tabColor theme="8" tint="0.59999389629810485"/>
    <pageSetUpPr fitToPage="1"/>
  </sheetPr>
  <dimension ref="A1:I37"/>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1.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35304 - TECHNICIEN DE MAINTENANCE</v>
      </c>
      <c r="E4" s="271"/>
      <c r="F4" s="271"/>
      <c r="G4" s="272" t="e">
        <f ca="1">HYPERLINK("#Matrice!"&amp;ADDRESS(3,4+MATCH(D4,Matrice!$E$3:$AOP$3,0)),"Go")</f>
        <v>#N/A</v>
      </c>
    </row>
    <row r="5" spans="1:7" s="278" customFormat="1" ht="21" customHeight="1">
      <c r="A5" s="273"/>
      <c r="B5" s="274"/>
      <c r="C5" s="275" t="s">
        <v>403</v>
      </c>
      <c r="D5" s="276" t="str">
        <f ca="1">VLOOKUP($G$5,Répertoire_des_fonctions!$A$7:$E$780,2,0)</f>
        <v>MAINTENANCE TECHNIQUE</v>
      </c>
      <c r="E5" s="277"/>
      <c r="F5" s="276" t="s">
        <v>1986</v>
      </c>
      <c r="G5" s="276" t="str">
        <f ca="1">RIGHT(CELL("filename",A1),LEN(CELL("filename",A1))-SEARCH("]",CELL("filename",A1)))</f>
        <v>35304</v>
      </c>
    </row>
    <row r="6" spans="1:7" s="278" customFormat="1" ht="21" customHeight="1">
      <c r="A6" s="273"/>
      <c r="B6" s="274"/>
      <c r="C6" s="275" t="s">
        <v>404</v>
      </c>
      <c r="D6" s="276" t="str">
        <f ca="1">VLOOKUP($G$5,Répertoire_des_fonctions!$A$7:$E$780,3,0)</f>
        <v>TECHNICIEN DE MAINTENANCE</v>
      </c>
      <c r="E6" s="277"/>
      <c r="F6" s="276" t="s">
        <v>1987</v>
      </c>
      <c r="G6" s="276" t="str">
        <f ca="1">VLOOKUP($G$5,Répertoire_des_fonctions!$A$7:$E$780,5,0)</f>
        <v>II.1</v>
      </c>
    </row>
    <row r="7" spans="1:7" s="248" customFormat="1" ht="12.75" customHeight="1">
      <c r="A7" s="268"/>
      <c r="B7" s="279"/>
      <c r="C7" s="662"/>
      <c r="D7" s="285"/>
      <c r="E7" s="282"/>
    </row>
    <row r="8" spans="1:7" s="248" customFormat="1" ht="20" customHeight="1">
      <c r="A8" s="268"/>
      <c r="B8" s="279"/>
      <c r="C8" s="414" t="s">
        <v>1988</v>
      </c>
      <c r="D8" s="270" t="s">
        <v>1991</v>
      </c>
      <c r="E8" s="375" t="s">
        <v>1989</v>
      </c>
      <c r="F8" s="271"/>
      <c r="G8" s="283"/>
    </row>
    <row r="9" spans="1:7" s="248" customFormat="1" ht="20"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5" customHeight="1">
      <c r="A12" s="239" t="s">
        <v>959</v>
      </c>
      <c r="B12" s="240" t="s">
        <v>1982</v>
      </c>
      <c r="C12" s="426" t="s">
        <v>432</v>
      </c>
      <c r="D12" s="241" t="s">
        <v>431</v>
      </c>
      <c r="E12" s="241" t="s">
        <v>1997</v>
      </c>
      <c r="F12" s="300" t="s">
        <v>2056</v>
      </c>
      <c r="G12" s="242" t="s">
        <v>1984</v>
      </c>
    </row>
    <row r="13" spans="1:7" s="248" customFormat="1" ht="68">
      <c r="A13" s="244" t="s">
        <v>729</v>
      </c>
      <c r="B13" s="423" t="str">
        <f>IFERROR(VLOOKUP($A13,Référentiel_de_Compétences!$B$7:$E$700,2,0),"")</f>
        <v>D. Excellence opérationnelle Expertise transverse</v>
      </c>
      <c r="C13" s="664" t="s">
        <v>2129</v>
      </c>
      <c r="D13" s="664" t="s">
        <v>2134</v>
      </c>
      <c r="E13" s="665" t="s">
        <v>1479</v>
      </c>
      <c r="F13" s="430" t="s">
        <v>1996</v>
      </c>
      <c r="G13" s="493"/>
    </row>
    <row r="14" spans="1:7" s="248" customFormat="1" ht="68">
      <c r="A14" s="244" t="s">
        <v>732</v>
      </c>
      <c r="B14" s="423" t="str">
        <f>IFERROR(VLOOKUP($A14,Référentiel_de_Compétences!$B$7:$E$700,2,0),"")</f>
        <v>D. Excellence opérationnelle Expertise transverse</v>
      </c>
      <c r="C14" s="666" t="s">
        <v>181</v>
      </c>
      <c r="D14" s="666" t="s">
        <v>2135</v>
      </c>
      <c r="E14" s="667" t="s">
        <v>1485</v>
      </c>
      <c r="F14" s="432" t="s">
        <v>1996</v>
      </c>
      <c r="G14" s="494"/>
    </row>
    <row r="15" spans="1:7" s="248" customFormat="1" ht="102">
      <c r="A15" s="244" t="s">
        <v>740</v>
      </c>
      <c r="B15" s="423" t="str">
        <f>IFERROR(VLOOKUP($A15,Référentiel_de_Compétences!$B$7:$E$700,2,0),"")</f>
        <v>D. Excellence opérationnelle Expertise transverse</v>
      </c>
      <c r="C15" s="666" t="s">
        <v>2130</v>
      </c>
      <c r="D15" s="666" t="s">
        <v>2137</v>
      </c>
      <c r="E15" s="667" t="s">
        <v>1491</v>
      </c>
      <c r="F15" s="432" t="s">
        <v>1996</v>
      </c>
      <c r="G15" s="494"/>
    </row>
    <row r="16" spans="1:7" s="248" customFormat="1" ht="85">
      <c r="A16" s="244" t="s">
        <v>741</v>
      </c>
      <c r="B16" s="423" t="str">
        <f>IFERROR(VLOOKUP($A16,Référentiel_de_Compétences!$B$7:$E$700,2,0),"")</f>
        <v>D. Excellence opérationnelle Expertise transverse</v>
      </c>
      <c r="C16" s="666" t="s">
        <v>183</v>
      </c>
      <c r="D16" s="666" t="s">
        <v>2242</v>
      </c>
      <c r="E16" s="667" t="s">
        <v>1497</v>
      </c>
      <c r="F16" s="432" t="s">
        <v>1996</v>
      </c>
      <c r="G16" s="494"/>
    </row>
    <row r="17" spans="1:9" s="248" customFormat="1" ht="85">
      <c r="A17" s="244" t="s">
        <v>744</v>
      </c>
      <c r="B17" s="423" t="str">
        <f>IFERROR(VLOOKUP($A17,Référentiel_de_Compétences!$B$7:$E$700,2,0),"")</f>
        <v>D. Excellence opérationnelle Expertise transverse</v>
      </c>
      <c r="C17" s="666" t="s">
        <v>184</v>
      </c>
      <c r="D17" s="666" t="s">
        <v>2136</v>
      </c>
      <c r="E17" s="667" t="s">
        <v>1503</v>
      </c>
      <c r="F17" s="432" t="s">
        <v>1996</v>
      </c>
      <c r="G17" s="494"/>
    </row>
    <row r="18" spans="1:9" s="248" customFormat="1" ht="51">
      <c r="A18" s="244" t="s">
        <v>879</v>
      </c>
      <c r="B18" s="423" t="str">
        <f>IFERROR(VLOOKUP($A18,Référentiel_de_Compétences!$B$7:$E$700,2,0),"")</f>
        <v>O.  Communication</v>
      </c>
      <c r="C18" s="666" t="s">
        <v>2177</v>
      </c>
      <c r="D18" s="666" t="s">
        <v>2219</v>
      </c>
      <c r="E18" s="667" t="s">
        <v>1509</v>
      </c>
      <c r="F18" s="432" t="s">
        <v>1996</v>
      </c>
      <c r="G18" s="494"/>
    </row>
    <row r="19" spans="1:9" s="248" customFormat="1" ht="51">
      <c r="A19" s="244" t="s">
        <v>880</v>
      </c>
      <c r="B19" s="423" t="str">
        <f>IFERROR(VLOOKUP($A19,Référentiel_de_Compétences!$B$7:$E$700,2,0),"")</f>
        <v>O.  Communication</v>
      </c>
      <c r="C19" s="666" t="s">
        <v>186</v>
      </c>
      <c r="D19" s="666" t="s">
        <v>2235</v>
      </c>
      <c r="E19" s="667" t="s">
        <v>1515</v>
      </c>
      <c r="F19" s="432" t="s">
        <v>1996</v>
      </c>
      <c r="G19" s="494"/>
    </row>
    <row r="20" spans="1:9" s="248" customFormat="1" ht="102">
      <c r="A20" s="244" t="s">
        <v>881</v>
      </c>
      <c r="B20" s="423" t="str">
        <f>IFERROR(VLOOKUP($A20,Référentiel_de_Compétences!$B$7:$E$700,2,0),"")</f>
        <v>O.  Communication</v>
      </c>
      <c r="C20" s="666" t="s">
        <v>2270</v>
      </c>
      <c r="D20" s="666" t="s">
        <v>2271</v>
      </c>
      <c r="E20" s="667" t="s">
        <v>2303</v>
      </c>
      <c r="F20" s="432" t="s">
        <v>1996</v>
      </c>
      <c r="G20" s="494"/>
    </row>
    <row r="21" spans="1:9" s="248" customFormat="1" ht="68">
      <c r="A21" s="244" t="s">
        <v>882</v>
      </c>
      <c r="B21" s="423" t="str">
        <f>IFERROR(VLOOKUP($A21,Référentiel_de_Compétences!$B$7:$E$700,2,0),"")</f>
        <v>O.  Communication</v>
      </c>
      <c r="C21" s="666" t="s">
        <v>2272</v>
      </c>
      <c r="D21" s="666" t="s">
        <v>2273</v>
      </c>
      <c r="E21" s="667" t="s">
        <v>2304</v>
      </c>
      <c r="F21" s="432" t="s">
        <v>1996</v>
      </c>
      <c r="G21" s="494"/>
    </row>
    <row r="22" spans="1:9" ht="27.75" customHeight="1">
      <c r="C22" s="260" t="s">
        <v>1992</v>
      </c>
      <c r="D22" s="668"/>
      <c r="E22" s="484"/>
      <c r="F22" s="260" t="s">
        <v>1992</v>
      </c>
      <c r="G22" s="301"/>
    </row>
    <row r="23" spans="1:9" s="210" customFormat="1">
      <c r="A23" s="207"/>
      <c r="B23" s="208"/>
      <c r="C23" s="260" t="s">
        <v>1993</v>
      </c>
      <c r="D23" s="285"/>
      <c r="E23" s="379"/>
      <c r="F23" s="260" t="s">
        <v>1995</v>
      </c>
      <c r="G23" s="207"/>
      <c r="H23" s="207"/>
      <c r="I23" s="207"/>
    </row>
    <row r="24" spans="1:9" s="210" customFormat="1">
      <c r="A24" s="207"/>
      <c r="B24" s="208"/>
      <c r="C24" s="669" t="s">
        <v>1994</v>
      </c>
      <c r="D24" s="285"/>
      <c r="E24" s="379"/>
      <c r="F24" s="262" t="s">
        <v>1994</v>
      </c>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sheetData>
  <sheetProtection algorithmName="SHA-512" hashValue="5KxyUTaL1vAV/V44cG3rCWi+AbYQx1yYkZwAY5WpvDfHh1WmyzLn5a4s51qRTmFH3XI/cAatDxoJeDBLBquzfA==" saltValue="WlyCsP0funwuK9wr76wAKg==" spinCount="100000" sheet="1" objects="1" scenarios="1"/>
  <autoFilter ref="A12:G21" xr:uid="{00000000-0009-0000-0000-00001B000000}"/>
  <mergeCells count="1">
    <mergeCell ref="C11:G11"/>
  </mergeCells>
  <conditionalFormatting sqref="C4 C7">
    <cfRule type="containsText" dxfId="5407" priority="41" operator="containsText" text="Choisie">
      <formula>NOT(ISERROR(SEARCH("Choisie",C4)))</formula>
    </cfRule>
    <cfRule type="containsText" dxfId="5406" priority="42" operator="containsText" text="clé">
      <formula>NOT(ISERROR(SEARCH("clé",C4)))</formula>
    </cfRule>
    <cfRule type="containsText" dxfId="5405" priority="43" operator="containsText" text="UTILE">
      <formula>NOT(ISERROR(SEARCH("UTILE",C4)))</formula>
    </cfRule>
  </conditionalFormatting>
  <conditionalFormatting sqref="B22:C69 B13:B21">
    <cfRule type="expression" dxfId="5404" priority="23">
      <formula>$B13="Z. Compétences Managériales"</formula>
    </cfRule>
    <cfRule type="expression" dxfId="5403" priority="24">
      <formula>$B13="Y. Compétences comportementales"</formula>
    </cfRule>
    <cfRule type="expression" dxfId="5402" priority="25">
      <formula>$B13="X. Digital"</formula>
    </cfRule>
    <cfRule type="expression" dxfId="5401" priority="26">
      <formula>$B13="P.  Projet"</formula>
    </cfRule>
    <cfRule type="expression" dxfId="5400" priority="27">
      <formula>$B13="O.  Communication"</formula>
    </cfRule>
    <cfRule type="expression" dxfId="5399" priority="28">
      <formula>$B13="N .  Système d'informations"</formula>
    </cfRule>
    <cfRule type="expression" dxfId="5398" priority="29">
      <formula>$B13="M.  Marketing"</formula>
    </cfRule>
    <cfRule type="expression" dxfId="5397" priority="30">
      <formula>$B13="L.  Ressources Humaines"</formula>
    </cfRule>
    <cfRule type="expression" dxfId="5396" priority="31">
      <formula>$B13="K.  Audit / Risques"</formula>
    </cfRule>
    <cfRule type="expression" dxfId="5395" priority="32">
      <formula>$B13="J.  Administration / Services Généraux"</formula>
    </cfRule>
    <cfRule type="expression" dxfId="5394" priority="33">
      <formula>$B13="I.  Immobilier"</formula>
    </cfRule>
    <cfRule type="expression" dxfId="5393" priority="34">
      <formula>$B13="H.  Finance / Contrôle de Gestion / Comptabilité"</formula>
    </cfRule>
    <cfRule type="expression" dxfId="5392" priority="35">
      <formula>$B13="G.  Achats"</formula>
    </cfRule>
    <cfRule type="expression" dxfId="5391" priority="36">
      <formula>$B13="F.  Entreprises"</formula>
    </cfRule>
    <cfRule type="expression" dxfId="5390" priority="37">
      <formula>$B13="E. Excellence opérationnelle  Banque de détail"</formula>
    </cfRule>
    <cfRule type="expression" dxfId="5389" priority="38">
      <formula>$B13="D. Excellence opérationnelle Expertise transverse"</formula>
    </cfRule>
    <cfRule type="expression" dxfId="5388" priority="39">
      <formula>$B13="C. Gestion des risques"</formula>
    </cfRule>
    <cfRule type="expression" dxfId="5387" priority="40">
      <formula>$B13="B. Vente, Conseil"</formula>
    </cfRule>
    <cfRule type="expression" dxfId="5386" priority="44">
      <formula>$B13="A. Accueil, orientation"</formula>
    </cfRule>
  </conditionalFormatting>
  <conditionalFormatting sqref="C8 C10">
    <cfRule type="containsText" dxfId="5385" priority="20" operator="containsText" text="Choisie">
      <formula>NOT(ISERROR(SEARCH("Choisie",C8)))</formula>
    </cfRule>
    <cfRule type="containsText" dxfId="5384" priority="21" operator="containsText" text="clé">
      <formula>NOT(ISERROR(SEARCH("clé",C8)))</formula>
    </cfRule>
    <cfRule type="containsText" dxfId="5383" priority="22" operator="containsText" text="UTILE">
      <formula>NOT(ISERROR(SEARCH("UTILE",C8)))</formula>
    </cfRule>
  </conditionalFormatting>
  <conditionalFormatting sqref="F22:F24">
    <cfRule type="expression" dxfId="5382" priority="1">
      <formula>$B22="Z. Compétences Managériales"</formula>
    </cfRule>
    <cfRule type="expression" dxfId="5381" priority="2">
      <formula>$B22="Y. Compétences comportementales"</formula>
    </cfRule>
    <cfRule type="expression" dxfId="5380" priority="3">
      <formula>$B22="X. Digital"</formula>
    </cfRule>
    <cfRule type="expression" dxfId="5379" priority="4">
      <formula>$B22="P.  Projet"</formula>
    </cfRule>
    <cfRule type="expression" dxfId="5378" priority="5">
      <formula>$B22="O.  Communication"</formula>
    </cfRule>
    <cfRule type="expression" dxfId="5377" priority="6">
      <formula>$B22="N .  Système d'informations"</formula>
    </cfRule>
    <cfRule type="expression" dxfId="5376" priority="7">
      <formula>$B22="M.  Marketing"</formula>
    </cfRule>
    <cfRule type="expression" dxfId="5375" priority="8">
      <formula>$B22="L.  Ressources Humaines"</formula>
    </cfRule>
    <cfRule type="expression" dxfId="5374" priority="9">
      <formula>$B22="K.  Audit / Risques"</formula>
    </cfRule>
    <cfRule type="expression" dxfId="5373" priority="10">
      <formula>$B22="J.  Administration / Services Généraux"</formula>
    </cfRule>
    <cfRule type="expression" dxfId="5372" priority="11">
      <formula>$B22="I.  Immobilier"</formula>
    </cfRule>
    <cfRule type="expression" dxfId="5371" priority="12">
      <formula>$B22="H.  Finance / Contrôle de Gestion / Comptabilité"</formula>
    </cfRule>
    <cfRule type="expression" dxfId="5370" priority="13">
      <formula>$B22="G.  Achats"</formula>
    </cfRule>
    <cfRule type="expression" dxfId="5369" priority="14">
      <formula>$B22="F.  Entreprises"</formula>
    </cfRule>
    <cfRule type="expression" dxfId="5368" priority="15">
      <formula>$B22="E. Excellence opérationnelle  Banque de détail"</formula>
    </cfRule>
    <cfRule type="expression" dxfId="5367" priority="16">
      <formula>$B22="D. Excellence opérationnelle Expertise transverse"</formula>
    </cfRule>
    <cfRule type="expression" dxfId="5366" priority="17">
      <formula>$B22="C. Gestion des risques"</formula>
    </cfRule>
    <cfRule type="expression" dxfId="5365" priority="18">
      <formula>$B22="B. Vente, Conseil"</formula>
    </cfRule>
    <cfRule type="expression" dxfId="5364" priority="19">
      <formula>$B22="A.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11">
    <tabColor theme="8" tint="0.59999389629810485"/>
    <pageSetUpPr fitToPage="1"/>
  </sheetPr>
  <dimension ref="A1:I54"/>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2027</v>
      </c>
      <c r="E4" s="271"/>
      <c r="F4" s="271"/>
      <c r="G4" s="272" t="e">
        <f>HYPERLINK("#Matrice!"&amp;ADDRESS(3,4+MATCH(D4,Matrice!$E$3:$AOP$3,0)),"Go")</f>
        <v>#N/A</v>
      </c>
    </row>
    <row r="5" spans="1:7" s="278" customFormat="1" ht="21" customHeight="1">
      <c r="A5" s="273"/>
      <c r="B5" s="274"/>
      <c r="C5" s="275" t="s">
        <v>403</v>
      </c>
      <c r="D5" s="276" t="s">
        <v>2028</v>
      </c>
      <c r="E5" s="277"/>
      <c r="F5" s="276" t="s">
        <v>1986</v>
      </c>
      <c r="G5" s="276" t="str">
        <f ca="1">RIGHT(CELL("filename",A1),LEN(CELL("filename",A1))-SEARCH("]",CELL("filename",A1)))</f>
        <v>35507</v>
      </c>
    </row>
    <row r="6" spans="1:7" s="278" customFormat="1" ht="21" customHeight="1">
      <c r="A6" s="273"/>
      <c r="B6" s="274"/>
      <c r="C6" s="275" t="s">
        <v>404</v>
      </c>
      <c r="D6" s="276" t="s">
        <v>2025</v>
      </c>
      <c r="E6" s="277"/>
      <c r="F6" s="276" t="s">
        <v>1987</v>
      </c>
      <c r="G6" s="276" t="s">
        <v>948</v>
      </c>
    </row>
    <row r="7" spans="1:7" s="248" customFormat="1" ht="10.5" customHeight="1">
      <c r="A7" s="268"/>
      <c r="B7" s="279"/>
      <c r="C7" s="662"/>
      <c r="D7" s="285"/>
      <c r="E7" s="282"/>
    </row>
    <row r="8" spans="1:7" s="248" customFormat="1" ht="15" customHeight="1">
      <c r="A8" s="268"/>
      <c r="B8" s="279"/>
      <c r="C8" s="275" t="s">
        <v>1988</v>
      </c>
      <c r="D8" s="321"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9.5" customHeight="1">
      <c r="A12" s="239" t="s">
        <v>959</v>
      </c>
      <c r="B12" s="240" t="s">
        <v>1982</v>
      </c>
      <c r="C12" s="241" t="s">
        <v>432</v>
      </c>
      <c r="D12" s="241" t="s">
        <v>431</v>
      </c>
      <c r="E12" s="241" t="s">
        <v>1997</v>
      </c>
      <c r="F12" s="242" t="s">
        <v>2056</v>
      </c>
      <c r="G12" s="242" t="s">
        <v>1984</v>
      </c>
    </row>
    <row r="13" spans="1:7" s="248" customFormat="1" ht="68">
      <c r="A13" s="244"/>
      <c r="B13" s="423"/>
      <c r="C13" s="670" t="s">
        <v>2129</v>
      </c>
      <c r="D13" s="670" t="s">
        <v>2134</v>
      </c>
      <c r="E13" s="665" t="s">
        <v>1480</v>
      </c>
      <c r="F13" s="430" t="s">
        <v>1996</v>
      </c>
      <c r="G13" s="469"/>
    </row>
    <row r="14" spans="1:7" s="248" customFormat="1" ht="68">
      <c r="A14" s="244"/>
      <c r="B14" s="423"/>
      <c r="C14" s="671" t="s">
        <v>181</v>
      </c>
      <c r="D14" s="671" t="s">
        <v>2135</v>
      </c>
      <c r="E14" s="667" t="s">
        <v>1486</v>
      </c>
      <c r="F14" s="432" t="s">
        <v>1996</v>
      </c>
      <c r="G14" s="470"/>
    </row>
    <row r="15" spans="1:7" s="248" customFormat="1" ht="102.75" customHeight="1">
      <c r="A15" s="244"/>
      <c r="B15" s="423"/>
      <c r="C15" s="671" t="s">
        <v>2130</v>
      </c>
      <c r="D15" s="671" t="s">
        <v>2137</v>
      </c>
      <c r="E15" s="667" t="s">
        <v>1492</v>
      </c>
      <c r="F15" s="432" t="s">
        <v>1996</v>
      </c>
      <c r="G15" s="470"/>
    </row>
    <row r="16" spans="1:7" s="248" customFormat="1" ht="85">
      <c r="A16" s="244"/>
      <c r="B16" s="423"/>
      <c r="C16" s="671" t="s">
        <v>183</v>
      </c>
      <c r="D16" s="671" t="s">
        <v>2242</v>
      </c>
      <c r="E16" s="667" t="s">
        <v>1498</v>
      </c>
      <c r="F16" s="432" t="s">
        <v>1996</v>
      </c>
      <c r="G16" s="470"/>
    </row>
    <row r="17" spans="1:9" s="248" customFormat="1" ht="84.75" customHeight="1">
      <c r="A17" s="244"/>
      <c r="B17" s="423"/>
      <c r="C17" s="671" t="s">
        <v>184</v>
      </c>
      <c r="D17" s="671" t="s">
        <v>2136</v>
      </c>
      <c r="E17" s="667" t="s">
        <v>1504</v>
      </c>
      <c r="F17" s="432" t="s">
        <v>1996</v>
      </c>
      <c r="G17" s="470"/>
    </row>
    <row r="18" spans="1:9" s="248" customFormat="1" ht="55.5" customHeight="1">
      <c r="A18" s="244"/>
      <c r="B18" s="423"/>
      <c r="C18" s="671" t="s">
        <v>2177</v>
      </c>
      <c r="D18" s="671" t="s">
        <v>2219</v>
      </c>
      <c r="E18" s="667" t="s">
        <v>1510</v>
      </c>
      <c r="F18" s="432" t="s">
        <v>1996</v>
      </c>
      <c r="G18" s="470"/>
    </row>
    <row r="19" spans="1:9" s="248" customFormat="1" ht="51">
      <c r="A19" s="244"/>
      <c r="B19" s="423"/>
      <c r="C19" s="671" t="s">
        <v>186</v>
      </c>
      <c r="D19" s="671" t="s">
        <v>2235</v>
      </c>
      <c r="E19" s="667" t="s">
        <v>1516</v>
      </c>
      <c r="F19" s="432" t="s">
        <v>1996</v>
      </c>
      <c r="G19" s="470"/>
    </row>
    <row r="20" spans="1:9" s="248" customFormat="1" ht="102">
      <c r="A20" s="244"/>
      <c r="B20" s="423"/>
      <c r="C20" s="671" t="s">
        <v>2270</v>
      </c>
      <c r="D20" s="671" t="s">
        <v>2271</v>
      </c>
      <c r="E20" s="667" t="s">
        <v>2305</v>
      </c>
      <c r="F20" s="432" t="s">
        <v>1996</v>
      </c>
      <c r="G20" s="470"/>
    </row>
    <row r="21" spans="1:9" s="248" customFormat="1" ht="75" customHeight="1">
      <c r="A21" s="244"/>
      <c r="B21" s="423"/>
      <c r="C21" s="672" t="s">
        <v>2272</v>
      </c>
      <c r="D21" s="672" t="s">
        <v>2273</v>
      </c>
      <c r="E21" s="673" t="s">
        <v>2306</v>
      </c>
      <c r="F21" s="434" t="s">
        <v>1996</v>
      </c>
      <c r="G21" s="471"/>
    </row>
    <row r="22" spans="1:9" ht="27.75" customHeight="1">
      <c r="C22" s="260" t="s">
        <v>1992</v>
      </c>
      <c r="D22" s="285"/>
      <c r="E22" s="379"/>
      <c r="F22" s="260" t="s">
        <v>1992</v>
      </c>
    </row>
    <row r="23" spans="1:9" s="210" customFormat="1">
      <c r="A23" s="207"/>
      <c r="B23" s="208"/>
      <c r="C23" s="260" t="s">
        <v>1993</v>
      </c>
      <c r="D23" s="285"/>
      <c r="E23" s="379"/>
      <c r="F23" s="260" t="s">
        <v>1995</v>
      </c>
      <c r="G23" s="207"/>
      <c r="H23" s="207"/>
      <c r="I23" s="207"/>
    </row>
    <row r="24" spans="1:9" s="210" customFormat="1">
      <c r="A24" s="207"/>
      <c r="B24" s="208"/>
      <c r="C24" s="669" t="s">
        <v>1994</v>
      </c>
      <c r="D24" s="285"/>
      <c r="E24" s="379"/>
      <c r="F24" s="262" t="s">
        <v>1994</v>
      </c>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sheetData>
  <sheetProtection algorithmName="SHA-512" hashValue="oyiQ8FPx8YxtF48AHHvUomG7jvOWnYO/mGU5ireD1aNWddcmpu4S02guqwGtuaI9MRIPoI0p8j9NjRmfhlJTNw==" saltValue="5etxk+rgUMjwmfRLPLe+JA==" spinCount="100000" sheet="1" objects="1" scenarios="1"/>
  <autoFilter ref="A12:G21" xr:uid="{00000000-0009-0000-0000-00001C000000}"/>
  <mergeCells count="1">
    <mergeCell ref="C11:G11"/>
  </mergeCells>
  <conditionalFormatting sqref="C4 C7 E13:E21">
    <cfRule type="containsText" dxfId="5363" priority="50" operator="containsText" text="Choisie">
      <formula>NOT(ISERROR(SEARCH("Choisie",C4)))</formula>
    </cfRule>
    <cfRule type="containsText" dxfId="5362" priority="51" operator="containsText" text="clé">
      <formula>NOT(ISERROR(SEARCH("clé",C4)))</formula>
    </cfRule>
    <cfRule type="containsText" dxfId="5361" priority="52" operator="containsText" text="UTILE">
      <formula>NOT(ISERROR(SEARCH("UTILE",C4)))</formula>
    </cfRule>
  </conditionalFormatting>
  <conditionalFormatting sqref="B13:B21 B22:C69">
    <cfRule type="expression" dxfId="5360" priority="32">
      <formula>$B13="Z. Compétences Managériales"</formula>
    </cfRule>
    <cfRule type="expression" dxfId="5359" priority="33">
      <formula>$B13="Y. Compétences comportementales"</formula>
    </cfRule>
    <cfRule type="expression" dxfId="5358" priority="34">
      <formula>$B13="X. Digital"</formula>
    </cfRule>
    <cfRule type="expression" dxfId="5357" priority="35">
      <formula>$B13="P.  Projet"</formula>
    </cfRule>
    <cfRule type="expression" dxfId="5356" priority="36">
      <formula>$B13="O.  Communication"</formula>
    </cfRule>
    <cfRule type="expression" dxfId="5355" priority="37">
      <formula>$B13="N .  Système d'informations"</formula>
    </cfRule>
    <cfRule type="expression" dxfId="5354" priority="38">
      <formula>$B13="M.  Marketing"</formula>
    </cfRule>
    <cfRule type="expression" dxfId="5353" priority="39">
      <formula>$B13="L.  Ressources Humaines"</formula>
    </cfRule>
    <cfRule type="expression" dxfId="5352" priority="40">
      <formula>$B13="K.  Audit / Risques"</formula>
    </cfRule>
    <cfRule type="expression" dxfId="5351" priority="41">
      <formula>$B13="J.  Administration / Services Généraux"</formula>
    </cfRule>
    <cfRule type="expression" dxfId="5350" priority="42">
      <formula>$B13="I.  Immobilier"</formula>
    </cfRule>
    <cfRule type="expression" dxfId="5349" priority="43">
      <formula>$B13="H.  Finance / Contrôle de Gestion / Comptabilité"</formula>
    </cfRule>
    <cfRule type="expression" dxfId="5348" priority="44">
      <formula>$B13="G.  Achats"</formula>
    </cfRule>
    <cfRule type="expression" dxfId="5347" priority="45">
      <formula>$B13="F.  Entreprises"</formula>
    </cfRule>
    <cfRule type="expression" dxfId="5346" priority="46">
      <formula>$B13="E. Excellence opérationnelle  Banque de détail"</formula>
    </cfRule>
    <cfRule type="expression" dxfId="5345" priority="47">
      <formula>$B13="D. Excellence opérationnelle Expertise transverse"</formula>
    </cfRule>
    <cfRule type="expression" dxfId="5344" priority="48">
      <formula>$B13="C. Gestion des risques"</formula>
    </cfRule>
    <cfRule type="expression" dxfId="5343" priority="49">
      <formula>$B13="B. Vente, Conseil"</formula>
    </cfRule>
    <cfRule type="expression" dxfId="5342" priority="53">
      <formula>$B13="A. Accueil, orientation"</formula>
    </cfRule>
  </conditionalFormatting>
  <conditionalFormatting sqref="C8 C10">
    <cfRule type="containsText" dxfId="5341" priority="29" operator="containsText" text="Choisie">
      <formula>NOT(ISERROR(SEARCH("Choisie",C8)))</formula>
    </cfRule>
    <cfRule type="containsText" dxfId="5340" priority="30" operator="containsText" text="clé">
      <formula>NOT(ISERROR(SEARCH("clé",C8)))</formula>
    </cfRule>
    <cfRule type="containsText" dxfId="5339" priority="31" operator="containsText" text="UTILE">
      <formula>NOT(ISERROR(SEARCH("UTILE",C8)))</formula>
    </cfRule>
  </conditionalFormatting>
  <conditionalFormatting sqref="F22:F24">
    <cfRule type="expression" dxfId="5338" priority="10">
      <formula>$B22="Z. Compétences Managériales"</formula>
    </cfRule>
    <cfRule type="expression" dxfId="5337" priority="11">
      <formula>$B22="Y. Compétences comportementales"</formula>
    </cfRule>
    <cfRule type="expression" dxfId="5336" priority="12">
      <formula>$B22="X. Digital"</formula>
    </cfRule>
    <cfRule type="expression" dxfId="5335" priority="13">
      <formula>$B22="P.  Projet"</formula>
    </cfRule>
    <cfRule type="expression" dxfId="5334" priority="14">
      <formula>$B22="O.  Communication"</formula>
    </cfRule>
    <cfRule type="expression" dxfId="5333" priority="15">
      <formula>$B22="N .  Système d'informations"</formula>
    </cfRule>
    <cfRule type="expression" dxfId="5332" priority="16">
      <formula>$B22="M.  Marketing"</formula>
    </cfRule>
    <cfRule type="expression" dxfId="5331" priority="17">
      <formula>$B22="L.  Ressources Humaines"</formula>
    </cfRule>
    <cfRule type="expression" dxfId="5330" priority="18">
      <formula>$B22="K.  Audit / Risques"</formula>
    </cfRule>
    <cfRule type="expression" dxfId="5329" priority="19">
      <formula>$B22="J.  Administration / Services Généraux"</formula>
    </cfRule>
    <cfRule type="expression" dxfId="5328" priority="20">
      <formula>$B22="I.  Immobilier"</formula>
    </cfRule>
    <cfRule type="expression" dxfId="5327" priority="21">
      <formula>$B22="H.  Finance / Contrôle de Gestion / Comptabilité"</formula>
    </cfRule>
    <cfRule type="expression" dxfId="5326" priority="22">
      <formula>$B22="G.  Achats"</formula>
    </cfRule>
    <cfRule type="expression" dxfId="5325" priority="23">
      <formula>$B22="F.  Entreprises"</formula>
    </cfRule>
    <cfRule type="expression" dxfId="5324" priority="24">
      <formula>$B22="E. Excellence opérationnelle  Banque de détail"</formula>
    </cfRule>
    <cfRule type="expression" dxfId="5323" priority="25">
      <formula>$B22="D. Excellence opérationnelle Expertise transverse"</formula>
    </cfRule>
    <cfRule type="expression" dxfId="5322" priority="26">
      <formula>$B22="C. Gestion des risques"</formula>
    </cfRule>
    <cfRule type="expression" dxfId="5321" priority="27">
      <formula>$B22="B. Vente, Conseil"</formula>
    </cfRule>
    <cfRule type="expression" dxfId="5320" priority="28">
      <formula>$B22="A. Accueil, orientation"</formula>
    </cfRule>
  </conditionalFormatting>
  <printOptions horizontalCentered="1"/>
  <pageMargins left="0.23622047244094491" right="0.23622047244094491" top="0.74803149606299213" bottom="0.74803149606299213" header="0" footer="0"/>
  <pageSetup paperSize="9" scale="70" orientation="portrait" r:id="rId1"/>
  <headerFooter>
    <oddFooter>&amp;C&amp;1#&amp;"Calibri"&amp;10&amp;K0078D7C1 - Interne</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filterMode="1">
    <tabColor theme="4"/>
  </sheetPr>
  <dimension ref="A1:UZ276"/>
  <sheetViews>
    <sheetView showGridLines="0" zoomScale="70" zoomScaleNormal="70" workbookViewId="0">
      <pane xSplit="5" ySplit="10" topLeftCell="AD11" activePane="bottomRight" state="frozen"/>
      <selection activeCell="B518" sqref="B518"/>
      <selection pane="topRight" activeCell="B518" sqref="B518"/>
      <selection pane="bottomLeft" activeCell="B518" sqref="B518"/>
      <selection pane="bottomRight" activeCell="AD70" sqref="AD70"/>
    </sheetView>
  </sheetViews>
  <sheetFormatPr baseColWidth="10" defaultColWidth="11.5" defaultRowHeight="15" outlineLevelRow="1"/>
  <cols>
    <col min="1" max="1" width="1.1640625" style="1" customWidth="1"/>
    <col min="2" max="2" width="6.5" style="8" customWidth="1"/>
    <col min="3" max="3" width="10.1640625" style="70" customWidth="1"/>
    <col min="4" max="4" width="53" style="9" customWidth="1"/>
    <col min="5" max="91" width="17.33203125" style="1" customWidth="1"/>
    <col min="92" max="92" width="20.83203125" style="1" customWidth="1"/>
    <col min="93" max="572" width="17.33203125" style="1" customWidth="1"/>
    <col min="573" max="16384" width="11.5" style="1"/>
  </cols>
  <sheetData>
    <row r="1" spans="1:572" s="16" customFormat="1" ht="49.5" customHeight="1">
      <c r="A1" s="1"/>
      <c r="B1" s="8"/>
      <c r="C1" s="65"/>
      <c r="D1" s="31" t="s">
        <v>439</v>
      </c>
      <c r="E1" s="1007" t="s">
        <v>196</v>
      </c>
      <c r="F1" s="1007"/>
      <c r="G1" s="1007"/>
      <c r="H1" s="1007"/>
      <c r="I1" s="1007"/>
      <c r="J1" s="1007"/>
      <c r="K1" s="1007"/>
      <c r="L1" s="1007"/>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1007"/>
      <c r="AO1" s="1007"/>
      <c r="AP1" s="1007"/>
      <c r="AQ1" s="1007"/>
      <c r="AR1" s="1007"/>
      <c r="AS1" s="1007"/>
      <c r="AT1" s="1007"/>
      <c r="AU1" s="1007"/>
      <c r="AV1" s="1007"/>
      <c r="AW1" s="1007"/>
      <c r="AX1" s="1007"/>
      <c r="AY1" s="1007"/>
      <c r="AZ1" s="1007"/>
      <c r="BA1" s="1007"/>
      <c r="BB1" s="1007"/>
      <c r="BC1" s="1007"/>
      <c r="BD1" s="1007"/>
      <c r="BE1" s="1007"/>
      <c r="BF1" s="1007"/>
      <c r="BG1" s="1007"/>
      <c r="BH1" s="1007"/>
      <c r="BI1" s="1007"/>
      <c r="BJ1" s="1007"/>
      <c r="BK1" s="1007"/>
      <c r="BL1" s="1007"/>
      <c r="BM1" s="1007"/>
      <c r="BN1" s="1007"/>
      <c r="BO1" s="1007"/>
      <c r="BP1" s="1007"/>
      <c r="BQ1" s="1007"/>
      <c r="BR1" s="1007"/>
      <c r="BS1" s="1007"/>
      <c r="BT1" s="1007"/>
      <c r="BU1" s="1007"/>
      <c r="BV1" s="1008" t="s">
        <v>197</v>
      </c>
      <c r="BW1" s="1008"/>
      <c r="BX1" s="1008"/>
      <c r="BY1" s="1008"/>
      <c r="BZ1" s="1008"/>
      <c r="CA1" s="1008"/>
      <c r="CB1" s="1008"/>
      <c r="CC1" s="1008"/>
      <c r="CD1" s="1008"/>
      <c r="CE1" s="1008"/>
      <c r="CF1" s="1008"/>
      <c r="CG1" s="1008"/>
      <c r="CH1" s="1008"/>
      <c r="CI1" s="1008"/>
      <c r="CJ1" s="1008"/>
      <c r="CK1" s="1008"/>
      <c r="CL1" s="1008"/>
      <c r="CM1" s="1008"/>
      <c r="CN1" s="1008"/>
      <c r="CO1" s="1008"/>
      <c r="CP1" s="1008"/>
      <c r="CQ1" s="1008"/>
      <c r="CR1" s="1008"/>
      <c r="CS1" s="1008"/>
      <c r="CT1" s="1008"/>
      <c r="CU1" s="1009" t="s">
        <v>198</v>
      </c>
      <c r="CV1" s="1009"/>
      <c r="CW1" s="1009"/>
      <c r="CX1" s="1009"/>
      <c r="CY1" s="1009"/>
      <c r="CZ1" s="1009"/>
      <c r="DA1" s="1009"/>
      <c r="DB1" s="1009"/>
      <c r="DC1" s="1009"/>
      <c r="DD1" s="1009"/>
      <c r="DE1" s="1009"/>
      <c r="DF1" s="1009"/>
      <c r="DG1" s="1009"/>
      <c r="DH1" s="1009"/>
      <c r="DI1" s="1009"/>
      <c r="DJ1" s="1009"/>
      <c r="DK1" s="1009"/>
      <c r="DL1" s="1009"/>
      <c r="DM1" s="1009"/>
      <c r="DN1" s="1009"/>
      <c r="DO1" s="1009"/>
      <c r="DP1" s="1009"/>
      <c r="DQ1" s="1009"/>
      <c r="DR1" s="1009"/>
      <c r="DS1" s="1009"/>
      <c r="DT1" s="1009"/>
      <c r="DU1" s="1009"/>
      <c r="DV1" s="1008" t="s">
        <v>199</v>
      </c>
      <c r="DW1" s="1008"/>
      <c r="DX1" s="1008"/>
      <c r="DY1" s="1008"/>
      <c r="DZ1" s="1008"/>
      <c r="EA1" s="1008"/>
      <c r="EB1" s="1008"/>
      <c r="EC1" s="1008"/>
      <c r="ED1" s="1008"/>
      <c r="EE1" s="1008"/>
      <c r="EF1" s="1008"/>
      <c r="EG1" s="1008"/>
      <c r="EH1" s="1008"/>
      <c r="EI1" s="1008"/>
      <c r="EJ1" s="1008"/>
      <c r="EK1" s="1008"/>
      <c r="EL1" s="1008"/>
      <c r="EM1" s="1008"/>
      <c r="EN1" s="1008"/>
      <c r="EO1" s="1008"/>
      <c r="EP1" s="1008"/>
      <c r="EQ1" s="1008"/>
      <c r="ER1" s="1008"/>
      <c r="ES1" s="1008"/>
      <c r="ET1" s="1008"/>
      <c r="EU1" s="1008"/>
      <c r="EV1" s="1008"/>
      <c r="EW1" s="1008"/>
      <c r="EX1" s="1008"/>
      <c r="EY1" s="1008"/>
      <c r="EZ1" s="1008"/>
      <c r="FA1" s="1008"/>
      <c r="FB1" s="1008"/>
      <c r="FC1" s="1008"/>
      <c r="FD1" s="1008"/>
      <c r="FE1" s="1008"/>
      <c r="FF1" s="1008"/>
      <c r="FG1" s="1008"/>
      <c r="FH1" s="1008"/>
      <c r="FI1" s="1008"/>
      <c r="FJ1" s="1008"/>
      <c r="FK1" s="1008"/>
      <c r="FL1" s="1010" t="s">
        <v>200</v>
      </c>
      <c r="FM1" s="1010"/>
      <c r="FN1" s="1010"/>
      <c r="FO1" s="1010"/>
      <c r="FP1" s="1010"/>
      <c r="FQ1" s="1010"/>
      <c r="FR1" s="1010"/>
      <c r="FS1" s="1010"/>
      <c r="FT1" s="1010"/>
      <c r="FU1" s="1010"/>
      <c r="FV1" s="1010"/>
      <c r="FW1" s="1010"/>
      <c r="FX1" s="1010"/>
      <c r="FY1" s="1010"/>
      <c r="FZ1" s="1010"/>
      <c r="GA1" s="1010"/>
      <c r="GB1" s="1010"/>
      <c r="GC1" s="1010"/>
      <c r="GD1" s="1010"/>
      <c r="GE1" s="1010"/>
      <c r="GF1" s="1010"/>
      <c r="GG1" s="1010"/>
      <c r="GH1" s="1010"/>
      <c r="GI1" s="1010"/>
      <c r="GJ1" s="1010"/>
      <c r="GK1" s="1010"/>
      <c r="GL1" s="1010"/>
      <c r="GM1" s="1010"/>
      <c r="GN1" s="1010"/>
      <c r="GO1" s="1010"/>
      <c r="GP1" s="1010"/>
      <c r="GQ1" s="1010"/>
      <c r="GR1" s="1010"/>
      <c r="GS1" s="1010"/>
      <c r="GT1" s="1010"/>
      <c r="GU1" s="1010"/>
      <c r="GV1" s="1010"/>
      <c r="GW1" s="1010"/>
      <c r="GX1" s="1010"/>
      <c r="GY1" s="1010"/>
      <c r="GZ1" s="1010"/>
      <c r="HA1" s="1010"/>
      <c r="HB1" s="1010"/>
      <c r="HC1" s="1010"/>
      <c r="HD1" s="1010"/>
      <c r="HE1" s="1010"/>
      <c r="HF1" s="1010"/>
      <c r="HG1" s="1010"/>
      <c r="HH1" s="1010"/>
      <c r="HI1" s="1010"/>
      <c r="HJ1" s="1010"/>
      <c r="HK1" s="1010"/>
      <c r="HL1" s="1010"/>
      <c r="HM1" s="1010"/>
      <c r="HN1" s="1010"/>
      <c r="HO1" s="1010"/>
      <c r="HP1" s="1009" t="s">
        <v>201</v>
      </c>
      <c r="HQ1" s="1009"/>
      <c r="HR1" s="996" t="s">
        <v>202</v>
      </c>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6"/>
      <c r="IX1" s="996"/>
      <c r="IY1" s="996"/>
      <c r="IZ1" s="996"/>
      <c r="JA1" s="996"/>
      <c r="JB1" s="996"/>
      <c r="JC1" s="996"/>
      <c r="JD1" s="996"/>
      <c r="JE1" s="996"/>
      <c r="JF1" s="996"/>
      <c r="JG1" s="996"/>
      <c r="JH1" s="996"/>
      <c r="JI1" s="996"/>
      <c r="JJ1" s="996"/>
      <c r="JK1" s="996"/>
      <c r="JL1" s="996"/>
      <c r="JM1" s="997" t="s">
        <v>474</v>
      </c>
      <c r="JN1" s="997"/>
      <c r="JO1" s="997"/>
      <c r="JP1" s="997"/>
      <c r="JQ1" s="997"/>
      <c r="JR1" s="997"/>
      <c r="JS1" s="997"/>
      <c r="JT1" s="997"/>
      <c r="JU1" s="997"/>
      <c r="JV1" s="997"/>
      <c r="JW1" s="997"/>
      <c r="JX1" s="997"/>
      <c r="JY1" s="997"/>
      <c r="JZ1" s="997"/>
      <c r="KA1" s="997"/>
      <c r="KB1" s="997"/>
      <c r="KC1" s="997"/>
      <c r="KD1" s="997"/>
      <c r="KE1" s="997"/>
      <c r="KF1" s="997"/>
      <c r="KG1" s="997"/>
      <c r="KH1" s="997"/>
      <c r="KI1" s="997"/>
      <c r="KJ1" s="997"/>
      <c r="KK1" s="997"/>
      <c r="KL1" s="998" t="s">
        <v>475</v>
      </c>
      <c r="KM1" s="998"/>
      <c r="KN1" s="998"/>
      <c r="KO1" s="998"/>
      <c r="KP1" s="998"/>
      <c r="KQ1" s="998"/>
      <c r="KR1" s="998"/>
      <c r="KS1" s="998"/>
      <c r="KT1" s="998"/>
      <c r="KU1" s="999" t="s">
        <v>476</v>
      </c>
      <c r="KV1" s="999"/>
      <c r="KW1" s="999"/>
      <c r="KX1" s="999"/>
      <c r="KY1" s="999"/>
      <c r="KZ1" s="999"/>
      <c r="LA1" s="999"/>
      <c r="LB1" s="999"/>
      <c r="LC1" s="999"/>
      <c r="LD1" s="999"/>
      <c r="LE1" s="999"/>
      <c r="LF1" s="999"/>
      <c r="LG1" s="999"/>
      <c r="LH1" s="999"/>
      <c r="LI1" s="999"/>
      <c r="LJ1" s="999"/>
      <c r="LK1" s="999"/>
      <c r="LL1" s="999"/>
      <c r="LM1" s="999"/>
      <c r="LN1" s="999"/>
      <c r="LO1" s="999"/>
      <c r="LP1" s="999"/>
      <c r="LQ1" s="999"/>
      <c r="LR1" s="999"/>
      <c r="LS1" s="999"/>
      <c r="LT1" s="999"/>
      <c r="LU1" s="999"/>
      <c r="LV1" s="999"/>
      <c r="LW1" s="999"/>
      <c r="LX1" s="999"/>
      <c r="LY1" s="999"/>
      <c r="LZ1" s="999"/>
      <c r="MA1" s="999"/>
      <c r="MB1" s="999"/>
      <c r="MC1" s="999"/>
      <c r="MD1" s="999"/>
      <c r="ME1" s="999"/>
      <c r="MF1" s="999"/>
      <c r="MG1" s="999"/>
      <c r="MH1" s="999"/>
      <c r="MI1" s="999"/>
      <c r="MJ1" s="999"/>
      <c r="MK1" s="999"/>
      <c r="ML1" s="999"/>
      <c r="MM1" s="999"/>
      <c r="MN1" s="999"/>
      <c r="MO1" s="999"/>
      <c r="MP1" s="999"/>
      <c r="MQ1" s="999"/>
      <c r="MR1" s="999"/>
      <c r="MS1" s="999"/>
      <c r="MT1" s="999"/>
      <c r="MU1" s="999"/>
      <c r="MV1" s="999"/>
      <c r="MW1" s="999"/>
      <c r="MX1" s="999"/>
      <c r="MY1" s="999"/>
      <c r="MZ1" s="999"/>
      <c r="NA1" s="999"/>
      <c r="NB1" s="999"/>
      <c r="NC1" s="999"/>
      <c r="ND1" s="999"/>
      <c r="NE1" s="999"/>
      <c r="NF1" s="999"/>
      <c r="NG1" s="999"/>
      <c r="NH1" s="999"/>
      <c r="NI1" s="999"/>
      <c r="NJ1" s="1000"/>
      <c r="NK1" s="1001" t="s">
        <v>203</v>
      </c>
      <c r="NL1" s="1002"/>
      <c r="NM1" s="1002"/>
      <c r="NN1" s="1002"/>
      <c r="NO1" s="1002"/>
      <c r="NP1" s="1002"/>
      <c r="NQ1" s="1002"/>
      <c r="NR1" s="1002"/>
      <c r="NS1" s="1002"/>
      <c r="NT1" s="1002"/>
      <c r="NU1" s="1002"/>
      <c r="NV1" s="1002"/>
      <c r="NW1" s="1002"/>
      <c r="NX1" s="1002"/>
      <c r="NY1" s="1002"/>
      <c r="NZ1" s="1002"/>
      <c r="OA1" s="1002"/>
      <c r="OB1" s="1002"/>
      <c r="OC1" s="1002"/>
      <c r="OD1" s="1002"/>
      <c r="OE1" s="1002"/>
      <c r="OF1" s="1003"/>
      <c r="OG1" s="1004" t="s">
        <v>477</v>
      </c>
      <c r="OH1" s="1005"/>
      <c r="OI1" s="1006"/>
      <c r="OJ1" s="981" t="s">
        <v>478</v>
      </c>
      <c r="OK1" s="982"/>
      <c r="OL1" s="982"/>
      <c r="OM1" s="982"/>
      <c r="ON1" s="982"/>
      <c r="OO1" s="982"/>
      <c r="OP1" s="982"/>
      <c r="OQ1" s="982"/>
      <c r="OR1" s="982"/>
      <c r="OS1" s="982"/>
      <c r="OT1" s="982"/>
      <c r="OU1" s="982"/>
      <c r="OV1" s="982"/>
      <c r="OW1" s="982"/>
      <c r="OX1" s="982"/>
      <c r="OY1" s="982"/>
      <c r="OZ1" s="982"/>
      <c r="PA1" s="982"/>
      <c r="PB1" s="982"/>
      <c r="PC1" s="982"/>
      <c r="PD1" s="982"/>
      <c r="PE1" s="982"/>
      <c r="PF1" s="982"/>
      <c r="PG1" s="982"/>
      <c r="PH1" s="982"/>
      <c r="PI1" s="982"/>
      <c r="PJ1" s="982"/>
      <c r="PK1" s="982"/>
      <c r="PL1" s="983"/>
      <c r="PM1" s="984" t="s">
        <v>479</v>
      </c>
      <c r="PN1" s="985"/>
      <c r="PO1" s="985"/>
      <c r="PP1" s="985"/>
      <c r="PQ1" s="985"/>
      <c r="PR1" s="985"/>
      <c r="PS1" s="985"/>
      <c r="PT1" s="985"/>
      <c r="PU1" s="985"/>
      <c r="PV1" s="985"/>
      <c r="PW1" s="985"/>
      <c r="PX1" s="985"/>
      <c r="PY1" s="985"/>
      <c r="PZ1" s="985"/>
      <c r="QA1" s="985"/>
      <c r="QB1" s="985"/>
      <c r="QC1" s="985"/>
      <c r="QD1" s="985"/>
      <c r="QE1" s="985"/>
      <c r="QF1" s="985"/>
      <c r="QG1" s="985"/>
      <c r="QH1" s="985"/>
      <c r="QI1" s="985"/>
      <c r="QJ1" s="985"/>
      <c r="QK1" s="985"/>
      <c r="QL1" s="985"/>
      <c r="QM1" s="985"/>
      <c r="QN1" s="985"/>
      <c r="QO1" s="985"/>
      <c r="QP1" s="985"/>
      <c r="QQ1" s="985"/>
      <c r="QR1" s="986"/>
      <c r="QS1" s="987" t="s">
        <v>480</v>
      </c>
      <c r="QT1" s="988"/>
      <c r="QU1" s="988"/>
      <c r="QV1" s="988"/>
      <c r="QW1" s="989"/>
      <c r="QX1" s="991" t="s">
        <v>481</v>
      </c>
      <c r="QY1" s="992"/>
      <c r="QZ1" s="992"/>
      <c r="RA1" s="992"/>
      <c r="RB1" s="992"/>
      <c r="RC1" s="992"/>
      <c r="RD1" s="992"/>
      <c r="RE1" s="992"/>
      <c r="RF1" s="992"/>
      <c r="RG1" s="992"/>
      <c r="RH1" s="992"/>
      <c r="RI1" s="992"/>
      <c r="RJ1" s="992"/>
      <c r="RK1" s="992"/>
      <c r="RL1" s="992"/>
      <c r="RM1" s="992"/>
      <c r="RN1" s="992"/>
      <c r="RO1" s="992"/>
      <c r="RP1" s="992"/>
      <c r="RQ1" s="992"/>
      <c r="RR1" s="992"/>
      <c r="RS1" s="992"/>
      <c r="RT1" s="992"/>
      <c r="RU1" s="992"/>
      <c r="RV1" s="992"/>
      <c r="RW1" s="992"/>
      <c r="RX1" s="992"/>
      <c r="RY1" s="993"/>
      <c r="RZ1" s="994" t="s">
        <v>955</v>
      </c>
      <c r="SA1" s="995"/>
      <c r="SB1" s="995"/>
      <c r="SC1" s="995"/>
      <c r="SD1" s="995"/>
      <c r="SE1" s="198"/>
      <c r="SF1" s="198"/>
      <c r="SG1" s="198"/>
      <c r="SH1" s="198"/>
      <c r="SI1" s="198"/>
      <c r="SJ1" s="198"/>
      <c r="SK1" s="198"/>
      <c r="SL1" s="198"/>
      <c r="SM1" s="198"/>
      <c r="SN1" s="198"/>
      <c r="SO1" s="198"/>
      <c r="SP1" s="110"/>
      <c r="SQ1" s="110"/>
      <c r="SR1" s="110"/>
      <c r="SS1" s="110"/>
      <c r="ST1" s="110"/>
      <c r="SU1" s="110"/>
      <c r="SV1" s="110"/>
      <c r="SW1" s="110"/>
      <c r="SX1" s="110"/>
      <c r="SY1" s="110"/>
      <c r="SZ1" s="110"/>
      <c r="TA1" s="110"/>
      <c r="TB1" s="110"/>
      <c r="TC1" s="110"/>
      <c r="TD1" s="110"/>
      <c r="TE1" s="110"/>
      <c r="TF1" s="110"/>
      <c r="TG1" s="110"/>
      <c r="TH1" s="110"/>
      <c r="TI1" s="110"/>
      <c r="TJ1" s="110"/>
      <c r="TK1" s="110"/>
      <c r="TL1" s="110"/>
      <c r="TM1" s="110"/>
      <c r="TN1" s="110"/>
      <c r="TO1" s="110"/>
      <c r="TP1" s="110"/>
      <c r="TQ1" s="110"/>
      <c r="TR1" s="110"/>
      <c r="TS1" s="110"/>
      <c r="TT1" s="110"/>
      <c r="TU1" s="110"/>
      <c r="TV1" s="110"/>
      <c r="TW1" s="110"/>
      <c r="TX1" s="110"/>
      <c r="TY1" s="110"/>
      <c r="TZ1" s="110"/>
      <c r="UA1" s="110"/>
      <c r="UB1" s="110"/>
      <c r="UC1" s="110"/>
      <c r="UD1" s="110"/>
      <c r="UE1" s="110"/>
      <c r="UF1" s="110"/>
      <c r="UG1" s="110"/>
      <c r="UH1" s="110"/>
      <c r="UI1" s="110"/>
      <c r="UJ1" s="110"/>
      <c r="UK1" s="110"/>
      <c r="UL1" s="110"/>
      <c r="UM1" s="110"/>
      <c r="UN1" s="110"/>
      <c r="UO1" s="110"/>
      <c r="UP1" s="110"/>
      <c r="UQ1" s="110"/>
      <c r="UR1" s="110"/>
      <c r="US1" s="110"/>
      <c r="UT1" s="110"/>
      <c r="UU1" s="110"/>
      <c r="UV1" s="110"/>
      <c r="UW1" s="110"/>
      <c r="UX1" s="110"/>
      <c r="UY1" s="110"/>
      <c r="UZ1" s="110"/>
    </row>
    <row r="2" spans="1:572" s="16" customFormat="1" ht="23.25" customHeight="1">
      <c r="A2" s="14"/>
      <c r="B2" s="120"/>
      <c r="C2" s="66"/>
      <c r="D2" s="29" t="s">
        <v>438</v>
      </c>
      <c r="E2" s="951" t="s">
        <v>204</v>
      </c>
      <c r="F2" s="951"/>
      <c r="G2" s="951"/>
      <c r="H2" s="951"/>
      <c r="I2" s="951"/>
      <c r="J2" s="952" t="s">
        <v>205</v>
      </c>
      <c r="K2" s="952"/>
      <c r="L2" s="952"/>
      <c r="M2" s="952"/>
      <c r="N2" s="952"/>
      <c r="O2" s="952"/>
      <c r="P2" s="952"/>
      <c r="Q2" s="952"/>
      <c r="R2" s="951" t="s">
        <v>206</v>
      </c>
      <c r="S2" s="951"/>
      <c r="T2" s="951"/>
      <c r="U2" s="951"/>
      <c r="V2" s="951"/>
      <c r="W2" s="951"/>
      <c r="X2" s="951"/>
      <c r="Y2" s="951"/>
      <c r="Z2" s="951"/>
      <c r="AA2" s="951"/>
      <c r="AB2" s="951"/>
      <c r="AC2" s="951"/>
      <c r="AD2" s="952" t="s">
        <v>207</v>
      </c>
      <c r="AE2" s="952"/>
      <c r="AF2" s="952"/>
      <c r="AG2" s="952"/>
      <c r="AH2" s="952"/>
      <c r="AI2" s="952"/>
      <c r="AJ2" s="952"/>
      <c r="AK2" s="952"/>
      <c r="AL2" s="952"/>
      <c r="AM2" s="951" t="s">
        <v>208</v>
      </c>
      <c r="AN2" s="951"/>
      <c r="AO2" s="951"/>
      <c r="AP2" s="951"/>
      <c r="AQ2" s="951"/>
      <c r="AR2" s="951"/>
      <c r="AS2" s="951"/>
      <c r="AT2" s="951"/>
      <c r="AU2" s="951"/>
      <c r="AV2" s="951"/>
      <c r="AW2" s="951"/>
      <c r="AX2" s="951"/>
      <c r="AY2" s="952" t="s">
        <v>209</v>
      </c>
      <c r="AZ2" s="952"/>
      <c r="BA2" s="952"/>
      <c r="BB2" s="952"/>
      <c r="BC2" s="952"/>
      <c r="BD2" s="952"/>
      <c r="BE2" s="952"/>
      <c r="BF2" s="951" t="s">
        <v>210</v>
      </c>
      <c r="BG2" s="951"/>
      <c r="BH2" s="951"/>
      <c r="BI2" s="951"/>
      <c r="BJ2" s="951"/>
      <c r="BK2" s="951"/>
      <c r="BL2" s="951"/>
      <c r="BM2" s="951"/>
      <c r="BN2" s="951"/>
      <c r="BO2" s="951"/>
      <c r="BP2" s="951"/>
      <c r="BQ2" s="952" t="s">
        <v>211</v>
      </c>
      <c r="BR2" s="952"/>
      <c r="BS2" s="952"/>
      <c r="BT2" s="952"/>
      <c r="BU2" s="952"/>
      <c r="BV2" s="190" t="s">
        <v>212</v>
      </c>
      <c r="BW2" s="952" t="s">
        <v>213</v>
      </c>
      <c r="BX2" s="952"/>
      <c r="BY2" s="952"/>
      <c r="BZ2" s="952"/>
      <c r="CA2" s="952"/>
      <c r="CB2" s="952"/>
      <c r="CC2" s="952"/>
      <c r="CD2" s="952"/>
      <c r="CE2" s="952"/>
      <c r="CF2" s="955" t="s">
        <v>214</v>
      </c>
      <c r="CG2" s="955"/>
      <c r="CH2" s="955"/>
      <c r="CI2" s="955"/>
      <c r="CJ2" s="955"/>
      <c r="CK2" s="955"/>
      <c r="CL2" s="955"/>
      <c r="CM2" s="955"/>
      <c r="CN2" s="951" t="s">
        <v>215</v>
      </c>
      <c r="CO2" s="951"/>
      <c r="CP2" s="951"/>
      <c r="CQ2" s="951"/>
      <c r="CR2" s="951"/>
      <c r="CS2" s="951"/>
      <c r="CT2" s="951"/>
      <c r="CU2" s="952" t="s">
        <v>216</v>
      </c>
      <c r="CV2" s="952"/>
      <c r="CW2" s="951" t="s">
        <v>217</v>
      </c>
      <c r="CX2" s="951"/>
      <c r="CY2" s="951"/>
      <c r="CZ2" s="951"/>
      <c r="DA2" s="951"/>
      <c r="DB2" s="951"/>
      <c r="DC2" s="951"/>
      <c r="DD2" s="951"/>
      <c r="DE2" s="951"/>
      <c r="DF2" s="951"/>
      <c r="DG2" s="951"/>
      <c r="DH2" s="952" t="s">
        <v>218</v>
      </c>
      <c r="DI2" s="952"/>
      <c r="DJ2" s="952"/>
      <c r="DK2" s="952"/>
      <c r="DL2" s="952"/>
      <c r="DM2" s="952"/>
      <c r="DN2" s="952"/>
      <c r="DO2" s="952"/>
      <c r="DP2" s="952"/>
      <c r="DQ2" s="952"/>
      <c r="DR2" s="951" t="s">
        <v>219</v>
      </c>
      <c r="DS2" s="951"/>
      <c r="DT2" s="951"/>
      <c r="DU2" s="951"/>
      <c r="DV2" s="952" t="s">
        <v>220</v>
      </c>
      <c r="DW2" s="952"/>
      <c r="DX2" s="952"/>
      <c r="DY2" s="952"/>
      <c r="DZ2" s="951" t="s">
        <v>221</v>
      </c>
      <c r="EA2" s="951"/>
      <c r="EB2" s="951"/>
      <c r="EC2" s="951"/>
      <c r="ED2" s="952" t="s">
        <v>222</v>
      </c>
      <c r="EE2" s="952"/>
      <c r="EF2" s="952"/>
      <c r="EG2" s="952"/>
      <c r="EH2" s="952"/>
      <c r="EI2" s="952"/>
      <c r="EJ2" s="952"/>
      <c r="EK2" s="952"/>
      <c r="EL2" s="952"/>
      <c r="EM2" s="952"/>
      <c r="EN2" s="952"/>
      <c r="EO2" s="952"/>
      <c r="EP2" s="952"/>
      <c r="EQ2" s="954" t="s">
        <v>223</v>
      </c>
      <c r="ER2" s="954"/>
      <c r="ES2" s="954"/>
      <c r="ET2" s="954"/>
      <c r="EU2" s="954"/>
      <c r="EV2" s="954"/>
      <c r="EW2" s="954"/>
      <c r="EX2" s="954"/>
      <c r="EY2" s="954"/>
      <c r="EZ2" s="954"/>
      <c r="FA2" s="954"/>
      <c r="FB2" s="954"/>
      <c r="FC2" s="954"/>
      <c r="FD2" s="954"/>
      <c r="FE2" s="954"/>
      <c r="FF2" s="990" t="s">
        <v>224</v>
      </c>
      <c r="FG2" s="990"/>
      <c r="FH2" s="990"/>
      <c r="FI2" s="990"/>
      <c r="FJ2" s="990"/>
      <c r="FK2" s="990"/>
      <c r="FL2" s="951" t="s">
        <v>226</v>
      </c>
      <c r="FM2" s="951"/>
      <c r="FN2" s="951"/>
      <c r="FO2" s="951"/>
      <c r="FP2" s="951"/>
      <c r="FQ2" s="952" t="s">
        <v>227</v>
      </c>
      <c r="FR2" s="952"/>
      <c r="FS2" s="952"/>
      <c r="FT2" s="952"/>
      <c r="FU2" s="952"/>
      <c r="FV2" s="952"/>
      <c r="FW2" s="952"/>
      <c r="FX2" s="952"/>
      <c r="FY2" s="952"/>
      <c r="FZ2" s="952"/>
      <c r="GA2" s="952"/>
      <c r="GB2" s="952"/>
      <c r="GC2" s="952"/>
      <c r="GD2" s="951" t="s">
        <v>228</v>
      </c>
      <c r="GE2" s="951"/>
      <c r="GF2" s="951"/>
      <c r="GG2" s="951"/>
      <c r="GH2" s="951"/>
      <c r="GI2" s="951"/>
      <c r="GJ2" s="951"/>
      <c r="GK2" s="951"/>
      <c r="GL2" s="951"/>
      <c r="GM2" s="951"/>
      <c r="GN2" s="951"/>
      <c r="GO2" s="951"/>
      <c r="GP2" s="951"/>
      <c r="GQ2" s="951"/>
      <c r="GR2" s="951"/>
      <c r="GS2" s="951"/>
      <c r="GT2" s="951"/>
      <c r="GU2" s="951"/>
      <c r="GV2" s="951"/>
      <c r="GW2" s="951"/>
      <c r="GX2" s="951"/>
      <c r="GY2" s="951"/>
      <c r="GZ2" s="952" t="s">
        <v>225</v>
      </c>
      <c r="HA2" s="952"/>
      <c r="HB2" s="952"/>
      <c r="HC2" s="952"/>
      <c r="HD2" s="952"/>
      <c r="HE2" s="952"/>
      <c r="HF2" s="952"/>
      <c r="HG2" s="951" t="s">
        <v>229</v>
      </c>
      <c r="HH2" s="951"/>
      <c r="HI2" s="951"/>
      <c r="HJ2" s="951"/>
      <c r="HK2" s="951"/>
      <c r="HL2" s="951"/>
      <c r="HM2" s="951"/>
      <c r="HN2" s="951"/>
      <c r="HO2" s="951"/>
      <c r="HP2" s="952" t="s">
        <v>230</v>
      </c>
      <c r="HQ2" s="952"/>
      <c r="HR2" s="192" t="s">
        <v>2010</v>
      </c>
      <c r="HS2" s="950" t="s">
        <v>922</v>
      </c>
      <c r="HT2" s="950"/>
      <c r="HU2" s="950"/>
      <c r="HV2" s="950"/>
      <c r="HW2" s="950"/>
      <c r="HX2" s="950"/>
      <c r="HY2" s="950"/>
      <c r="HZ2" s="950"/>
      <c r="IA2" s="950"/>
      <c r="IB2" s="950"/>
      <c r="IC2" s="950"/>
      <c r="ID2" s="950"/>
      <c r="IE2" s="950"/>
      <c r="IF2" s="950" t="s">
        <v>1834</v>
      </c>
      <c r="IG2" s="950"/>
      <c r="IH2" s="950"/>
      <c r="II2" s="950"/>
      <c r="IJ2" s="950"/>
      <c r="IK2" s="950"/>
      <c r="IL2" s="950"/>
      <c r="IM2" s="950" t="s">
        <v>1836</v>
      </c>
      <c r="IN2" s="950"/>
      <c r="IO2" s="950"/>
      <c r="IP2" s="950"/>
      <c r="IQ2" s="950"/>
      <c r="IR2" s="950"/>
      <c r="IS2" s="950"/>
      <c r="IT2" s="950" t="s">
        <v>1842</v>
      </c>
      <c r="IU2" s="950"/>
      <c r="IV2" s="950"/>
      <c r="IW2" s="950"/>
      <c r="IX2" s="950"/>
      <c r="IY2" s="950"/>
      <c r="IZ2" s="950"/>
      <c r="JA2" s="950"/>
      <c r="JB2" s="950"/>
      <c r="JC2" s="950"/>
      <c r="JD2" s="950"/>
      <c r="JE2" s="950"/>
      <c r="JF2" s="950" t="s">
        <v>1846</v>
      </c>
      <c r="JG2" s="950"/>
      <c r="JH2" s="950" t="s">
        <v>1844</v>
      </c>
      <c r="JI2" s="950"/>
      <c r="JJ2" s="950"/>
      <c r="JK2" s="950"/>
      <c r="JL2" s="950"/>
      <c r="JM2" s="978" t="s">
        <v>1640</v>
      </c>
      <c r="JN2" s="978"/>
      <c r="JO2" s="978"/>
      <c r="JP2" s="978" t="s">
        <v>1629</v>
      </c>
      <c r="JQ2" s="978"/>
      <c r="JR2" s="978"/>
      <c r="JS2" s="978"/>
      <c r="JT2" s="978" t="s">
        <v>482</v>
      </c>
      <c r="JU2" s="978"/>
      <c r="JV2" s="978"/>
      <c r="JW2" s="978"/>
      <c r="JX2" s="978"/>
      <c r="JY2" s="978"/>
      <c r="JZ2" s="978"/>
      <c r="KA2" s="978"/>
      <c r="KB2" s="978"/>
      <c r="KC2" s="978" t="s">
        <v>1783</v>
      </c>
      <c r="KD2" s="978"/>
      <c r="KE2" s="978" t="s">
        <v>483</v>
      </c>
      <c r="KF2" s="978"/>
      <c r="KG2" s="978"/>
      <c r="KH2" s="978"/>
      <c r="KI2" s="978"/>
      <c r="KJ2" s="978"/>
      <c r="KK2" s="978"/>
      <c r="KL2" s="979" t="s">
        <v>934</v>
      </c>
      <c r="KM2" s="979"/>
      <c r="KN2" s="979"/>
      <c r="KO2" s="979"/>
      <c r="KP2" s="979"/>
      <c r="KQ2" s="979" t="s">
        <v>1828</v>
      </c>
      <c r="KR2" s="979"/>
      <c r="KS2" s="979"/>
      <c r="KT2" s="979"/>
      <c r="KU2" s="971" t="s">
        <v>1875</v>
      </c>
      <c r="KV2" s="971"/>
      <c r="KW2" s="971"/>
      <c r="KX2" s="971"/>
      <c r="KY2" s="971"/>
      <c r="KZ2" s="971"/>
      <c r="LA2" s="971"/>
      <c r="LB2" s="971"/>
      <c r="LC2" s="972"/>
      <c r="LD2" s="970" t="s">
        <v>1677</v>
      </c>
      <c r="LE2" s="971"/>
      <c r="LF2" s="971"/>
      <c r="LG2" s="971"/>
      <c r="LH2" s="971"/>
      <c r="LI2" s="971"/>
      <c r="LJ2" s="971"/>
      <c r="LK2" s="971"/>
      <c r="LL2" s="971"/>
      <c r="LM2" s="971"/>
      <c r="LN2" s="972"/>
      <c r="LO2" s="970" t="s">
        <v>1689</v>
      </c>
      <c r="LP2" s="971"/>
      <c r="LQ2" s="972"/>
      <c r="LR2" s="970" t="s">
        <v>1876</v>
      </c>
      <c r="LS2" s="971"/>
      <c r="LT2" s="971"/>
      <c r="LU2" s="972"/>
      <c r="LV2" s="970" t="s">
        <v>1877</v>
      </c>
      <c r="LW2" s="971"/>
      <c r="LX2" s="971"/>
      <c r="LY2" s="971"/>
      <c r="LZ2" s="971"/>
      <c r="MA2" s="971"/>
      <c r="MB2" s="971"/>
      <c r="MC2" s="972"/>
      <c r="MD2" s="939" t="s">
        <v>1746</v>
      </c>
      <c r="ME2" s="980"/>
      <c r="MF2" s="194" t="s">
        <v>1749</v>
      </c>
      <c r="MG2" s="970" t="s">
        <v>1741</v>
      </c>
      <c r="MH2" s="971"/>
      <c r="MI2" s="971"/>
      <c r="MJ2" s="971"/>
      <c r="MK2" s="971"/>
      <c r="ML2" s="971"/>
      <c r="MM2" s="971"/>
      <c r="MN2" s="971"/>
      <c r="MO2" s="972"/>
      <c r="MP2" s="970" t="s">
        <v>1878</v>
      </c>
      <c r="MQ2" s="971"/>
      <c r="MR2" s="971"/>
      <c r="MS2" s="971"/>
      <c r="MT2" s="971"/>
      <c r="MU2" s="972"/>
      <c r="MV2" s="970" t="s">
        <v>1792</v>
      </c>
      <c r="MW2" s="971"/>
      <c r="MX2" s="971"/>
      <c r="MY2" s="972"/>
      <c r="MZ2" s="970" t="s">
        <v>1879</v>
      </c>
      <c r="NA2" s="971"/>
      <c r="NB2" s="971"/>
      <c r="NC2" s="972"/>
      <c r="ND2" s="970" t="s">
        <v>1880</v>
      </c>
      <c r="NE2" s="971"/>
      <c r="NF2" s="971"/>
      <c r="NG2" s="971"/>
      <c r="NH2" s="971"/>
      <c r="NI2" s="971"/>
      <c r="NJ2" s="972"/>
      <c r="NK2" s="189" t="s">
        <v>1881</v>
      </c>
      <c r="NL2" s="973" t="s">
        <v>231</v>
      </c>
      <c r="NM2" s="974"/>
      <c r="NN2" s="974"/>
      <c r="NO2" s="974"/>
      <c r="NP2" s="974"/>
      <c r="NQ2" s="974"/>
      <c r="NR2" s="974"/>
      <c r="NS2" s="974"/>
      <c r="NT2" s="974"/>
      <c r="NU2" s="974"/>
      <c r="NV2" s="974"/>
      <c r="NW2" s="974"/>
      <c r="NX2" s="974"/>
      <c r="NY2" s="974"/>
      <c r="NZ2" s="974"/>
      <c r="OA2" s="974"/>
      <c r="OB2" s="974"/>
      <c r="OC2" s="974"/>
      <c r="OD2" s="974"/>
      <c r="OE2" s="974"/>
      <c r="OF2" s="975"/>
      <c r="OG2" s="976" t="s">
        <v>935</v>
      </c>
      <c r="OH2" s="977"/>
      <c r="OI2" s="188" t="s">
        <v>1882</v>
      </c>
      <c r="OJ2" s="961" t="s">
        <v>936</v>
      </c>
      <c r="OK2" s="962"/>
      <c r="OL2" s="962"/>
      <c r="OM2" s="962"/>
      <c r="ON2" s="963"/>
      <c r="OO2" s="961" t="s">
        <v>1652</v>
      </c>
      <c r="OP2" s="962"/>
      <c r="OQ2" s="962"/>
      <c r="OR2" s="962"/>
      <c r="OS2" s="963"/>
      <c r="OT2" s="961" t="s">
        <v>1883</v>
      </c>
      <c r="OU2" s="963"/>
      <c r="OV2" s="961" t="s">
        <v>1655</v>
      </c>
      <c r="OW2" s="962"/>
      <c r="OX2" s="962"/>
      <c r="OY2" s="962"/>
      <c r="OZ2" s="963"/>
      <c r="PA2" s="961" t="s">
        <v>1663</v>
      </c>
      <c r="PB2" s="963"/>
      <c r="PC2" s="961" t="s">
        <v>937</v>
      </c>
      <c r="PD2" s="962"/>
      <c r="PE2" s="962"/>
      <c r="PF2" s="963"/>
      <c r="PG2" s="961" t="s">
        <v>1884</v>
      </c>
      <c r="PH2" s="962"/>
      <c r="PI2" s="963"/>
      <c r="PJ2" s="961" t="s">
        <v>938</v>
      </c>
      <c r="PK2" s="962"/>
      <c r="PL2" s="963"/>
      <c r="PM2" s="964" t="s">
        <v>1885</v>
      </c>
      <c r="PN2" s="965"/>
      <c r="PO2" s="965"/>
      <c r="PP2" s="965"/>
      <c r="PQ2" s="965"/>
      <c r="PR2" s="965"/>
      <c r="PS2" s="965"/>
      <c r="PT2" s="966"/>
      <c r="PU2" s="964" t="s">
        <v>1886</v>
      </c>
      <c r="PV2" s="965"/>
      <c r="PW2" s="965"/>
      <c r="PX2" s="965"/>
      <c r="PY2" s="965"/>
      <c r="PZ2" s="965"/>
      <c r="QA2" s="965"/>
      <c r="QB2" s="966"/>
      <c r="QC2" s="964" t="s">
        <v>1730</v>
      </c>
      <c r="QD2" s="965"/>
      <c r="QE2" s="965"/>
      <c r="QF2" s="965"/>
      <c r="QG2" s="965"/>
      <c r="QH2" s="966"/>
      <c r="QI2" s="964" t="s">
        <v>1887</v>
      </c>
      <c r="QJ2" s="965"/>
      <c r="QK2" s="965"/>
      <c r="QL2" s="965"/>
      <c r="QM2" s="965"/>
      <c r="QN2" s="965"/>
      <c r="QO2" s="965"/>
      <c r="QP2" s="965"/>
      <c r="QQ2" s="965"/>
      <c r="QR2" s="966"/>
      <c r="QS2" s="187" t="s">
        <v>1675</v>
      </c>
      <c r="QT2" s="967" t="s">
        <v>1695</v>
      </c>
      <c r="QU2" s="968"/>
      <c r="QV2" s="968"/>
      <c r="QW2" s="969"/>
      <c r="QX2" s="956" t="s">
        <v>1575</v>
      </c>
      <c r="QY2" s="957"/>
      <c r="QZ2" s="957"/>
      <c r="RA2" s="957"/>
      <c r="RB2" s="958"/>
      <c r="RC2" s="956" t="s">
        <v>1579</v>
      </c>
      <c r="RD2" s="957"/>
      <c r="RE2" s="957"/>
      <c r="RF2" s="958"/>
      <c r="RG2" s="956" t="s">
        <v>930</v>
      </c>
      <c r="RH2" s="957"/>
      <c r="RI2" s="958"/>
      <c r="RJ2" s="186" t="s">
        <v>1587</v>
      </c>
      <c r="RK2" s="956" t="s">
        <v>1577</v>
      </c>
      <c r="RL2" s="957"/>
      <c r="RM2" s="957"/>
      <c r="RN2" s="957"/>
      <c r="RO2" s="957"/>
      <c r="RP2" s="957"/>
      <c r="RQ2" s="958"/>
      <c r="RR2" s="186" t="s">
        <v>931</v>
      </c>
      <c r="RS2" s="956" t="s">
        <v>1589</v>
      </c>
      <c r="RT2" s="957"/>
      <c r="RU2" s="957"/>
      <c r="RV2" s="957"/>
      <c r="RW2" s="957"/>
      <c r="RX2" s="957"/>
      <c r="RY2" s="958"/>
      <c r="RZ2" s="959" t="s">
        <v>954</v>
      </c>
      <c r="SA2" s="960"/>
      <c r="SB2" s="960"/>
      <c r="SC2" s="960"/>
      <c r="SD2" s="960"/>
      <c r="SE2" s="191"/>
      <c r="SF2" s="191"/>
      <c r="SG2" s="191"/>
      <c r="SH2" s="191"/>
      <c r="SI2" s="191"/>
      <c r="SJ2" s="191"/>
      <c r="SK2" s="191"/>
      <c r="SL2" s="191"/>
      <c r="SM2" s="191"/>
      <c r="SN2" s="191"/>
      <c r="SO2" s="191"/>
      <c r="SP2" s="191"/>
      <c r="SQ2" s="191"/>
      <c r="SR2" s="191"/>
      <c r="SS2" s="191"/>
      <c r="ST2" s="191"/>
      <c r="SU2" s="191"/>
      <c r="SV2" s="191"/>
      <c r="SW2" s="191"/>
      <c r="SX2" s="191"/>
      <c r="SY2" s="191"/>
      <c r="SZ2" s="191"/>
      <c r="TA2" s="191"/>
      <c r="TB2" s="191"/>
      <c r="TC2" s="191"/>
      <c r="TD2" s="191"/>
      <c r="TE2" s="191"/>
      <c r="TF2" s="191"/>
      <c r="TG2" s="191"/>
      <c r="TH2" s="191"/>
      <c r="TI2" s="191"/>
      <c r="TJ2" s="191"/>
      <c r="TK2" s="191"/>
      <c r="TL2" s="191"/>
      <c r="TM2" s="191"/>
      <c r="TN2" s="191"/>
      <c r="TO2" s="191"/>
      <c r="TP2" s="191"/>
      <c r="TQ2" s="191"/>
      <c r="TR2" s="191"/>
      <c r="TS2" s="191"/>
      <c r="TT2" s="191"/>
      <c r="TU2" s="191"/>
      <c r="TV2" s="191"/>
      <c r="TW2" s="191"/>
      <c r="TX2" s="191"/>
      <c r="TY2" s="191"/>
      <c r="TZ2" s="191"/>
      <c r="UA2" s="191"/>
      <c r="UB2" s="191"/>
      <c r="UC2" s="191"/>
      <c r="UD2" s="191"/>
      <c r="UE2" s="191"/>
      <c r="UF2" s="191"/>
      <c r="UG2" s="191"/>
      <c r="UH2" s="191"/>
      <c r="UI2" s="191"/>
      <c r="UJ2" s="191"/>
      <c r="UK2" s="191"/>
      <c r="UL2" s="191"/>
      <c r="UM2" s="191"/>
      <c r="UN2" s="191"/>
      <c r="UO2" s="191"/>
      <c r="UP2" s="191"/>
      <c r="UQ2" s="191"/>
      <c r="UR2" s="191"/>
      <c r="US2" s="191"/>
      <c r="UT2" s="191"/>
      <c r="UU2" s="191"/>
      <c r="UV2" s="191"/>
      <c r="UW2" s="191"/>
      <c r="UX2" s="191"/>
      <c r="UY2" s="191"/>
      <c r="UZ2" s="191"/>
    </row>
    <row r="3" spans="1:572" s="51" customFormat="1" ht="84" customHeight="1">
      <c r="A3" s="49"/>
      <c r="B3" s="121"/>
      <c r="C3" s="67"/>
      <c r="D3" s="50" t="s">
        <v>440</v>
      </c>
      <c r="E3" s="951" t="s">
        <v>232</v>
      </c>
      <c r="F3" s="951" t="s">
        <v>233</v>
      </c>
      <c r="G3" s="951" t="s">
        <v>234</v>
      </c>
      <c r="H3" s="951" t="s">
        <v>235</v>
      </c>
      <c r="I3" s="951" t="s">
        <v>236</v>
      </c>
      <c r="J3" s="952" t="s">
        <v>237</v>
      </c>
      <c r="K3" s="952" t="s">
        <v>238</v>
      </c>
      <c r="L3" s="952" t="s">
        <v>239</v>
      </c>
      <c r="M3" s="952" t="s">
        <v>240</v>
      </c>
      <c r="N3" s="952" t="s">
        <v>241</v>
      </c>
      <c r="O3" s="200" t="s">
        <v>1562</v>
      </c>
      <c r="P3" s="200" t="s">
        <v>1563</v>
      </c>
      <c r="Q3" s="200" t="s">
        <v>1564</v>
      </c>
      <c r="R3" s="951" t="s">
        <v>242</v>
      </c>
      <c r="S3" s="951" t="s">
        <v>243</v>
      </c>
      <c r="T3" s="951" t="s">
        <v>244</v>
      </c>
      <c r="U3" s="951" t="s">
        <v>245</v>
      </c>
      <c r="V3" s="951" t="s">
        <v>246</v>
      </c>
      <c r="W3" s="951" t="s">
        <v>247</v>
      </c>
      <c r="X3" s="951" t="s">
        <v>248</v>
      </c>
      <c r="Y3" s="951" t="s">
        <v>249</v>
      </c>
      <c r="Z3" s="951" t="s">
        <v>250</v>
      </c>
      <c r="AA3" s="951" t="s">
        <v>251</v>
      </c>
      <c r="AB3" s="951" t="s">
        <v>252</v>
      </c>
      <c r="AC3" s="951" t="s">
        <v>253</v>
      </c>
      <c r="AD3" s="952" t="s">
        <v>254</v>
      </c>
      <c r="AE3" s="952" t="s">
        <v>255</v>
      </c>
      <c r="AF3" s="952" t="s">
        <v>256</v>
      </c>
      <c r="AG3" s="952" t="s">
        <v>257</v>
      </c>
      <c r="AH3" s="952" t="s">
        <v>258</v>
      </c>
      <c r="AI3" s="952" t="s">
        <v>259</v>
      </c>
      <c r="AJ3" s="952" t="s">
        <v>260</v>
      </c>
      <c r="AK3" s="952" t="s">
        <v>261</v>
      </c>
      <c r="AL3" s="952" t="s">
        <v>262</v>
      </c>
      <c r="AM3" s="951" t="s">
        <v>263</v>
      </c>
      <c r="AN3" s="951" t="s">
        <v>264</v>
      </c>
      <c r="AO3" s="951" t="s">
        <v>265</v>
      </c>
      <c r="AP3" s="951" t="s">
        <v>266</v>
      </c>
      <c r="AQ3" s="951" t="s">
        <v>267</v>
      </c>
      <c r="AR3" s="951" t="s">
        <v>268</v>
      </c>
      <c r="AS3" s="951" t="s">
        <v>269</v>
      </c>
      <c r="AT3" s="951" t="s">
        <v>270</v>
      </c>
      <c r="AU3" s="951" t="s">
        <v>271</v>
      </c>
      <c r="AV3" s="190" t="s">
        <v>927</v>
      </c>
      <c r="AW3" s="190" t="s">
        <v>928</v>
      </c>
      <c r="AX3" s="190" t="s">
        <v>929</v>
      </c>
      <c r="AY3" s="952" t="s">
        <v>272</v>
      </c>
      <c r="AZ3" s="952" t="s">
        <v>273</v>
      </c>
      <c r="BA3" s="952" t="s">
        <v>274</v>
      </c>
      <c r="BB3" s="952" t="s">
        <v>275</v>
      </c>
      <c r="BC3" s="952" t="s">
        <v>2112</v>
      </c>
      <c r="BD3" s="952" t="s">
        <v>276</v>
      </c>
      <c r="BE3" s="952" t="s">
        <v>277</v>
      </c>
      <c r="BF3" s="951" t="s">
        <v>278</v>
      </c>
      <c r="BG3" s="951" t="s">
        <v>279</v>
      </c>
      <c r="BH3" s="951" t="s">
        <v>280</v>
      </c>
      <c r="BI3" s="951" t="s">
        <v>281</v>
      </c>
      <c r="BJ3" s="951" t="s">
        <v>282</v>
      </c>
      <c r="BK3" s="951" t="s">
        <v>283</v>
      </c>
      <c r="BL3" s="951" t="s">
        <v>284</v>
      </c>
      <c r="BM3" s="951" t="s">
        <v>285</v>
      </c>
      <c r="BN3" s="951" t="s">
        <v>286</v>
      </c>
      <c r="BO3" s="190" t="s">
        <v>444</v>
      </c>
      <c r="BP3" s="190" t="s">
        <v>455</v>
      </c>
      <c r="BQ3" s="952" t="s">
        <v>287</v>
      </c>
      <c r="BR3" s="952" t="s">
        <v>288</v>
      </c>
      <c r="BS3" s="952" t="s">
        <v>449</v>
      </c>
      <c r="BT3" s="191" t="s">
        <v>1617</v>
      </c>
      <c r="BU3" s="191" t="s">
        <v>1618</v>
      </c>
      <c r="BV3" s="951" t="s">
        <v>289</v>
      </c>
      <c r="BW3" s="952" t="s">
        <v>290</v>
      </c>
      <c r="BX3" s="952" t="s">
        <v>295</v>
      </c>
      <c r="BY3" s="952" t="s">
        <v>296</v>
      </c>
      <c r="BZ3" s="952" t="s">
        <v>297</v>
      </c>
      <c r="CA3" s="952" t="s">
        <v>291</v>
      </c>
      <c r="CB3" s="191" t="s">
        <v>1572</v>
      </c>
      <c r="CC3" s="952" t="s">
        <v>294</v>
      </c>
      <c r="CD3" s="952" t="s">
        <v>302</v>
      </c>
      <c r="CE3" s="952" t="s">
        <v>303</v>
      </c>
      <c r="CF3" s="955" t="s">
        <v>298</v>
      </c>
      <c r="CG3" s="955" t="s">
        <v>299</v>
      </c>
      <c r="CH3" s="955" t="s">
        <v>300</v>
      </c>
      <c r="CI3" s="955" t="s">
        <v>301</v>
      </c>
      <c r="CJ3" s="955" t="s">
        <v>304</v>
      </c>
      <c r="CK3" s="955" t="s">
        <v>305</v>
      </c>
      <c r="CL3" s="955" t="s">
        <v>306</v>
      </c>
      <c r="CM3" s="955" t="s">
        <v>307</v>
      </c>
      <c r="CN3" s="951" t="s">
        <v>308</v>
      </c>
      <c r="CO3" s="190" t="s">
        <v>1557</v>
      </c>
      <c r="CP3" s="190" t="s">
        <v>1558</v>
      </c>
      <c r="CQ3" s="190" t="s">
        <v>1559</v>
      </c>
      <c r="CR3" s="190" t="s">
        <v>1560</v>
      </c>
      <c r="CS3" s="190" t="s">
        <v>1561</v>
      </c>
      <c r="CT3" s="951" t="s">
        <v>309</v>
      </c>
      <c r="CU3" s="952" t="s">
        <v>310</v>
      </c>
      <c r="CV3" s="952" t="s">
        <v>311</v>
      </c>
      <c r="CW3" s="951" t="s">
        <v>312</v>
      </c>
      <c r="CX3" s="951" t="s">
        <v>313</v>
      </c>
      <c r="CY3" s="951" t="s">
        <v>314</v>
      </c>
      <c r="CZ3" s="951" t="s">
        <v>315</v>
      </c>
      <c r="DA3" s="951" t="s">
        <v>316</v>
      </c>
      <c r="DB3" s="951" t="s">
        <v>317</v>
      </c>
      <c r="DC3" s="951" t="s">
        <v>318</v>
      </c>
      <c r="DD3" s="951" t="s">
        <v>319</v>
      </c>
      <c r="DE3" s="190" t="s">
        <v>943</v>
      </c>
      <c r="DF3" s="190" t="s">
        <v>944</v>
      </c>
      <c r="DG3" s="190" t="s">
        <v>1625</v>
      </c>
      <c r="DH3" s="952" t="s">
        <v>320</v>
      </c>
      <c r="DI3" s="952" t="s">
        <v>321</v>
      </c>
      <c r="DJ3" s="952" t="s">
        <v>495</v>
      </c>
      <c r="DK3" s="952" t="s">
        <v>322</v>
      </c>
      <c r="DL3" s="952" t="s">
        <v>323</v>
      </c>
      <c r="DM3" s="952" t="s">
        <v>324</v>
      </c>
      <c r="DN3" s="952" t="s">
        <v>325</v>
      </c>
      <c r="DO3" s="952" t="s">
        <v>326</v>
      </c>
      <c r="DP3" s="191" t="s">
        <v>941</v>
      </c>
      <c r="DQ3" s="191" t="s">
        <v>942</v>
      </c>
      <c r="DR3" s="951" t="s">
        <v>327</v>
      </c>
      <c r="DS3" s="951" t="s">
        <v>328</v>
      </c>
      <c r="DT3" s="951" t="s">
        <v>329</v>
      </c>
      <c r="DU3" s="190" t="s">
        <v>1628</v>
      </c>
      <c r="DV3" s="191" t="s">
        <v>330</v>
      </c>
      <c r="DW3" s="191" t="s">
        <v>331</v>
      </c>
      <c r="DX3" s="191" t="s">
        <v>332</v>
      </c>
      <c r="DY3" s="191" t="s">
        <v>333</v>
      </c>
      <c r="DZ3" s="190" t="s">
        <v>334</v>
      </c>
      <c r="EA3" s="190" t="s">
        <v>335</v>
      </c>
      <c r="EB3" s="190" t="s">
        <v>336</v>
      </c>
      <c r="EC3" s="190" t="s">
        <v>337</v>
      </c>
      <c r="ED3" s="191" t="s">
        <v>338</v>
      </c>
      <c r="EE3" s="191" t="s">
        <v>1606</v>
      </c>
      <c r="EF3" s="191" t="s">
        <v>1610</v>
      </c>
      <c r="EG3" s="191" t="s">
        <v>339</v>
      </c>
      <c r="EH3" s="191" t="s">
        <v>340</v>
      </c>
      <c r="EI3" s="191" t="s">
        <v>341</v>
      </c>
      <c r="EJ3" s="191" t="s">
        <v>342</v>
      </c>
      <c r="EK3" s="191" t="s">
        <v>343</v>
      </c>
      <c r="EL3" s="191" t="s">
        <v>344</v>
      </c>
      <c r="EM3" s="191" t="s">
        <v>945</v>
      </c>
      <c r="EN3" s="191" t="s">
        <v>946</v>
      </c>
      <c r="EO3" s="191" t="s">
        <v>451</v>
      </c>
      <c r="EP3" s="191" t="s">
        <v>450</v>
      </c>
      <c r="EQ3" s="193" t="s">
        <v>1701</v>
      </c>
      <c r="ER3" s="193" t="s">
        <v>1702</v>
      </c>
      <c r="ES3" s="193" t="s">
        <v>445</v>
      </c>
      <c r="ET3" s="193" t="s">
        <v>1568</v>
      </c>
      <c r="EU3" s="193" t="s">
        <v>1570</v>
      </c>
      <c r="EV3" s="193" t="s">
        <v>1703</v>
      </c>
      <c r="EW3" s="193" t="s">
        <v>446</v>
      </c>
      <c r="EX3" s="193" t="s">
        <v>345</v>
      </c>
      <c r="EY3" s="193" t="s">
        <v>346</v>
      </c>
      <c r="EZ3" s="193" t="s">
        <v>347</v>
      </c>
      <c r="FA3" s="193" t="s">
        <v>1571</v>
      </c>
      <c r="FB3" s="954" t="s">
        <v>292</v>
      </c>
      <c r="FC3" s="954" t="s">
        <v>293</v>
      </c>
      <c r="FD3" s="193" t="s">
        <v>348</v>
      </c>
      <c r="FE3" s="193" t="s">
        <v>349</v>
      </c>
      <c r="FF3" s="197" t="s">
        <v>350</v>
      </c>
      <c r="FG3" s="197" t="s">
        <v>351</v>
      </c>
      <c r="FH3" s="197" t="s">
        <v>352</v>
      </c>
      <c r="FI3" s="197" t="s">
        <v>353</v>
      </c>
      <c r="FJ3" s="197" t="s">
        <v>354</v>
      </c>
      <c r="FK3" s="197" t="s">
        <v>355</v>
      </c>
      <c r="FL3" s="951" t="s">
        <v>1567</v>
      </c>
      <c r="FM3" s="951" t="s">
        <v>362</v>
      </c>
      <c r="FN3" s="951" t="s">
        <v>1565</v>
      </c>
      <c r="FO3" s="190" t="s">
        <v>1566</v>
      </c>
      <c r="FP3" s="951" t="s">
        <v>443</v>
      </c>
      <c r="FQ3" s="953" t="s">
        <v>363</v>
      </c>
      <c r="FR3" s="953" t="s">
        <v>364</v>
      </c>
      <c r="FS3" s="953" t="s">
        <v>365</v>
      </c>
      <c r="FT3" s="952" t="s">
        <v>366</v>
      </c>
      <c r="FU3" s="952" t="s">
        <v>367</v>
      </c>
      <c r="FV3" s="952" t="s">
        <v>368</v>
      </c>
      <c r="FW3" s="952" t="s">
        <v>369</v>
      </c>
      <c r="FX3" s="952" t="s">
        <v>370</v>
      </c>
      <c r="FY3" s="952" t="s">
        <v>371</v>
      </c>
      <c r="FZ3" s="952" t="s">
        <v>447</v>
      </c>
      <c r="GA3" s="952" t="s">
        <v>448</v>
      </c>
      <c r="GB3" s="122" t="s">
        <v>953</v>
      </c>
      <c r="GC3" s="952" t="s">
        <v>442</v>
      </c>
      <c r="GD3" s="190" t="s">
        <v>372</v>
      </c>
      <c r="GE3" s="190" t="s">
        <v>1622</v>
      </c>
      <c r="GF3" s="190" t="s">
        <v>1624</v>
      </c>
      <c r="GG3" s="190" t="s">
        <v>1619</v>
      </c>
      <c r="GH3" s="190" t="s">
        <v>1620</v>
      </c>
      <c r="GI3" s="190" t="s">
        <v>1621</v>
      </c>
      <c r="GJ3" s="190" t="s">
        <v>373</v>
      </c>
      <c r="GK3" s="190" t="s">
        <v>1623</v>
      </c>
      <c r="GL3" s="190" t="s">
        <v>374</v>
      </c>
      <c r="GM3" s="190" t="s">
        <v>375</v>
      </c>
      <c r="GN3" s="951" t="s">
        <v>359</v>
      </c>
      <c r="GO3" s="951" t="s">
        <v>360</v>
      </c>
      <c r="GP3" s="951" t="s">
        <v>361</v>
      </c>
      <c r="GQ3" s="190" t="s">
        <v>940</v>
      </c>
      <c r="GR3" s="190" t="s">
        <v>939</v>
      </c>
      <c r="GS3" s="190" t="s">
        <v>1615</v>
      </c>
      <c r="GT3" s="190" t="s">
        <v>1616</v>
      </c>
      <c r="GU3" s="190" t="s">
        <v>1613</v>
      </c>
      <c r="GV3" s="190" t="s">
        <v>1614</v>
      </c>
      <c r="GW3" s="190" t="s">
        <v>951</v>
      </c>
      <c r="GX3" s="190" t="s">
        <v>952</v>
      </c>
      <c r="GY3" s="190" t="s">
        <v>441</v>
      </c>
      <c r="GZ3" s="952" t="s">
        <v>356</v>
      </c>
      <c r="HA3" s="952" t="s">
        <v>357</v>
      </c>
      <c r="HB3" s="952" t="s">
        <v>358</v>
      </c>
      <c r="HC3" s="191" t="s">
        <v>950</v>
      </c>
      <c r="HD3" s="952" t="s">
        <v>376</v>
      </c>
      <c r="HE3" s="952" t="s">
        <v>377</v>
      </c>
      <c r="HF3" s="952" t="s">
        <v>378</v>
      </c>
      <c r="HG3" s="951" t="s">
        <v>379</v>
      </c>
      <c r="HH3" s="951" t="s">
        <v>380</v>
      </c>
      <c r="HI3" s="951" t="s">
        <v>381</v>
      </c>
      <c r="HJ3" s="190" t="s">
        <v>1607</v>
      </c>
      <c r="HK3" s="190" t="s">
        <v>1608</v>
      </c>
      <c r="HL3" s="190" t="s">
        <v>1609</v>
      </c>
      <c r="HM3" s="190" t="s">
        <v>957</v>
      </c>
      <c r="HN3" s="190" t="s">
        <v>956</v>
      </c>
      <c r="HO3" s="190" t="s">
        <v>958</v>
      </c>
      <c r="HP3" s="952" t="s">
        <v>382</v>
      </c>
      <c r="HQ3" s="952" t="s">
        <v>383</v>
      </c>
      <c r="HR3" s="950" t="s">
        <v>2011</v>
      </c>
      <c r="HS3" s="950" t="s">
        <v>384</v>
      </c>
      <c r="HT3" s="192" t="s">
        <v>385</v>
      </c>
      <c r="HU3" s="192" t="s">
        <v>1841</v>
      </c>
      <c r="HV3" s="192" t="s">
        <v>1864</v>
      </c>
      <c r="HW3" s="192" t="s">
        <v>1867</v>
      </c>
      <c r="HX3" s="192" t="s">
        <v>923</v>
      </c>
      <c r="HY3" s="192" t="s">
        <v>924</v>
      </c>
      <c r="HZ3" s="123" t="s">
        <v>2004</v>
      </c>
      <c r="IA3" s="123" t="s">
        <v>2005</v>
      </c>
      <c r="IB3" s="123" t="s">
        <v>2006</v>
      </c>
      <c r="IC3" s="123" t="s">
        <v>2007</v>
      </c>
      <c r="ID3" s="123" t="s">
        <v>2008</v>
      </c>
      <c r="IE3" s="123" t="s">
        <v>2009</v>
      </c>
      <c r="IF3" s="192" t="s">
        <v>1835</v>
      </c>
      <c r="IG3" s="192" t="s">
        <v>1839</v>
      </c>
      <c r="IH3" s="192" t="s">
        <v>1854</v>
      </c>
      <c r="II3" s="192" t="s">
        <v>1855</v>
      </c>
      <c r="IJ3" s="192" t="s">
        <v>1856</v>
      </c>
      <c r="IK3" s="192" t="s">
        <v>1857</v>
      </c>
      <c r="IL3" s="123" t="s">
        <v>1858</v>
      </c>
      <c r="IM3" s="192" t="s">
        <v>1837</v>
      </c>
      <c r="IN3" s="192" t="s">
        <v>1838</v>
      </c>
      <c r="IO3" s="192" t="s">
        <v>1840</v>
      </c>
      <c r="IP3" s="192" t="s">
        <v>1859</v>
      </c>
      <c r="IQ3" s="192" t="s">
        <v>1860</v>
      </c>
      <c r="IR3" s="192" t="s">
        <v>1863</v>
      </c>
      <c r="IS3" s="192" t="s">
        <v>1865</v>
      </c>
      <c r="IT3" s="192" t="s">
        <v>1848</v>
      </c>
      <c r="IU3" s="192" t="s">
        <v>1849</v>
      </c>
      <c r="IV3" s="192" t="s">
        <v>1843</v>
      </c>
      <c r="IW3" s="192" t="s">
        <v>1851</v>
      </c>
      <c r="IX3" s="192" t="s">
        <v>1852</v>
      </c>
      <c r="IY3" s="192" t="s">
        <v>1861</v>
      </c>
      <c r="IZ3" s="192" t="s">
        <v>1870</v>
      </c>
      <c r="JA3" s="192" t="s">
        <v>1871</v>
      </c>
      <c r="JB3" s="192" t="s">
        <v>1872</v>
      </c>
      <c r="JC3" s="192" t="s">
        <v>1873</v>
      </c>
      <c r="JD3" s="192" t="s">
        <v>1868</v>
      </c>
      <c r="JE3" s="192" t="s">
        <v>1869</v>
      </c>
      <c r="JF3" s="192" t="s">
        <v>1847</v>
      </c>
      <c r="JG3" s="192" t="s">
        <v>1850</v>
      </c>
      <c r="JH3" s="192" t="s">
        <v>1866</v>
      </c>
      <c r="JI3" s="192" t="s">
        <v>1853</v>
      </c>
      <c r="JJ3" s="192" t="s">
        <v>1845</v>
      </c>
      <c r="JK3" s="192" t="s">
        <v>1862</v>
      </c>
      <c r="JL3" s="192" t="s">
        <v>1874</v>
      </c>
      <c r="JM3" s="82" t="s">
        <v>1641</v>
      </c>
      <c r="JN3" s="82" t="s">
        <v>1642</v>
      </c>
      <c r="JO3" s="82" t="s">
        <v>1643</v>
      </c>
      <c r="JP3" s="82" t="s">
        <v>1630</v>
      </c>
      <c r="JQ3" s="82" t="s">
        <v>1631</v>
      </c>
      <c r="JR3" s="82" t="s">
        <v>1638</v>
      </c>
      <c r="JS3" s="82" t="s">
        <v>1639</v>
      </c>
      <c r="JT3" s="82" t="s">
        <v>1644</v>
      </c>
      <c r="JU3" s="82" t="s">
        <v>1645</v>
      </c>
      <c r="JV3" s="82" t="s">
        <v>1648</v>
      </c>
      <c r="JW3" s="82" t="s">
        <v>1634</v>
      </c>
      <c r="JX3" s="82" t="s">
        <v>1635</v>
      </c>
      <c r="JY3" s="82" t="s">
        <v>1636</v>
      </c>
      <c r="JZ3" s="82" t="s">
        <v>1637</v>
      </c>
      <c r="KA3" s="82" t="s">
        <v>1632</v>
      </c>
      <c r="KB3" s="82" t="s">
        <v>1633</v>
      </c>
      <c r="KC3" s="82" t="s">
        <v>1784</v>
      </c>
      <c r="KD3" s="82" t="s">
        <v>1785</v>
      </c>
      <c r="KE3" s="82" t="s">
        <v>1758</v>
      </c>
      <c r="KF3" s="82" t="s">
        <v>1757</v>
      </c>
      <c r="KG3" s="82" t="s">
        <v>1646</v>
      </c>
      <c r="KH3" s="82" t="s">
        <v>1647</v>
      </c>
      <c r="KI3" s="82" t="s">
        <v>1782</v>
      </c>
      <c r="KJ3" s="82" t="s">
        <v>1756</v>
      </c>
      <c r="KK3" s="82" t="s">
        <v>1759</v>
      </c>
      <c r="KL3" s="124" t="s">
        <v>1823</v>
      </c>
      <c r="KM3" s="124" t="s">
        <v>1824</v>
      </c>
      <c r="KN3" s="124" t="s">
        <v>1825</v>
      </c>
      <c r="KO3" s="124" t="s">
        <v>1826</v>
      </c>
      <c r="KP3" s="124" t="s">
        <v>1827</v>
      </c>
      <c r="KQ3" s="124" t="s">
        <v>1832</v>
      </c>
      <c r="KR3" s="124" t="s">
        <v>1829</v>
      </c>
      <c r="KS3" s="124" t="s">
        <v>1830</v>
      </c>
      <c r="KT3" s="124" t="s">
        <v>1831</v>
      </c>
      <c r="KU3" s="946" t="s">
        <v>1650</v>
      </c>
      <c r="KV3" s="946" t="s">
        <v>1651</v>
      </c>
      <c r="KW3" s="948" t="s">
        <v>1672</v>
      </c>
      <c r="KX3" s="946" t="s">
        <v>1736</v>
      </c>
      <c r="KY3" s="946" t="s">
        <v>1737</v>
      </c>
      <c r="KZ3" s="946" t="s">
        <v>1739</v>
      </c>
      <c r="LA3" s="948" t="s">
        <v>1673</v>
      </c>
      <c r="LB3" s="946" t="s">
        <v>1819</v>
      </c>
      <c r="LC3" s="946" t="s">
        <v>1820</v>
      </c>
      <c r="LD3" s="946" t="s">
        <v>1678</v>
      </c>
      <c r="LE3" s="946" t="s">
        <v>1679</v>
      </c>
      <c r="LF3" s="946" t="s">
        <v>1680</v>
      </c>
      <c r="LG3" s="946" t="s">
        <v>1681</v>
      </c>
      <c r="LH3" s="946" t="s">
        <v>1684</v>
      </c>
      <c r="LI3" s="946" t="s">
        <v>1685</v>
      </c>
      <c r="LJ3" s="946" t="s">
        <v>1686</v>
      </c>
      <c r="LK3" s="946" t="s">
        <v>1688</v>
      </c>
      <c r="LL3" s="946" t="s">
        <v>1808</v>
      </c>
      <c r="LM3" s="946" t="s">
        <v>1809</v>
      </c>
      <c r="LN3" s="946" t="s">
        <v>1775</v>
      </c>
      <c r="LO3" s="946" t="s">
        <v>1690</v>
      </c>
      <c r="LP3" s="946" t="s">
        <v>1807</v>
      </c>
      <c r="LQ3" s="946" t="s">
        <v>1740</v>
      </c>
      <c r="LR3" s="946" t="s">
        <v>1692</v>
      </c>
      <c r="LS3" s="946" t="s">
        <v>1694</v>
      </c>
      <c r="LT3" s="946" t="s">
        <v>1699</v>
      </c>
      <c r="LU3" s="946" t="s">
        <v>1738</v>
      </c>
      <c r="LV3" s="946" t="s">
        <v>1709</v>
      </c>
      <c r="LW3" s="946" t="s">
        <v>1803</v>
      </c>
      <c r="LX3" s="946" t="s">
        <v>1804</v>
      </c>
      <c r="LY3" s="946" t="s">
        <v>1805</v>
      </c>
      <c r="LZ3" s="946" t="s">
        <v>1810</v>
      </c>
      <c r="MA3" s="946" t="s">
        <v>1811</v>
      </c>
      <c r="MB3" s="946" t="s">
        <v>1812</v>
      </c>
      <c r="MC3" s="946" t="s">
        <v>1813</v>
      </c>
      <c r="MD3" s="946" t="s">
        <v>1747</v>
      </c>
      <c r="ME3" s="946" t="s">
        <v>1748</v>
      </c>
      <c r="MF3" s="946" t="s">
        <v>1750</v>
      </c>
      <c r="MG3" s="946" t="s">
        <v>1752</v>
      </c>
      <c r="MH3" s="946" t="s">
        <v>1797</v>
      </c>
      <c r="MI3" s="946" t="s">
        <v>1742</v>
      </c>
      <c r="MJ3" s="946" t="s">
        <v>1743</v>
      </c>
      <c r="MK3" s="948" t="s">
        <v>1744</v>
      </c>
      <c r="ML3" s="946" t="s">
        <v>1817</v>
      </c>
      <c r="MM3" s="946" t="s">
        <v>1818</v>
      </c>
      <c r="MN3" s="948" t="s">
        <v>1745</v>
      </c>
      <c r="MO3" s="946" t="s">
        <v>1754</v>
      </c>
      <c r="MP3" s="946" t="s">
        <v>1780</v>
      </c>
      <c r="MQ3" s="946" t="s">
        <v>1786</v>
      </c>
      <c r="MR3" s="946" t="s">
        <v>1787</v>
      </c>
      <c r="MS3" s="946" t="s">
        <v>1788</v>
      </c>
      <c r="MT3" s="946" t="s">
        <v>1795</v>
      </c>
      <c r="MU3" s="946" t="s">
        <v>1751</v>
      </c>
      <c r="MV3" s="946" t="s">
        <v>1793</v>
      </c>
      <c r="MW3" s="946" t="s">
        <v>1794</v>
      </c>
      <c r="MX3" s="946" t="s">
        <v>1796</v>
      </c>
      <c r="MY3" s="946" t="s">
        <v>1833</v>
      </c>
      <c r="MZ3" s="946" t="s">
        <v>1798</v>
      </c>
      <c r="NA3" s="946" t="s">
        <v>1799</v>
      </c>
      <c r="NB3" s="946" t="s">
        <v>1800</v>
      </c>
      <c r="NC3" s="946" t="s">
        <v>1806</v>
      </c>
      <c r="ND3" s="946" t="s">
        <v>1814</v>
      </c>
      <c r="NE3" s="946" t="s">
        <v>1815</v>
      </c>
      <c r="NF3" s="946" t="s">
        <v>1816</v>
      </c>
      <c r="NG3" s="946" t="s">
        <v>1789</v>
      </c>
      <c r="NH3" s="946" t="s">
        <v>1790</v>
      </c>
      <c r="NI3" s="946" t="s">
        <v>1791</v>
      </c>
      <c r="NJ3" s="946" t="s">
        <v>1821</v>
      </c>
      <c r="NK3" s="944" t="s">
        <v>1687</v>
      </c>
      <c r="NL3" s="944" t="s">
        <v>386</v>
      </c>
      <c r="NM3" s="944" t="s">
        <v>387</v>
      </c>
      <c r="NN3" s="944" t="s">
        <v>1691</v>
      </c>
      <c r="NO3" s="944" t="s">
        <v>1697</v>
      </c>
      <c r="NP3" s="944" t="s">
        <v>1698</v>
      </c>
      <c r="NQ3" s="944" t="s">
        <v>1755</v>
      </c>
      <c r="NR3" s="944" t="s">
        <v>1760</v>
      </c>
      <c r="NS3" s="944" t="s">
        <v>1761</v>
      </c>
      <c r="NT3" s="944" t="s">
        <v>1762</v>
      </c>
      <c r="NU3" s="944" t="s">
        <v>1763</v>
      </c>
      <c r="NV3" s="944" t="s">
        <v>1764</v>
      </c>
      <c r="NW3" s="944" t="s">
        <v>1765</v>
      </c>
      <c r="NX3" s="944" t="s">
        <v>1766</v>
      </c>
      <c r="NY3" s="944" t="s">
        <v>1767</v>
      </c>
      <c r="NZ3" s="944" t="s">
        <v>1768</v>
      </c>
      <c r="OA3" s="944" t="s">
        <v>1769</v>
      </c>
      <c r="OB3" s="944" t="s">
        <v>1770</v>
      </c>
      <c r="OC3" s="944" t="s">
        <v>1771</v>
      </c>
      <c r="OD3" s="944" t="s">
        <v>1772</v>
      </c>
      <c r="OE3" s="944" t="s">
        <v>386</v>
      </c>
      <c r="OF3" s="944" t="s">
        <v>387</v>
      </c>
      <c r="OG3" s="945" t="s">
        <v>2065</v>
      </c>
      <c r="OH3" s="945" t="s">
        <v>2064</v>
      </c>
      <c r="OI3" s="945" t="s">
        <v>1753</v>
      </c>
      <c r="OJ3" s="943" t="s">
        <v>1649</v>
      </c>
      <c r="OK3" s="943" t="s">
        <v>1668</v>
      </c>
      <c r="OL3" s="943" t="s">
        <v>1669</v>
      </c>
      <c r="OM3" s="943" t="s">
        <v>1774</v>
      </c>
      <c r="ON3" s="943" t="s">
        <v>1707</v>
      </c>
      <c r="OO3" s="943" t="s">
        <v>1653</v>
      </c>
      <c r="OP3" s="943" t="s">
        <v>1654</v>
      </c>
      <c r="OQ3" s="943" t="s">
        <v>1660</v>
      </c>
      <c r="OR3" s="943" t="s">
        <v>1781</v>
      </c>
      <c r="OS3" s="943" t="s">
        <v>1801</v>
      </c>
      <c r="OT3" s="943" t="s">
        <v>1658</v>
      </c>
      <c r="OU3" s="943" t="s">
        <v>1659</v>
      </c>
      <c r="OV3" s="943" t="s">
        <v>1661</v>
      </c>
      <c r="OW3" s="943" t="s">
        <v>1662</v>
      </c>
      <c r="OX3" s="943" t="s">
        <v>1656</v>
      </c>
      <c r="OY3" s="943" t="s">
        <v>1657</v>
      </c>
      <c r="OZ3" s="943" t="s">
        <v>1773</v>
      </c>
      <c r="PA3" s="943" t="s">
        <v>1664</v>
      </c>
      <c r="PB3" s="943" t="s">
        <v>1665</v>
      </c>
      <c r="PC3" s="943" t="s">
        <v>1670</v>
      </c>
      <c r="PD3" s="943" t="s">
        <v>1671</v>
      </c>
      <c r="PE3" s="943" t="s">
        <v>1682</v>
      </c>
      <c r="PF3" s="943" t="s">
        <v>1683</v>
      </c>
      <c r="PG3" s="943" t="s">
        <v>1693</v>
      </c>
      <c r="PH3" s="943" t="s">
        <v>1705</v>
      </c>
      <c r="PI3" s="943" t="s">
        <v>1666</v>
      </c>
      <c r="PJ3" s="943" t="s">
        <v>1802</v>
      </c>
      <c r="PK3" s="943" t="s">
        <v>1822</v>
      </c>
      <c r="PL3" s="943" t="s">
        <v>1667</v>
      </c>
      <c r="PM3" s="942" t="s">
        <v>1674</v>
      </c>
      <c r="PN3" s="942" t="s">
        <v>1710</v>
      </c>
      <c r="PO3" s="942" t="s">
        <v>1711</v>
      </c>
      <c r="PP3" s="942" t="s">
        <v>1712</v>
      </c>
      <c r="PQ3" s="942" t="s">
        <v>1713</v>
      </c>
      <c r="PR3" s="942" t="s">
        <v>1714</v>
      </c>
      <c r="PS3" s="942" t="s">
        <v>1715</v>
      </c>
      <c r="PT3" s="942" t="s">
        <v>1716</v>
      </c>
      <c r="PU3" s="942" t="s">
        <v>1717</v>
      </c>
      <c r="PV3" s="942" t="s">
        <v>1718</v>
      </c>
      <c r="PW3" s="942" t="s">
        <v>1719</v>
      </c>
      <c r="PX3" s="942" t="s">
        <v>1720</v>
      </c>
      <c r="PY3" s="942" t="s">
        <v>1776</v>
      </c>
      <c r="PZ3" s="942" t="s">
        <v>1777</v>
      </c>
      <c r="QA3" s="942" t="s">
        <v>1778</v>
      </c>
      <c r="QB3" s="942" t="s">
        <v>1779</v>
      </c>
      <c r="QC3" s="942" t="s">
        <v>1731</v>
      </c>
      <c r="QD3" s="942" t="s">
        <v>447</v>
      </c>
      <c r="QE3" s="942" t="s">
        <v>448</v>
      </c>
      <c r="QF3" s="942" t="s">
        <v>1732</v>
      </c>
      <c r="QG3" s="942" t="s">
        <v>1733</v>
      </c>
      <c r="QH3" s="942" t="s">
        <v>1734</v>
      </c>
      <c r="QI3" s="942" t="s">
        <v>1735</v>
      </c>
      <c r="QJ3" s="942" t="s">
        <v>1721</v>
      </c>
      <c r="QK3" s="942" t="s">
        <v>1722</v>
      </c>
      <c r="QL3" s="942" t="s">
        <v>1723</v>
      </c>
      <c r="QM3" s="942" t="s">
        <v>1727</v>
      </c>
      <c r="QN3" s="942" t="s">
        <v>1728</v>
      </c>
      <c r="QO3" s="942" t="s">
        <v>1729</v>
      </c>
      <c r="QP3" s="942" t="s">
        <v>1724</v>
      </c>
      <c r="QQ3" s="942" t="s">
        <v>1725</v>
      </c>
      <c r="QR3" s="942" t="s">
        <v>1726</v>
      </c>
      <c r="QS3" s="941" t="s">
        <v>1676</v>
      </c>
      <c r="QT3" s="941" t="s">
        <v>1696</v>
      </c>
      <c r="QU3" s="941" t="s">
        <v>1700</v>
      </c>
      <c r="QV3" s="941" t="s">
        <v>1704</v>
      </c>
      <c r="QW3" s="941" t="s">
        <v>1706</v>
      </c>
      <c r="QX3" s="940" t="s">
        <v>1576</v>
      </c>
      <c r="QY3" s="940" t="s">
        <v>1585</v>
      </c>
      <c r="QZ3" s="940" t="s">
        <v>1598</v>
      </c>
      <c r="RA3" s="940" t="s">
        <v>1626</v>
      </c>
      <c r="RB3" s="940" t="s">
        <v>1586</v>
      </c>
      <c r="RC3" s="940" t="s">
        <v>1580</v>
      </c>
      <c r="RD3" s="940" t="s">
        <v>1591</v>
      </c>
      <c r="RE3" s="940" t="s">
        <v>1596</v>
      </c>
      <c r="RF3" s="940" t="s">
        <v>1597</v>
      </c>
      <c r="RG3" s="940" t="s">
        <v>1583</v>
      </c>
      <c r="RH3" s="940" t="s">
        <v>1584</v>
      </c>
      <c r="RI3" s="940" t="s">
        <v>1627</v>
      </c>
      <c r="RJ3" s="940" t="s">
        <v>1588</v>
      </c>
      <c r="RK3" s="940" t="s">
        <v>1578</v>
      </c>
      <c r="RL3" s="940" t="s">
        <v>1592</v>
      </c>
      <c r="RM3" s="940" t="s">
        <v>1593</v>
      </c>
      <c r="RN3" s="940" t="s">
        <v>1601</v>
      </c>
      <c r="RO3" s="940" t="s">
        <v>1602</v>
      </c>
      <c r="RP3" s="940" t="s">
        <v>1603</v>
      </c>
      <c r="RQ3" s="940" t="s">
        <v>1581</v>
      </c>
      <c r="RR3" s="940" t="s">
        <v>1582</v>
      </c>
      <c r="RS3" s="940" t="s">
        <v>1599</v>
      </c>
      <c r="RT3" s="940" t="s">
        <v>1600</v>
      </c>
      <c r="RU3" s="940" t="s">
        <v>1605</v>
      </c>
      <c r="RV3" s="940" t="s">
        <v>1590</v>
      </c>
      <c r="RW3" s="940" t="s">
        <v>1594</v>
      </c>
      <c r="RX3" s="940" t="s">
        <v>1595</v>
      </c>
      <c r="RY3" s="940" t="s">
        <v>1604</v>
      </c>
      <c r="RZ3" s="939" t="s">
        <v>1611</v>
      </c>
      <c r="SA3" s="939" t="s">
        <v>1612</v>
      </c>
      <c r="SB3" s="939" t="s">
        <v>2001</v>
      </c>
      <c r="SC3" s="939" t="s">
        <v>2002</v>
      </c>
      <c r="SD3" s="939" t="s">
        <v>2003</v>
      </c>
      <c r="SE3" s="191"/>
      <c r="SF3" s="191"/>
      <c r="SG3" s="191"/>
      <c r="SH3" s="191"/>
      <c r="SI3" s="191"/>
      <c r="SJ3" s="191"/>
      <c r="SK3" s="191"/>
      <c r="SL3" s="191"/>
      <c r="SM3" s="191"/>
      <c r="SN3" s="191"/>
      <c r="SO3" s="191"/>
      <c r="SP3" s="191"/>
      <c r="SQ3" s="191"/>
      <c r="SR3" s="191"/>
      <c r="SS3" s="191"/>
      <c r="ST3" s="191"/>
      <c r="SU3" s="191"/>
      <c r="SV3" s="191"/>
      <c r="SW3" s="191"/>
      <c r="SX3" s="191"/>
      <c r="SY3" s="191"/>
      <c r="SZ3" s="191"/>
      <c r="TA3" s="191"/>
      <c r="TB3" s="191"/>
      <c r="TC3" s="191"/>
      <c r="TD3" s="191"/>
      <c r="TE3" s="191"/>
      <c r="TF3" s="191"/>
      <c r="TG3" s="191"/>
      <c r="TH3" s="191"/>
      <c r="TI3" s="191"/>
      <c r="TJ3" s="191"/>
      <c r="TK3" s="191"/>
      <c r="TL3" s="191"/>
      <c r="TM3" s="191"/>
      <c r="TN3" s="191"/>
      <c r="TO3" s="191"/>
      <c r="TP3" s="191"/>
      <c r="TQ3" s="191"/>
      <c r="TR3" s="191"/>
      <c r="TS3" s="191"/>
      <c r="TT3" s="191"/>
      <c r="TU3" s="191"/>
      <c r="TV3" s="191"/>
      <c r="TW3" s="191"/>
      <c r="TX3" s="191"/>
      <c r="TY3" s="191"/>
      <c r="TZ3" s="191"/>
      <c r="UA3" s="191"/>
      <c r="UB3" s="191"/>
      <c r="UC3" s="191"/>
      <c r="UD3" s="191"/>
      <c r="UE3" s="191"/>
      <c r="UF3" s="191"/>
      <c r="UG3" s="191"/>
      <c r="UH3" s="191"/>
      <c r="UI3" s="191"/>
      <c r="UJ3" s="191"/>
      <c r="UK3" s="191"/>
      <c r="UL3" s="191"/>
      <c r="UM3" s="191"/>
      <c r="UN3" s="191"/>
      <c r="UO3" s="191"/>
      <c r="UP3" s="191"/>
      <c r="UQ3" s="191"/>
      <c r="UR3" s="191"/>
      <c r="US3" s="191"/>
      <c r="UT3" s="191"/>
      <c r="UU3" s="191"/>
      <c r="UV3" s="191"/>
      <c r="UW3" s="191"/>
      <c r="UX3" s="191"/>
      <c r="UY3" s="191"/>
      <c r="UZ3" s="191"/>
    </row>
    <row r="4" spans="1:572" s="16" customFormat="1" ht="11" hidden="1" customHeight="1">
      <c r="A4" s="14"/>
      <c r="B4" s="121"/>
      <c r="C4" s="68"/>
      <c r="D4" s="41"/>
      <c r="E4" s="951"/>
      <c r="F4" s="951"/>
      <c r="G4" s="951"/>
      <c r="H4" s="951"/>
      <c r="I4" s="951"/>
      <c r="J4" s="952"/>
      <c r="K4" s="952"/>
      <c r="L4" s="952"/>
      <c r="M4" s="952"/>
      <c r="N4" s="952"/>
      <c r="O4" s="191"/>
      <c r="P4" s="191"/>
      <c r="Q4" s="191"/>
      <c r="R4" s="951"/>
      <c r="S4" s="951"/>
      <c r="T4" s="951"/>
      <c r="U4" s="951"/>
      <c r="V4" s="951"/>
      <c r="W4" s="951"/>
      <c r="X4" s="951"/>
      <c r="Y4" s="951"/>
      <c r="Z4" s="951"/>
      <c r="AA4" s="951"/>
      <c r="AB4" s="951"/>
      <c r="AC4" s="951"/>
      <c r="AD4" s="952"/>
      <c r="AE4" s="952"/>
      <c r="AF4" s="952"/>
      <c r="AG4" s="952"/>
      <c r="AH4" s="952"/>
      <c r="AI4" s="952"/>
      <c r="AJ4" s="952"/>
      <c r="AK4" s="952"/>
      <c r="AL4" s="952"/>
      <c r="AM4" s="951"/>
      <c r="AN4" s="951"/>
      <c r="AO4" s="951"/>
      <c r="AP4" s="951"/>
      <c r="AQ4" s="951"/>
      <c r="AR4" s="951"/>
      <c r="AS4" s="951"/>
      <c r="AT4" s="951"/>
      <c r="AU4" s="951"/>
      <c r="AV4" s="190" t="s">
        <v>925</v>
      </c>
      <c r="AW4" s="190" t="s">
        <v>926</v>
      </c>
      <c r="AX4" s="190" t="s">
        <v>1888</v>
      </c>
      <c r="AY4" s="952"/>
      <c r="AZ4" s="952"/>
      <c r="BA4" s="952"/>
      <c r="BB4" s="952"/>
      <c r="BC4" s="952"/>
      <c r="BD4" s="952"/>
      <c r="BE4" s="952"/>
      <c r="BF4" s="951"/>
      <c r="BG4" s="951"/>
      <c r="BH4" s="951"/>
      <c r="BI4" s="951"/>
      <c r="BJ4" s="951"/>
      <c r="BK4" s="951"/>
      <c r="BL4" s="951"/>
      <c r="BM4" s="951"/>
      <c r="BN4" s="951"/>
      <c r="BO4" s="190"/>
      <c r="BP4" s="190"/>
      <c r="BQ4" s="952"/>
      <c r="BR4" s="952"/>
      <c r="BS4" s="952"/>
      <c r="BT4" s="191"/>
      <c r="BU4" s="191"/>
      <c r="BV4" s="951"/>
      <c r="BW4" s="952"/>
      <c r="BX4" s="952"/>
      <c r="BY4" s="952"/>
      <c r="BZ4" s="952"/>
      <c r="CA4" s="952"/>
      <c r="CB4" s="191"/>
      <c r="CC4" s="952"/>
      <c r="CD4" s="952"/>
      <c r="CE4" s="952"/>
      <c r="CF4" s="955"/>
      <c r="CG4" s="955"/>
      <c r="CH4" s="955"/>
      <c r="CI4" s="955"/>
      <c r="CJ4" s="955"/>
      <c r="CK4" s="955"/>
      <c r="CL4" s="955"/>
      <c r="CM4" s="955"/>
      <c r="CN4" s="951"/>
      <c r="CO4" s="190"/>
      <c r="CP4" s="190"/>
      <c r="CQ4" s="190"/>
      <c r="CR4" s="190"/>
      <c r="CS4" s="190"/>
      <c r="CT4" s="951"/>
      <c r="CU4" s="952"/>
      <c r="CV4" s="952"/>
      <c r="CW4" s="951"/>
      <c r="CX4" s="951"/>
      <c r="CY4" s="951"/>
      <c r="CZ4" s="951"/>
      <c r="DA4" s="951"/>
      <c r="DB4" s="951"/>
      <c r="DC4" s="951"/>
      <c r="DD4" s="951"/>
      <c r="DE4" s="190" t="s">
        <v>926</v>
      </c>
      <c r="DF4" s="190" t="s">
        <v>1888</v>
      </c>
      <c r="DG4" s="190" t="s">
        <v>1888</v>
      </c>
      <c r="DH4" s="952"/>
      <c r="DI4" s="952"/>
      <c r="DJ4" s="952"/>
      <c r="DK4" s="952"/>
      <c r="DL4" s="952"/>
      <c r="DM4" s="952"/>
      <c r="DN4" s="952"/>
      <c r="DO4" s="952"/>
      <c r="DP4" s="191" t="s">
        <v>926</v>
      </c>
      <c r="DQ4" s="191" t="s">
        <v>1888</v>
      </c>
      <c r="DR4" s="951"/>
      <c r="DS4" s="951"/>
      <c r="DT4" s="951"/>
      <c r="DU4" s="190"/>
      <c r="DV4" s="191"/>
      <c r="DW4" s="191"/>
      <c r="DX4" s="191"/>
      <c r="DY4" s="191"/>
      <c r="DZ4" s="190"/>
      <c r="EA4" s="190"/>
      <c r="EB4" s="190"/>
      <c r="EC4" s="190"/>
      <c r="ED4" s="191"/>
      <c r="EE4" s="191"/>
      <c r="EF4" s="191"/>
      <c r="EG4" s="191"/>
      <c r="EH4" s="191"/>
      <c r="EI4" s="191"/>
      <c r="EJ4" s="191"/>
      <c r="EK4" s="191"/>
      <c r="EL4" s="191"/>
      <c r="EM4" s="191" t="s">
        <v>926</v>
      </c>
      <c r="EN4" s="191" t="s">
        <v>1888</v>
      </c>
      <c r="EO4" s="191"/>
      <c r="EP4" s="191"/>
      <c r="EQ4" s="193"/>
      <c r="ER4" s="193"/>
      <c r="ES4" s="193"/>
      <c r="ET4" s="193"/>
      <c r="EU4" s="193"/>
      <c r="EV4" s="193"/>
      <c r="EW4" s="193"/>
      <c r="EX4" s="193"/>
      <c r="EY4" s="193"/>
      <c r="EZ4" s="193"/>
      <c r="FA4" s="193"/>
      <c r="FB4" s="954"/>
      <c r="FC4" s="954"/>
      <c r="FD4" s="193"/>
      <c r="FE4" s="193"/>
      <c r="FF4" s="197"/>
      <c r="FG4" s="197"/>
      <c r="FH4" s="197"/>
      <c r="FI4" s="197"/>
      <c r="FJ4" s="197"/>
      <c r="FK4" s="197"/>
      <c r="FL4" s="951"/>
      <c r="FM4" s="951"/>
      <c r="FN4" s="951"/>
      <c r="FO4" s="190"/>
      <c r="FP4" s="951"/>
      <c r="FQ4" s="953"/>
      <c r="FR4" s="953"/>
      <c r="FS4" s="953"/>
      <c r="FT4" s="952"/>
      <c r="FU4" s="952"/>
      <c r="FV4" s="952"/>
      <c r="FW4" s="952"/>
      <c r="FX4" s="952"/>
      <c r="FY4" s="952"/>
      <c r="FZ4" s="952"/>
      <c r="GA4" s="952"/>
      <c r="GB4" s="191" t="s">
        <v>962</v>
      </c>
      <c r="GC4" s="952"/>
      <c r="GD4" s="190"/>
      <c r="GE4" s="190"/>
      <c r="GF4" s="190"/>
      <c r="GG4" s="190"/>
      <c r="GH4" s="190"/>
      <c r="GI4" s="190"/>
      <c r="GJ4" s="190"/>
      <c r="GK4" s="190"/>
      <c r="GL4" s="190"/>
      <c r="GM4" s="190"/>
      <c r="GN4" s="951"/>
      <c r="GO4" s="951"/>
      <c r="GP4" s="951"/>
      <c r="GQ4" s="190"/>
      <c r="GR4" s="190"/>
      <c r="GS4" s="190"/>
      <c r="GT4" s="190"/>
      <c r="GU4" s="190"/>
      <c r="GV4" s="190"/>
      <c r="GW4" s="190"/>
      <c r="GX4" s="190"/>
      <c r="GY4" s="190"/>
      <c r="GZ4" s="952"/>
      <c r="HA4" s="952"/>
      <c r="HB4" s="952"/>
      <c r="HC4" s="191" t="s">
        <v>962</v>
      </c>
      <c r="HD4" s="952"/>
      <c r="HE4" s="952"/>
      <c r="HF4" s="952"/>
      <c r="HG4" s="951"/>
      <c r="HH4" s="951"/>
      <c r="HI4" s="951"/>
      <c r="HJ4" s="190" t="s">
        <v>949</v>
      </c>
      <c r="HK4" s="190" t="s">
        <v>948</v>
      </c>
      <c r="HL4" s="190" t="s">
        <v>947</v>
      </c>
      <c r="HM4" s="190" t="s">
        <v>947</v>
      </c>
      <c r="HN4" s="190" t="s">
        <v>948</v>
      </c>
      <c r="HO4" s="190" t="s">
        <v>949</v>
      </c>
      <c r="HP4" s="952"/>
      <c r="HQ4" s="952"/>
      <c r="HR4" s="950"/>
      <c r="HS4" s="950"/>
      <c r="HT4" s="192"/>
      <c r="HU4" s="192"/>
      <c r="HV4" s="192"/>
      <c r="HW4" s="192"/>
      <c r="HX4" s="192"/>
      <c r="HY4" s="192"/>
      <c r="HZ4" s="192"/>
      <c r="IA4" s="192"/>
      <c r="IB4" s="192"/>
      <c r="IC4" s="192"/>
      <c r="ID4" s="192"/>
      <c r="IE4" s="192"/>
      <c r="IF4" s="192"/>
      <c r="IG4" s="192"/>
      <c r="IH4" s="192"/>
      <c r="II4" s="192"/>
      <c r="IJ4" s="192"/>
      <c r="IK4" s="192"/>
      <c r="IL4" s="192"/>
      <c r="IM4" s="192"/>
      <c r="IN4" s="192"/>
      <c r="IO4" s="192"/>
      <c r="IP4" s="192"/>
      <c r="IQ4" s="192"/>
      <c r="IR4" s="192"/>
      <c r="IS4" s="192"/>
      <c r="IT4" s="192"/>
      <c r="IU4" s="192"/>
      <c r="IV4" s="192"/>
      <c r="IW4" s="192"/>
      <c r="IX4" s="192"/>
      <c r="IY4" s="192"/>
      <c r="IZ4" s="192"/>
      <c r="JA4" s="192"/>
      <c r="JB4" s="192"/>
      <c r="JC4" s="192"/>
      <c r="JD4" s="192"/>
      <c r="JE4" s="192"/>
      <c r="JF4" s="192"/>
      <c r="JG4" s="192"/>
      <c r="JH4" s="192"/>
      <c r="JI4" s="192"/>
      <c r="JJ4" s="192"/>
      <c r="JK4" s="192"/>
      <c r="JL4" s="192"/>
      <c r="JM4" s="191"/>
      <c r="JN4" s="191"/>
      <c r="JO4" s="191"/>
      <c r="JP4" s="191"/>
      <c r="JQ4" s="191"/>
      <c r="JR4" s="191" t="s">
        <v>389</v>
      </c>
      <c r="JS4" s="191" t="s">
        <v>388</v>
      </c>
      <c r="JT4" s="191" t="s">
        <v>1889</v>
      </c>
      <c r="JU4" s="191" t="s">
        <v>1890</v>
      </c>
      <c r="JV4" s="191" t="s">
        <v>1890</v>
      </c>
      <c r="JW4" s="191" t="s">
        <v>390</v>
      </c>
      <c r="JX4" s="191" t="s">
        <v>391</v>
      </c>
      <c r="JY4" s="191" t="s">
        <v>392</v>
      </c>
      <c r="JZ4" s="191" t="s">
        <v>393</v>
      </c>
      <c r="KA4" s="191" t="s">
        <v>392</v>
      </c>
      <c r="KB4" s="191" t="s">
        <v>393</v>
      </c>
      <c r="KC4" s="191" t="s">
        <v>393</v>
      </c>
      <c r="KD4" s="191" t="s">
        <v>1888</v>
      </c>
      <c r="KE4" s="191" t="s">
        <v>1888</v>
      </c>
      <c r="KF4" s="191" t="s">
        <v>1888</v>
      </c>
      <c r="KG4" s="191" t="s">
        <v>1888</v>
      </c>
      <c r="KH4" s="191" t="s">
        <v>1888</v>
      </c>
      <c r="KI4" s="191" t="s">
        <v>1888</v>
      </c>
      <c r="KJ4" s="191" t="s">
        <v>1891</v>
      </c>
      <c r="KK4" s="191" t="s">
        <v>1888</v>
      </c>
      <c r="KL4" s="197" t="s">
        <v>389</v>
      </c>
      <c r="KM4" s="197" t="s">
        <v>390</v>
      </c>
      <c r="KN4" s="197" t="s">
        <v>1890</v>
      </c>
      <c r="KO4" s="197" t="s">
        <v>393</v>
      </c>
      <c r="KP4" s="197" t="s">
        <v>392</v>
      </c>
      <c r="KQ4" s="197" t="s">
        <v>1890</v>
      </c>
      <c r="KR4" s="197" t="s">
        <v>1890</v>
      </c>
      <c r="KS4" s="197" t="s">
        <v>1890</v>
      </c>
      <c r="KT4" s="197" t="s">
        <v>393</v>
      </c>
      <c r="KU4" s="947"/>
      <c r="KV4" s="947"/>
      <c r="KW4" s="949"/>
      <c r="KX4" s="947"/>
      <c r="KY4" s="947"/>
      <c r="KZ4" s="947"/>
      <c r="LA4" s="949"/>
      <c r="LB4" s="947"/>
      <c r="LC4" s="947"/>
      <c r="LD4" s="947"/>
      <c r="LE4" s="947"/>
      <c r="LF4" s="947"/>
      <c r="LG4" s="947"/>
      <c r="LH4" s="947"/>
      <c r="LI4" s="947"/>
      <c r="LJ4" s="947"/>
      <c r="LK4" s="947"/>
      <c r="LL4" s="947"/>
      <c r="LM4" s="947"/>
      <c r="LN4" s="947"/>
      <c r="LO4" s="947"/>
      <c r="LP4" s="947"/>
      <c r="LQ4" s="947"/>
      <c r="LR4" s="947"/>
      <c r="LS4" s="947"/>
      <c r="LT4" s="947"/>
      <c r="LU4" s="947"/>
      <c r="LV4" s="947"/>
      <c r="LW4" s="947"/>
      <c r="LX4" s="947"/>
      <c r="LY4" s="947"/>
      <c r="LZ4" s="947"/>
      <c r="MA4" s="947"/>
      <c r="MB4" s="947"/>
      <c r="MC4" s="947"/>
      <c r="MD4" s="947"/>
      <c r="ME4" s="947"/>
      <c r="MF4" s="947"/>
      <c r="MG4" s="947"/>
      <c r="MH4" s="947"/>
      <c r="MI4" s="947"/>
      <c r="MJ4" s="947"/>
      <c r="MK4" s="949"/>
      <c r="ML4" s="947"/>
      <c r="MM4" s="947"/>
      <c r="MN4" s="949"/>
      <c r="MO4" s="947"/>
      <c r="MP4" s="947"/>
      <c r="MQ4" s="947"/>
      <c r="MR4" s="947"/>
      <c r="MS4" s="947"/>
      <c r="MT4" s="947"/>
      <c r="MU4" s="947"/>
      <c r="MV4" s="947"/>
      <c r="MW4" s="947"/>
      <c r="MX4" s="947"/>
      <c r="MY4" s="947"/>
      <c r="MZ4" s="947"/>
      <c r="NA4" s="947"/>
      <c r="NB4" s="947"/>
      <c r="NC4" s="947"/>
      <c r="ND4" s="947"/>
      <c r="NE4" s="947"/>
      <c r="NF4" s="947"/>
      <c r="NG4" s="947"/>
      <c r="NH4" s="947"/>
      <c r="NI4" s="947"/>
      <c r="NJ4" s="947"/>
      <c r="NK4" s="944"/>
      <c r="NL4" s="944"/>
      <c r="NM4" s="944"/>
      <c r="NN4" s="944"/>
      <c r="NO4" s="944"/>
      <c r="NP4" s="944"/>
      <c r="NQ4" s="944"/>
      <c r="NR4" s="944"/>
      <c r="NS4" s="944"/>
      <c r="NT4" s="944"/>
      <c r="NU4" s="944"/>
      <c r="NV4" s="944"/>
      <c r="NW4" s="944"/>
      <c r="NX4" s="944"/>
      <c r="NY4" s="944"/>
      <c r="NZ4" s="944"/>
      <c r="OA4" s="944"/>
      <c r="OB4" s="944"/>
      <c r="OC4" s="944"/>
      <c r="OD4" s="944"/>
      <c r="OE4" s="944"/>
      <c r="OF4" s="944"/>
      <c r="OG4" s="945"/>
      <c r="OH4" s="945"/>
      <c r="OI4" s="945"/>
      <c r="OJ4" s="943"/>
      <c r="OK4" s="943"/>
      <c r="OL4" s="943"/>
      <c r="OM4" s="943"/>
      <c r="ON4" s="943"/>
      <c r="OO4" s="943"/>
      <c r="OP4" s="943"/>
      <c r="OQ4" s="943"/>
      <c r="OR4" s="943"/>
      <c r="OS4" s="943"/>
      <c r="OT4" s="943"/>
      <c r="OU4" s="943"/>
      <c r="OV4" s="943"/>
      <c r="OW4" s="943"/>
      <c r="OX4" s="943"/>
      <c r="OY4" s="943"/>
      <c r="OZ4" s="943"/>
      <c r="PA4" s="943"/>
      <c r="PB4" s="943"/>
      <c r="PC4" s="943"/>
      <c r="PD4" s="943"/>
      <c r="PE4" s="943"/>
      <c r="PF4" s="943"/>
      <c r="PG4" s="943"/>
      <c r="PH4" s="943"/>
      <c r="PI4" s="943"/>
      <c r="PJ4" s="943"/>
      <c r="PK4" s="943"/>
      <c r="PL4" s="943"/>
      <c r="PM4" s="942"/>
      <c r="PN4" s="942"/>
      <c r="PO4" s="942"/>
      <c r="PP4" s="942"/>
      <c r="PQ4" s="942"/>
      <c r="PR4" s="942"/>
      <c r="PS4" s="942"/>
      <c r="PT4" s="942"/>
      <c r="PU4" s="942"/>
      <c r="PV4" s="942"/>
      <c r="PW4" s="942"/>
      <c r="PX4" s="942"/>
      <c r="PY4" s="942"/>
      <c r="PZ4" s="942"/>
      <c r="QA4" s="942"/>
      <c r="QB4" s="942"/>
      <c r="QC4" s="942"/>
      <c r="QD4" s="942"/>
      <c r="QE4" s="942"/>
      <c r="QF4" s="942"/>
      <c r="QG4" s="942"/>
      <c r="QH4" s="942"/>
      <c r="QI4" s="942"/>
      <c r="QJ4" s="942"/>
      <c r="QK4" s="942"/>
      <c r="QL4" s="942"/>
      <c r="QM4" s="942"/>
      <c r="QN4" s="942"/>
      <c r="QO4" s="942"/>
      <c r="QP4" s="942"/>
      <c r="QQ4" s="942"/>
      <c r="QR4" s="942"/>
      <c r="QS4" s="941"/>
      <c r="QT4" s="941"/>
      <c r="QU4" s="941"/>
      <c r="QV4" s="941"/>
      <c r="QW4" s="941"/>
      <c r="QX4" s="940"/>
      <c r="QY4" s="940"/>
      <c r="QZ4" s="940"/>
      <c r="RA4" s="940"/>
      <c r="RB4" s="940"/>
      <c r="RC4" s="940"/>
      <c r="RD4" s="940"/>
      <c r="RE4" s="940"/>
      <c r="RF4" s="940"/>
      <c r="RG4" s="940"/>
      <c r="RH4" s="940"/>
      <c r="RI4" s="940"/>
      <c r="RJ4" s="940"/>
      <c r="RK4" s="940"/>
      <c r="RL4" s="940"/>
      <c r="RM4" s="940"/>
      <c r="RN4" s="940"/>
      <c r="RO4" s="940"/>
      <c r="RP4" s="940"/>
      <c r="RQ4" s="940"/>
      <c r="RR4" s="940"/>
      <c r="RS4" s="940"/>
      <c r="RT4" s="940"/>
      <c r="RU4" s="940"/>
      <c r="RV4" s="940"/>
      <c r="RW4" s="940"/>
      <c r="RX4" s="940"/>
      <c r="RY4" s="940"/>
      <c r="RZ4" s="939"/>
      <c r="SA4" s="939"/>
      <c r="SB4" s="939"/>
      <c r="SC4" s="939"/>
      <c r="SD4" s="939"/>
      <c r="SE4" s="191"/>
      <c r="SF4" s="191"/>
      <c r="SG4" s="191"/>
      <c r="SH4" s="191"/>
      <c r="SI4" s="191"/>
      <c r="SJ4" s="191"/>
      <c r="SK4" s="191"/>
      <c r="SL4" s="191"/>
      <c r="SM4" s="191"/>
      <c r="SN4" s="191"/>
      <c r="SO4" s="191"/>
      <c r="SP4" s="191"/>
      <c r="SQ4" s="191"/>
      <c r="SR4" s="191"/>
      <c r="SS4" s="191"/>
      <c r="ST4" s="191"/>
      <c r="SU4" s="191"/>
      <c r="SV4" s="191"/>
      <c r="SW4" s="191"/>
      <c r="SX4" s="191"/>
      <c r="SY4" s="191"/>
      <c r="SZ4" s="191"/>
      <c r="TA4" s="191"/>
      <c r="TB4" s="191"/>
      <c r="TC4" s="191"/>
      <c r="TD4" s="191"/>
      <c r="TE4" s="191"/>
      <c r="TF4" s="191"/>
      <c r="TG4" s="191"/>
      <c r="TH4" s="191"/>
      <c r="TI4" s="191"/>
      <c r="TJ4" s="191"/>
      <c r="TK4" s="191"/>
      <c r="TL4" s="191"/>
      <c r="TM4" s="191"/>
      <c r="TN4" s="191"/>
      <c r="TO4" s="191"/>
      <c r="TP4" s="191"/>
      <c r="TQ4" s="191"/>
      <c r="TR4" s="191"/>
      <c r="TS4" s="191"/>
      <c r="TT4" s="191"/>
      <c r="TU4" s="191"/>
      <c r="TV4" s="191"/>
      <c r="TW4" s="191"/>
      <c r="TX4" s="191"/>
      <c r="TY4" s="191"/>
      <c r="TZ4" s="191"/>
      <c r="UA4" s="191"/>
      <c r="UB4" s="191"/>
      <c r="UC4" s="191"/>
      <c r="UD4" s="191"/>
      <c r="UE4" s="191"/>
      <c r="UF4" s="191"/>
      <c r="UG4" s="191"/>
      <c r="UH4" s="191"/>
      <c r="UI4" s="191"/>
      <c r="UJ4" s="191"/>
      <c r="UK4" s="191"/>
      <c r="UL4" s="191"/>
      <c r="UM4" s="191"/>
      <c r="UN4" s="191"/>
      <c r="UO4" s="191"/>
      <c r="UP4" s="191"/>
      <c r="UQ4" s="191"/>
      <c r="UR4" s="191"/>
      <c r="US4" s="191"/>
      <c r="UT4" s="191"/>
      <c r="UU4" s="191"/>
      <c r="UV4" s="191"/>
      <c r="UW4" s="191"/>
      <c r="UX4" s="191"/>
      <c r="UY4" s="191"/>
      <c r="UZ4" s="191"/>
    </row>
    <row r="5" spans="1:572" s="137" customFormat="1" ht="11" hidden="1" customHeight="1">
      <c r="A5" s="125"/>
      <c r="B5" s="126"/>
      <c r="C5" s="127"/>
      <c r="D5" s="128"/>
      <c r="E5" s="129" t="s">
        <v>388</v>
      </c>
      <c r="F5" s="129" t="s">
        <v>389</v>
      </c>
      <c r="G5" s="129" t="s">
        <v>390</v>
      </c>
      <c r="H5" s="129" t="s">
        <v>390</v>
      </c>
      <c r="I5" s="129" t="s">
        <v>391</v>
      </c>
      <c r="J5" s="129" t="s">
        <v>388</v>
      </c>
      <c r="K5" s="129" t="s">
        <v>389</v>
      </c>
      <c r="L5" s="129" t="s">
        <v>390</v>
      </c>
      <c r="M5" s="129" t="s">
        <v>391</v>
      </c>
      <c r="N5" s="129" t="s">
        <v>391</v>
      </c>
      <c r="O5" s="129"/>
      <c r="P5" s="129"/>
      <c r="Q5" s="129"/>
      <c r="R5" s="129" t="s">
        <v>390</v>
      </c>
      <c r="S5" s="129" t="s">
        <v>388</v>
      </c>
      <c r="T5" s="129" t="s">
        <v>389</v>
      </c>
      <c r="U5" s="129" t="s">
        <v>390</v>
      </c>
      <c r="V5" s="129" t="s">
        <v>391</v>
      </c>
      <c r="W5" s="129" t="s">
        <v>388</v>
      </c>
      <c r="X5" s="129" t="s">
        <v>389</v>
      </c>
      <c r="Y5" s="129" t="s">
        <v>390</v>
      </c>
      <c r="Z5" s="129" t="s">
        <v>388</v>
      </c>
      <c r="AA5" s="129" t="s">
        <v>389</v>
      </c>
      <c r="AB5" s="129" t="s">
        <v>390</v>
      </c>
      <c r="AC5" s="129" t="s">
        <v>391</v>
      </c>
      <c r="AD5" s="129" t="s">
        <v>391</v>
      </c>
      <c r="AE5" s="129" t="s">
        <v>392</v>
      </c>
      <c r="AF5" s="129" t="s">
        <v>392</v>
      </c>
      <c r="AG5" s="129" t="s">
        <v>393</v>
      </c>
      <c r="AH5" s="129" t="s">
        <v>390</v>
      </c>
      <c r="AI5" s="129" t="s">
        <v>391</v>
      </c>
      <c r="AJ5" s="129" t="s">
        <v>391</v>
      </c>
      <c r="AK5" s="129" t="s">
        <v>392</v>
      </c>
      <c r="AL5" s="129" t="s">
        <v>393</v>
      </c>
      <c r="AM5" s="129" t="s">
        <v>391</v>
      </c>
      <c r="AN5" s="129" t="s">
        <v>392</v>
      </c>
      <c r="AO5" s="129" t="s">
        <v>393</v>
      </c>
      <c r="AP5" s="129" t="s">
        <v>394</v>
      </c>
      <c r="AQ5" s="129" t="s">
        <v>392</v>
      </c>
      <c r="AR5" s="129" t="s">
        <v>393</v>
      </c>
      <c r="AS5" s="129" t="s">
        <v>394</v>
      </c>
      <c r="AT5" s="129" t="s">
        <v>393</v>
      </c>
      <c r="AU5" s="129" t="s">
        <v>394</v>
      </c>
      <c r="AV5" s="129"/>
      <c r="AW5" s="129"/>
      <c r="AX5" s="129"/>
      <c r="AY5" s="129" t="s">
        <v>392</v>
      </c>
      <c r="AZ5" s="129" t="s">
        <v>393</v>
      </c>
      <c r="BA5" s="129" t="s">
        <v>394</v>
      </c>
      <c r="BB5" s="129" t="s">
        <v>392</v>
      </c>
      <c r="BC5" s="129" t="s">
        <v>393</v>
      </c>
      <c r="BD5" s="129" t="s">
        <v>394</v>
      </c>
      <c r="BE5" s="129" t="s">
        <v>396</v>
      </c>
      <c r="BF5" s="129" t="s">
        <v>392</v>
      </c>
      <c r="BG5" s="129" t="s">
        <v>393</v>
      </c>
      <c r="BH5" s="129" t="s">
        <v>394</v>
      </c>
      <c r="BI5" s="129" t="s">
        <v>396</v>
      </c>
      <c r="BJ5" s="129" t="s">
        <v>390</v>
      </c>
      <c r="BK5" s="129" t="s">
        <v>391</v>
      </c>
      <c r="BL5" s="129" t="s">
        <v>392</v>
      </c>
      <c r="BM5" s="129" t="s">
        <v>393</v>
      </c>
      <c r="BN5" s="129" t="s">
        <v>396</v>
      </c>
      <c r="BO5" s="129"/>
      <c r="BP5" s="129"/>
      <c r="BQ5" s="129" t="s">
        <v>392</v>
      </c>
      <c r="BR5" s="129" t="s">
        <v>393</v>
      </c>
      <c r="BS5" s="129" t="s">
        <v>394</v>
      </c>
      <c r="BT5" s="129"/>
      <c r="BU5" s="129"/>
      <c r="BV5" s="129" t="s">
        <v>394</v>
      </c>
      <c r="BW5" s="129" t="s">
        <v>396</v>
      </c>
      <c r="BX5" s="129" t="s">
        <v>396</v>
      </c>
      <c r="BY5" s="129" t="s">
        <v>396</v>
      </c>
      <c r="BZ5" s="129" t="s">
        <v>394</v>
      </c>
      <c r="CA5" s="129" t="s">
        <v>394</v>
      </c>
      <c r="CB5" s="129"/>
      <c r="CC5" s="129" t="s">
        <v>394</v>
      </c>
      <c r="CD5" s="129" t="s">
        <v>393</v>
      </c>
      <c r="CE5" s="129" t="s">
        <v>394</v>
      </c>
      <c r="CF5" s="129" t="s">
        <v>393</v>
      </c>
      <c r="CG5" s="129">
        <v>4</v>
      </c>
      <c r="CH5" s="129" t="s">
        <v>392</v>
      </c>
      <c r="CI5" s="129" t="s">
        <v>393</v>
      </c>
      <c r="CJ5" s="129" t="s">
        <v>392</v>
      </c>
      <c r="CK5" s="129" t="s">
        <v>393</v>
      </c>
      <c r="CL5" s="129" t="s">
        <v>393</v>
      </c>
      <c r="CM5" s="129" t="s">
        <v>394</v>
      </c>
      <c r="CN5" s="129" t="s">
        <v>392</v>
      </c>
      <c r="CO5" s="129"/>
      <c r="CP5" s="129"/>
      <c r="CQ5" s="129"/>
      <c r="CR5" s="129"/>
      <c r="CS5" s="129"/>
      <c r="CT5" s="129" t="s">
        <v>393</v>
      </c>
      <c r="CU5" s="129" t="s">
        <v>393</v>
      </c>
      <c r="CV5" s="129" t="s">
        <v>394</v>
      </c>
      <c r="CW5" s="129" t="s">
        <v>391</v>
      </c>
      <c r="CX5" s="129" t="s">
        <v>392</v>
      </c>
      <c r="CY5" s="129" t="s">
        <v>393</v>
      </c>
      <c r="CZ5" s="129" t="s">
        <v>392</v>
      </c>
      <c r="DA5" s="129" t="s">
        <v>393</v>
      </c>
      <c r="DB5" s="129" t="s">
        <v>394</v>
      </c>
      <c r="DC5" s="129" t="s">
        <v>394</v>
      </c>
      <c r="DD5" s="129" t="s">
        <v>394</v>
      </c>
      <c r="DE5" s="129"/>
      <c r="DF5" s="129"/>
      <c r="DG5" s="129"/>
      <c r="DH5" s="129" t="s">
        <v>391</v>
      </c>
      <c r="DI5" s="129" t="s">
        <v>392</v>
      </c>
      <c r="DJ5" s="129" t="s">
        <v>393</v>
      </c>
      <c r="DK5" s="129" t="s">
        <v>392</v>
      </c>
      <c r="DL5" s="129" t="s">
        <v>393</v>
      </c>
      <c r="DM5" s="129" t="s">
        <v>394</v>
      </c>
      <c r="DN5" s="129" t="s">
        <v>394</v>
      </c>
      <c r="DO5" s="129" t="s">
        <v>391</v>
      </c>
      <c r="DP5" s="129"/>
      <c r="DQ5" s="129"/>
      <c r="DR5" s="129" t="s">
        <v>394</v>
      </c>
      <c r="DS5" s="129" t="s">
        <v>397</v>
      </c>
      <c r="DT5" s="129" t="s">
        <v>398</v>
      </c>
      <c r="DU5" s="129" t="s">
        <v>1891</v>
      </c>
      <c r="DV5" s="129" t="s">
        <v>392</v>
      </c>
      <c r="DW5" s="129" t="s">
        <v>393</v>
      </c>
      <c r="DX5" s="129" t="s">
        <v>393</v>
      </c>
      <c r="DY5" s="129">
        <v>4</v>
      </c>
      <c r="DZ5" s="129" t="s">
        <v>394</v>
      </c>
      <c r="EA5" s="129" t="s">
        <v>394</v>
      </c>
      <c r="EB5" s="129" t="s">
        <v>394</v>
      </c>
      <c r="EC5" s="129" t="s">
        <v>394</v>
      </c>
      <c r="ED5" s="129" t="s">
        <v>394</v>
      </c>
      <c r="EE5" s="129" t="s">
        <v>391</v>
      </c>
      <c r="EF5" s="129" t="s">
        <v>392</v>
      </c>
      <c r="EG5" s="129" t="s">
        <v>393</v>
      </c>
      <c r="EH5" s="129" t="s">
        <v>392</v>
      </c>
      <c r="EI5" s="129" t="s">
        <v>393</v>
      </c>
      <c r="EJ5" s="129">
        <v>4</v>
      </c>
      <c r="EK5" s="129" t="s">
        <v>393</v>
      </c>
      <c r="EL5" s="129">
        <v>4</v>
      </c>
      <c r="EM5" s="129"/>
      <c r="EN5" s="129"/>
      <c r="EO5" s="129" t="s">
        <v>394</v>
      </c>
      <c r="EP5" s="129" t="s">
        <v>397</v>
      </c>
      <c r="EQ5" s="129" t="s">
        <v>397</v>
      </c>
      <c r="ER5" s="129" t="s">
        <v>397</v>
      </c>
      <c r="ES5" s="129"/>
      <c r="ET5" s="129"/>
      <c r="EU5" s="129"/>
      <c r="EV5" s="129"/>
      <c r="EW5" s="129" t="s">
        <v>397</v>
      </c>
      <c r="EX5" s="129" t="s">
        <v>394</v>
      </c>
      <c r="EY5" s="129" t="s">
        <v>397</v>
      </c>
      <c r="EZ5" s="129" t="s">
        <v>396</v>
      </c>
      <c r="FA5" s="129"/>
      <c r="FB5" s="129" t="s">
        <v>394</v>
      </c>
      <c r="FC5" s="129" t="s">
        <v>397</v>
      </c>
      <c r="FD5" s="129" t="s">
        <v>394</v>
      </c>
      <c r="FE5" s="129" t="s">
        <v>397</v>
      </c>
      <c r="FF5" s="129" t="s">
        <v>394</v>
      </c>
      <c r="FG5" s="129" t="s">
        <v>397</v>
      </c>
      <c r="FH5" s="129" t="s">
        <v>394</v>
      </c>
      <c r="FI5" s="129" t="s">
        <v>394</v>
      </c>
      <c r="FJ5" s="129" t="s">
        <v>397</v>
      </c>
      <c r="FK5" s="129" t="s">
        <v>399</v>
      </c>
      <c r="FL5" s="129" t="s">
        <v>389</v>
      </c>
      <c r="FM5" s="129" t="s">
        <v>390</v>
      </c>
      <c r="FN5" s="129"/>
      <c r="FO5" s="129"/>
      <c r="FP5" s="129"/>
      <c r="FQ5" s="129" t="s">
        <v>388</v>
      </c>
      <c r="FR5" s="129" t="s">
        <v>389</v>
      </c>
      <c r="FS5" s="129" t="s">
        <v>390</v>
      </c>
      <c r="FT5" s="129" t="s">
        <v>388</v>
      </c>
      <c r="FU5" s="129" t="s">
        <v>389</v>
      </c>
      <c r="FV5" s="129" t="s">
        <v>390</v>
      </c>
      <c r="FW5" s="129" t="s">
        <v>388</v>
      </c>
      <c r="FX5" s="129" t="s">
        <v>389</v>
      </c>
      <c r="FY5" s="129" t="s">
        <v>390</v>
      </c>
      <c r="FZ5" s="129" t="s">
        <v>389</v>
      </c>
      <c r="GA5" s="129" t="s">
        <v>390</v>
      </c>
      <c r="GB5" s="129"/>
      <c r="GC5" s="129"/>
      <c r="GD5" s="129" t="s">
        <v>389</v>
      </c>
      <c r="GE5" s="129"/>
      <c r="GF5" s="129"/>
      <c r="GG5" s="129"/>
      <c r="GH5" s="129"/>
      <c r="GI5" s="129"/>
      <c r="GJ5" s="129" t="s">
        <v>390</v>
      </c>
      <c r="GK5" s="129"/>
      <c r="GL5" s="129" t="s">
        <v>389</v>
      </c>
      <c r="GM5" s="129" t="s">
        <v>390</v>
      </c>
      <c r="GN5" s="129" t="s">
        <v>388</v>
      </c>
      <c r="GO5" s="129" t="s">
        <v>389</v>
      </c>
      <c r="GP5" s="129" t="s">
        <v>390</v>
      </c>
      <c r="GQ5" s="129"/>
      <c r="GR5" s="129"/>
      <c r="GS5" s="129"/>
      <c r="GT5" s="129"/>
      <c r="GU5" s="129"/>
      <c r="GV5" s="129"/>
      <c r="GW5" s="129"/>
      <c r="GX5" s="129"/>
      <c r="GY5" s="129"/>
      <c r="GZ5" s="129" t="s">
        <v>391</v>
      </c>
      <c r="HA5" s="129" t="s">
        <v>392</v>
      </c>
      <c r="HB5" s="129" t="s">
        <v>393</v>
      </c>
      <c r="HC5" s="129"/>
      <c r="HD5" s="129" t="s">
        <v>391</v>
      </c>
      <c r="HE5" s="129" t="s">
        <v>392</v>
      </c>
      <c r="HF5" s="129" t="s">
        <v>393</v>
      </c>
      <c r="HG5" s="129" t="s">
        <v>388</v>
      </c>
      <c r="HH5" s="129" t="s">
        <v>389</v>
      </c>
      <c r="HI5" s="129" t="s">
        <v>390</v>
      </c>
      <c r="HJ5" s="129"/>
      <c r="HK5" s="129"/>
      <c r="HL5" s="129"/>
      <c r="HM5" s="129"/>
      <c r="HN5" s="129"/>
      <c r="HO5" s="129"/>
      <c r="HP5" s="129" t="s">
        <v>391</v>
      </c>
      <c r="HQ5" s="129" t="s">
        <v>392</v>
      </c>
      <c r="HR5" s="129"/>
      <c r="HS5" s="129" t="s">
        <v>394</v>
      </c>
      <c r="HT5" s="129" t="s">
        <v>397</v>
      </c>
      <c r="HU5" s="129"/>
      <c r="HV5" s="129"/>
      <c r="HW5" s="129"/>
      <c r="HX5" s="129"/>
      <c r="HY5" s="129"/>
      <c r="HZ5" s="129"/>
      <c r="IA5" s="129"/>
      <c r="IB5" s="129"/>
      <c r="IC5" s="129"/>
      <c r="ID5" s="129"/>
      <c r="IE5" s="129"/>
      <c r="IF5" s="129"/>
      <c r="IG5" s="129"/>
      <c r="IH5" s="129"/>
      <c r="II5" s="129"/>
      <c r="IJ5" s="129"/>
      <c r="IK5" s="129"/>
      <c r="IL5" s="129"/>
      <c r="IM5" s="129"/>
      <c r="IN5" s="129"/>
      <c r="IO5" s="129"/>
      <c r="IP5" s="129"/>
      <c r="IQ5" s="129"/>
      <c r="IR5" s="129"/>
      <c r="IS5" s="129"/>
      <c r="IT5" s="129"/>
      <c r="IU5" s="129"/>
      <c r="IV5" s="129"/>
      <c r="IW5" s="129"/>
      <c r="IX5" s="129"/>
      <c r="IY5" s="129"/>
      <c r="IZ5" s="129"/>
      <c r="JA5" s="129"/>
      <c r="JB5" s="129"/>
      <c r="JC5" s="129"/>
      <c r="JD5" s="129"/>
      <c r="JE5" s="129"/>
      <c r="JF5" s="129"/>
      <c r="JG5" s="129"/>
      <c r="JH5" s="129"/>
      <c r="JI5" s="129"/>
      <c r="JJ5" s="129"/>
      <c r="JK5" s="129"/>
      <c r="JL5" s="129"/>
      <c r="JM5" s="129"/>
      <c r="JN5" s="129"/>
      <c r="JO5" s="129"/>
      <c r="JP5" s="129"/>
      <c r="JQ5" s="129"/>
      <c r="JR5" s="129"/>
      <c r="JS5" s="129"/>
      <c r="JT5" s="129"/>
      <c r="JU5" s="129"/>
      <c r="JV5" s="129"/>
      <c r="JW5" s="129"/>
      <c r="JX5" s="129"/>
      <c r="JY5" s="129"/>
      <c r="JZ5" s="129"/>
      <c r="KA5" s="129"/>
      <c r="KB5" s="129"/>
      <c r="KC5" s="129"/>
      <c r="KD5" s="129"/>
      <c r="KE5" s="129"/>
      <c r="KF5" s="129"/>
      <c r="KG5" s="129"/>
      <c r="KH5" s="129"/>
      <c r="KI5" s="129"/>
      <c r="KJ5" s="129"/>
      <c r="KK5" s="129"/>
      <c r="KL5" s="12"/>
      <c r="KM5" s="12"/>
      <c r="KN5" s="12"/>
      <c r="KO5" s="12"/>
      <c r="KP5" s="12"/>
      <c r="KQ5" s="12"/>
      <c r="KR5" s="12"/>
      <c r="KS5" s="12"/>
      <c r="KT5" s="12"/>
      <c r="KU5" s="194" t="s">
        <v>393</v>
      </c>
      <c r="KV5" s="194" t="s">
        <v>1888</v>
      </c>
      <c r="KW5" s="195" t="s">
        <v>1890</v>
      </c>
      <c r="KX5" s="194" t="s">
        <v>393</v>
      </c>
      <c r="KY5" s="194" t="s">
        <v>1890</v>
      </c>
      <c r="KZ5" s="194" t="s">
        <v>1890</v>
      </c>
      <c r="LA5" s="196" t="s">
        <v>1890</v>
      </c>
      <c r="LB5" s="196" t="s">
        <v>1890</v>
      </c>
      <c r="LC5" s="196" t="s">
        <v>1892</v>
      </c>
      <c r="LD5" s="196" t="s">
        <v>392</v>
      </c>
      <c r="LE5" s="196" t="s">
        <v>393</v>
      </c>
      <c r="LF5" s="196" t="s">
        <v>1890</v>
      </c>
      <c r="LG5" s="196" t="s">
        <v>1890</v>
      </c>
      <c r="LH5" s="196" t="s">
        <v>1890</v>
      </c>
      <c r="LI5" s="196" t="s">
        <v>1890</v>
      </c>
      <c r="LJ5" s="196" t="s">
        <v>393</v>
      </c>
      <c r="LK5" s="194" t="s">
        <v>392</v>
      </c>
      <c r="LL5" s="130" t="s">
        <v>392</v>
      </c>
      <c r="LM5" s="130" t="s">
        <v>393</v>
      </c>
      <c r="LN5" s="130" t="s">
        <v>1890</v>
      </c>
      <c r="LO5" s="194" t="s">
        <v>1890</v>
      </c>
      <c r="LP5" s="130" t="s">
        <v>1890</v>
      </c>
      <c r="LQ5" s="194" t="s">
        <v>1892</v>
      </c>
      <c r="LR5" s="194" t="s">
        <v>392</v>
      </c>
      <c r="LS5" s="194" t="s">
        <v>393</v>
      </c>
      <c r="LT5" s="194" t="s">
        <v>1890</v>
      </c>
      <c r="LU5" s="194" t="s">
        <v>1890</v>
      </c>
      <c r="LV5" s="194" t="s">
        <v>390</v>
      </c>
      <c r="LW5" s="130" t="s">
        <v>392</v>
      </c>
      <c r="LX5" s="130" t="s">
        <v>393</v>
      </c>
      <c r="LY5" s="130" t="s">
        <v>393</v>
      </c>
      <c r="LZ5" s="130" t="s">
        <v>388</v>
      </c>
      <c r="MA5" s="130" t="s">
        <v>389</v>
      </c>
      <c r="MB5" s="130" t="s">
        <v>390</v>
      </c>
      <c r="MC5" s="130" t="s">
        <v>391</v>
      </c>
      <c r="MD5" s="195" t="s">
        <v>393</v>
      </c>
      <c r="ME5" s="196" t="s">
        <v>392</v>
      </c>
      <c r="MF5" s="194" t="s">
        <v>1890</v>
      </c>
      <c r="MG5" s="194" t="s">
        <v>1890</v>
      </c>
      <c r="MH5" s="130" t="s">
        <v>1892</v>
      </c>
      <c r="MI5" s="194" t="s">
        <v>1892</v>
      </c>
      <c r="MJ5" s="194" t="s">
        <v>1890</v>
      </c>
      <c r="MK5" s="195" t="s">
        <v>1890</v>
      </c>
      <c r="ML5" s="130" t="s">
        <v>1890</v>
      </c>
      <c r="MM5" s="130" t="s">
        <v>1892</v>
      </c>
      <c r="MN5" s="196" t="s">
        <v>1890</v>
      </c>
      <c r="MO5" s="194" t="s">
        <v>1890</v>
      </c>
      <c r="MP5" s="130" t="s">
        <v>391</v>
      </c>
      <c r="MQ5" s="130" t="s">
        <v>392</v>
      </c>
      <c r="MR5" s="130" t="s">
        <v>1890</v>
      </c>
      <c r="MS5" s="130" t="s">
        <v>393</v>
      </c>
      <c r="MT5" s="130" t="s">
        <v>1890</v>
      </c>
      <c r="MU5" s="194" t="s">
        <v>1893</v>
      </c>
      <c r="MV5" s="130" t="s">
        <v>1890</v>
      </c>
      <c r="MW5" s="130" t="s">
        <v>1892</v>
      </c>
      <c r="MX5" s="130" t="s">
        <v>1890</v>
      </c>
      <c r="MY5" s="130" t="s">
        <v>1890</v>
      </c>
      <c r="MZ5" s="130" t="s">
        <v>391</v>
      </c>
      <c r="NA5" s="130" t="s">
        <v>392</v>
      </c>
      <c r="NB5" s="130" t="s">
        <v>393</v>
      </c>
      <c r="NC5" s="130" t="s">
        <v>1890</v>
      </c>
      <c r="ND5" s="130" t="s">
        <v>1890</v>
      </c>
      <c r="NE5" s="130" t="s">
        <v>1890</v>
      </c>
      <c r="NF5" s="130" t="s">
        <v>1892</v>
      </c>
      <c r="NG5" s="130" t="s">
        <v>1890</v>
      </c>
      <c r="NH5" s="130" t="s">
        <v>393</v>
      </c>
      <c r="NI5" s="130" t="s">
        <v>1890</v>
      </c>
      <c r="NJ5" s="130" t="s">
        <v>1890</v>
      </c>
      <c r="NK5" s="131" t="s">
        <v>1890</v>
      </c>
      <c r="NL5" s="131" t="s">
        <v>1890</v>
      </c>
      <c r="NM5" s="131" t="s">
        <v>1892</v>
      </c>
      <c r="NN5" s="131" t="s">
        <v>1892</v>
      </c>
      <c r="NO5" s="131" t="s">
        <v>1890</v>
      </c>
      <c r="NP5" s="131" t="s">
        <v>393</v>
      </c>
      <c r="NQ5" s="131" t="s">
        <v>393</v>
      </c>
      <c r="NR5" s="131" t="s">
        <v>392</v>
      </c>
      <c r="NS5" s="131" t="s">
        <v>1890</v>
      </c>
      <c r="NT5" s="131" t="s">
        <v>1890</v>
      </c>
      <c r="NU5" s="131" t="s">
        <v>1890</v>
      </c>
      <c r="NV5" s="131" t="s">
        <v>1892</v>
      </c>
      <c r="NW5" s="131" t="s">
        <v>1894</v>
      </c>
      <c r="NX5" s="131" t="s">
        <v>1890</v>
      </c>
      <c r="NY5" s="131" t="s">
        <v>1890</v>
      </c>
      <c r="NZ5" s="131" t="s">
        <v>1890</v>
      </c>
      <c r="OA5" s="131" t="s">
        <v>1890</v>
      </c>
      <c r="OB5" s="131" t="s">
        <v>1890</v>
      </c>
      <c r="OC5" s="131" t="s">
        <v>1892</v>
      </c>
      <c r="OD5" s="131" t="s">
        <v>1892</v>
      </c>
      <c r="OE5" s="131" t="s">
        <v>1890</v>
      </c>
      <c r="OF5" s="131" t="s">
        <v>1892</v>
      </c>
      <c r="OG5" s="132" t="s">
        <v>393</v>
      </c>
      <c r="OH5" s="132" t="s">
        <v>392</v>
      </c>
      <c r="OI5" s="132" t="s">
        <v>1890</v>
      </c>
      <c r="OJ5" s="133" t="s">
        <v>388</v>
      </c>
      <c r="OK5" s="133" t="s">
        <v>392</v>
      </c>
      <c r="OL5" s="133" t="s">
        <v>389</v>
      </c>
      <c r="OM5" s="133" t="s">
        <v>1890</v>
      </c>
      <c r="ON5" s="133" t="s">
        <v>390</v>
      </c>
      <c r="OO5" s="133" t="s">
        <v>393</v>
      </c>
      <c r="OP5" s="133" t="s">
        <v>392</v>
      </c>
      <c r="OQ5" s="133" t="s">
        <v>391</v>
      </c>
      <c r="OR5" s="133" t="s">
        <v>391</v>
      </c>
      <c r="OS5" s="133" t="s">
        <v>392</v>
      </c>
      <c r="OT5" s="133" t="s">
        <v>1890</v>
      </c>
      <c r="OU5" s="133" t="s">
        <v>1890</v>
      </c>
      <c r="OV5" s="133" t="s">
        <v>393</v>
      </c>
      <c r="OW5" s="133" t="s">
        <v>1890</v>
      </c>
      <c r="OX5" s="133" t="s">
        <v>392</v>
      </c>
      <c r="OY5" s="133" t="s">
        <v>393</v>
      </c>
      <c r="OZ5" s="133" t="s">
        <v>1890</v>
      </c>
      <c r="PA5" s="133" t="s">
        <v>390</v>
      </c>
      <c r="PB5" s="133" t="s">
        <v>389</v>
      </c>
      <c r="PC5" s="133" t="s">
        <v>1890</v>
      </c>
      <c r="PD5" s="133" t="s">
        <v>1890</v>
      </c>
      <c r="PE5" s="133" t="s">
        <v>1890</v>
      </c>
      <c r="PF5" s="133" t="s">
        <v>1890</v>
      </c>
      <c r="PG5" s="133" t="s">
        <v>1890</v>
      </c>
      <c r="PH5" s="133" t="s">
        <v>1890</v>
      </c>
      <c r="PI5" s="133" t="s">
        <v>1890</v>
      </c>
      <c r="PJ5" s="133" t="s">
        <v>1890</v>
      </c>
      <c r="PK5" s="133" t="s">
        <v>1890</v>
      </c>
      <c r="PL5" s="133" t="s">
        <v>1890</v>
      </c>
      <c r="PM5" s="134" t="s">
        <v>390</v>
      </c>
      <c r="PN5" s="134" t="s">
        <v>391</v>
      </c>
      <c r="PO5" s="134" t="s">
        <v>392</v>
      </c>
      <c r="PP5" s="134" t="s">
        <v>393</v>
      </c>
      <c r="PQ5" s="134" t="s">
        <v>1890</v>
      </c>
      <c r="PR5" s="134" t="s">
        <v>393</v>
      </c>
      <c r="PS5" s="134" t="s">
        <v>389</v>
      </c>
      <c r="PT5" s="134" t="s">
        <v>388</v>
      </c>
      <c r="PU5" s="134" t="s">
        <v>391</v>
      </c>
      <c r="PV5" s="134" t="s">
        <v>392</v>
      </c>
      <c r="PW5" s="134" t="s">
        <v>391</v>
      </c>
      <c r="PX5" s="134" t="s">
        <v>1890</v>
      </c>
      <c r="PY5" s="134" t="s">
        <v>393</v>
      </c>
      <c r="PZ5" s="134" t="s">
        <v>392</v>
      </c>
      <c r="QA5" s="134" t="s">
        <v>1890</v>
      </c>
      <c r="QB5" s="134" t="s">
        <v>1890</v>
      </c>
      <c r="QC5" s="134" t="s">
        <v>388</v>
      </c>
      <c r="QD5" s="134" t="s">
        <v>389</v>
      </c>
      <c r="QE5" s="134" t="s">
        <v>390</v>
      </c>
      <c r="QF5" s="134" t="s">
        <v>388</v>
      </c>
      <c r="QG5" s="134" t="s">
        <v>389</v>
      </c>
      <c r="QH5" s="134" t="s">
        <v>390</v>
      </c>
      <c r="QI5" s="134" t="s">
        <v>392</v>
      </c>
      <c r="QJ5" s="134" t="s">
        <v>392</v>
      </c>
      <c r="QK5" s="134" t="s">
        <v>393</v>
      </c>
      <c r="QL5" s="134" t="s">
        <v>391</v>
      </c>
      <c r="QM5" s="134" t="s">
        <v>390</v>
      </c>
      <c r="QN5" s="134" t="s">
        <v>389</v>
      </c>
      <c r="QO5" s="134" t="s">
        <v>388</v>
      </c>
      <c r="QP5" s="134" t="s">
        <v>390</v>
      </c>
      <c r="QQ5" s="134" t="s">
        <v>389</v>
      </c>
      <c r="QR5" s="134" t="s">
        <v>391</v>
      </c>
      <c r="QS5" s="135" t="s">
        <v>1890</v>
      </c>
      <c r="QT5" s="135" t="s">
        <v>1890</v>
      </c>
      <c r="QU5" s="135" t="s">
        <v>1890</v>
      </c>
      <c r="QV5" s="135" t="s">
        <v>1890</v>
      </c>
      <c r="QW5" s="135" t="s">
        <v>1892</v>
      </c>
      <c r="QX5" s="136" t="s">
        <v>1890</v>
      </c>
      <c r="QY5" s="136" t="s">
        <v>1890</v>
      </c>
      <c r="QZ5" s="136" t="s">
        <v>393</v>
      </c>
      <c r="RA5" s="136" t="s">
        <v>1890</v>
      </c>
      <c r="RB5" s="136" t="s">
        <v>1890</v>
      </c>
      <c r="RC5" s="136" t="s">
        <v>1890</v>
      </c>
      <c r="RD5" s="136" t="s">
        <v>393</v>
      </c>
      <c r="RE5" s="136" t="s">
        <v>392</v>
      </c>
      <c r="RF5" s="136" t="s">
        <v>393</v>
      </c>
      <c r="RG5" s="136" t="s">
        <v>1890</v>
      </c>
      <c r="RH5" s="136" t="s">
        <v>1890</v>
      </c>
      <c r="RI5" s="136" t="s">
        <v>1890</v>
      </c>
      <c r="RJ5" s="136" t="s">
        <v>1890</v>
      </c>
      <c r="RK5" s="136" t="s">
        <v>1890</v>
      </c>
      <c r="RL5" s="136" t="s">
        <v>392</v>
      </c>
      <c r="RM5" s="136" t="s">
        <v>393</v>
      </c>
      <c r="RN5" s="136" t="s">
        <v>1890</v>
      </c>
      <c r="RO5" s="136" t="s">
        <v>392</v>
      </c>
      <c r="RP5" s="136" t="s">
        <v>393</v>
      </c>
      <c r="RQ5" s="136" t="s">
        <v>1890</v>
      </c>
      <c r="RR5" s="136" t="s">
        <v>1890</v>
      </c>
      <c r="RS5" s="136" t="s">
        <v>389</v>
      </c>
      <c r="RT5" s="136" t="s">
        <v>390</v>
      </c>
      <c r="RU5" s="136" t="s">
        <v>391</v>
      </c>
      <c r="RV5" s="136" t="s">
        <v>390</v>
      </c>
      <c r="RW5" s="136" t="s">
        <v>392</v>
      </c>
      <c r="RX5" s="136" t="s">
        <v>393</v>
      </c>
      <c r="RY5" s="136" t="s">
        <v>391</v>
      </c>
      <c r="RZ5" s="130" t="s">
        <v>389</v>
      </c>
      <c r="SA5" s="130" t="s">
        <v>390</v>
      </c>
      <c r="SB5" s="130" t="s">
        <v>391</v>
      </c>
      <c r="SC5" s="130" t="s">
        <v>392</v>
      </c>
      <c r="SD5" s="130" t="s">
        <v>393</v>
      </c>
      <c r="SE5" s="129"/>
      <c r="SF5" s="129"/>
      <c r="SG5" s="129"/>
      <c r="SH5" s="129"/>
      <c r="SI5" s="129"/>
      <c r="SJ5" s="129"/>
      <c r="SK5" s="129"/>
      <c r="SL5" s="129"/>
      <c r="SM5" s="129"/>
      <c r="SN5" s="129"/>
      <c r="SO5" s="129"/>
      <c r="SP5" s="129"/>
      <c r="SQ5" s="129"/>
      <c r="SR5" s="129"/>
      <c r="SS5" s="129"/>
      <c r="ST5" s="129"/>
      <c r="SU5" s="129"/>
      <c r="SV5" s="129"/>
      <c r="SW5" s="129"/>
      <c r="SX5" s="129"/>
      <c r="SY5" s="129"/>
      <c r="SZ5" s="129"/>
      <c r="TA5" s="129"/>
      <c r="TB5" s="129"/>
      <c r="TC5" s="129"/>
      <c r="TD5" s="129"/>
      <c r="TE5" s="129"/>
      <c r="TF5" s="129"/>
      <c r="TG5" s="129"/>
      <c r="TH5" s="129"/>
      <c r="TI5" s="129"/>
      <c r="TJ5" s="129"/>
      <c r="TK5" s="129"/>
      <c r="TL5" s="129"/>
      <c r="TM5" s="129"/>
      <c r="TN5" s="129"/>
      <c r="TO5" s="129"/>
      <c r="TP5" s="129"/>
      <c r="TQ5" s="129"/>
      <c r="TR5" s="129"/>
      <c r="TS5" s="129"/>
      <c r="TT5" s="129"/>
      <c r="TU5" s="129"/>
      <c r="TV5" s="129"/>
      <c r="TW5" s="129"/>
      <c r="TX5" s="129"/>
      <c r="TY5" s="129"/>
      <c r="TZ5" s="129"/>
      <c r="UA5" s="129"/>
      <c r="UB5" s="129"/>
      <c r="UC5" s="129"/>
      <c r="UD5" s="129"/>
      <c r="UE5" s="129"/>
      <c r="UF5" s="129"/>
      <c r="UG5" s="129"/>
      <c r="UH5" s="129"/>
      <c r="UI5" s="129"/>
      <c r="UJ5" s="129"/>
      <c r="UK5" s="129"/>
      <c r="UL5" s="129"/>
      <c r="UM5" s="129"/>
      <c r="UN5" s="129"/>
      <c r="UO5" s="129"/>
      <c r="UP5" s="129"/>
      <c r="UQ5" s="129"/>
      <c r="UR5" s="129"/>
      <c r="US5" s="129"/>
      <c r="UT5" s="129"/>
      <c r="UU5" s="129"/>
      <c r="UV5" s="129"/>
      <c r="UW5" s="129"/>
      <c r="UX5" s="129"/>
      <c r="UY5" s="129"/>
      <c r="UZ5" s="129"/>
    </row>
    <row r="6" spans="1:572" ht="11" hidden="1" customHeight="1">
      <c r="A6" s="14"/>
      <c r="B6" s="10"/>
      <c r="C6" s="68"/>
      <c r="D6" s="42"/>
      <c r="E6" s="15"/>
      <c r="F6" s="15"/>
      <c r="G6" s="15"/>
      <c r="H6" s="15"/>
      <c r="I6" s="15"/>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5"/>
      <c r="CN6" s="15"/>
      <c r="CO6" s="15"/>
      <c r="CP6" s="15"/>
      <c r="CQ6" s="15"/>
      <c r="CR6" s="15"/>
      <c r="CS6" s="15"/>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row>
    <row r="7" spans="1:572" ht="11" hidden="1" customHeight="1">
      <c r="A7" s="14"/>
      <c r="B7" s="10"/>
      <c r="C7" s="68"/>
      <c r="E7" s="11"/>
      <c r="F7" s="12"/>
      <c r="G7" s="12"/>
      <c r="H7" s="12"/>
      <c r="I7" s="12"/>
      <c r="J7" s="12"/>
      <c r="K7" s="12"/>
      <c r="L7" s="12"/>
      <c r="M7" s="12"/>
      <c r="N7" s="12"/>
      <c r="O7" s="12"/>
      <c r="P7" s="12"/>
      <c r="Q7" s="12"/>
      <c r="R7" s="12"/>
      <c r="S7" s="14"/>
      <c r="T7" s="14"/>
      <c r="U7" s="14"/>
      <c r="V7" s="14"/>
      <c r="W7" s="14"/>
      <c r="X7" s="14"/>
      <c r="Y7" s="14"/>
      <c r="Z7" s="12"/>
      <c r="AA7" s="12"/>
      <c r="AB7" s="12"/>
      <c r="AC7" s="12"/>
      <c r="AD7" s="12"/>
      <c r="AE7" s="12"/>
      <c r="AF7" s="12"/>
      <c r="AG7" s="12"/>
      <c r="AH7" s="14"/>
      <c r="AI7" s="14"/>
      <c r="AJ7" s="14"/>
      <c r="AK7" s="14"/>
      <c r="AL7" s="14"/>
      <c r="AM7" s="14"/>
      <c r="AN7" s="14"/>
      <c r="AO7" s="14"/>
      <c r="AP7" s="14"/>
      <c r="AQ7" s="14"/>
      <c r="AR7" s="14"/>
      <c r="AS7" s="14"/>
      <c r="AT7" s="14"/>
      <c r="AU7" s="14"/>
      <c r="AV7" s="14"/>
      <c r="AW7" s="14"/>
      <c r="AX7" s="14"/>
      <c r="AY7" s="14"/>
      <c r="AZ7" s="14"/>
      <c r="BA7" s="14"/>
      <c r="BB7" s="14"/>
      <c r="BC7" s="14"/>
      <c r="BD7" s="14"/>
      <c r="BE7" s="14"/>
      <c r="BF7" s="12"/>
      <c r="BG7" s="12"/>
      <c r="BH7" s="12"/>
      <c r="BI7" s="12"/>
      <c r="BJ7" s="12"/>
      <c r="BK7" s="12"/>
      <c r="BL7" s="12"/>
      <c r="BM7" s="12"/>
      <c r="BN7" s="12"/>
      <c r="BO7" s="12"/>
      <c r="BP7" s="12"/>
      <c r="BQ7" s="12"/>
      <c r="BR7" s="12"/>
      <c r="BS7" s="12"/>
      <c r="BT7" s="12"/>
      <c r="BU7" s="12"/>
      <c r="BV7" s="12"/>
      <c r="BW7" s="12"/>
      <c r="BX7" s="12"/>
      <c r="BY7" s="12"/>
      <c r="BZ7" s="12"/>
      <c r="CA7" s="12"/>
      <c r="CB7" s="12"/>
      <c r="CC7" s="12"/>
      <c r="CD7" s="14"/>
      <c r="CE7" s="14"/>
      <c r="CF7" s="12"/>
      <c r="CG7" s="14"/>
      <c r="CH7" s="14"/>
      <c r="CI7" s="14"/>
      <c r="CJ7" s="14"/>
      <c r="CK7" s="14"/>
      <c r="CL7" s="14"/>
      <c r="CM7" s="14"/>
      <c r="CN7" s="14"/>
      <c r="CO7" s="14"/>
      <c r="CP7" s="14"/>
      <c r="CQ7" s="14"/>
      <c r="CR7" s="14"/>
      <c r="CS7" s="14"/>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4"/>
      <c r="GB7" s="14"/>
      <c r="GC7" s="14"/>
      <c r="GD7" s="14"/>
      <c r="GE7" s="14"/>
      <c r="GF7" s="14"/>
      <c r="GG7" s="14"/>
      <c r="GH7" s="14"/>
      <c r="GI7" s="14"/>
      <c r="GJ7" s="14"/>
      <c r="GK7" s="14"/>
      <c r="GL7" s="14"/>
      <c r="GM7" s="14"/>
      <c r="GN7" s="12"/>
      <c r="GO7" s="12"/>
      <c r="GP7" s="12"/>
      <c r="GQ7" s="14"/>
      <c r="GR7" s="14"/>
      <c r="GS7" s="14"/>
      <c r="GT7" s="14"/>
      <c r="GU7" s="14"/>
      <c r="GV7" s="14"/>
      <c r="GW7" s="14"/>
      <c r="GX7" s="14"/>
      <c r="GY7" s="12"/>
      <c r="GZ7" s="12"/>
      <c r="HA7" s="12"/>
      <c r="HB7" s="12"/>
      <c r="HC7" s="12"/>
      <c r="HD7" s="14"/>
      <c r="HE7" s="14"/>
      <c r="HF7" s="14"/>
      <c r="HG7" s="14"/>
      <c r="HH7" s="14"/>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38"/>
      <c r="KV7" s="138"/>
      <c r="KW7" s="139"/>
      <c r="KX7" s="138"/>
      <c r="KY7" s="138"/>
      <c r="KZ7" s="138"/>
      <c r="LA7" s="140"/>
      <c r="LB7" s="141"/>
      <c r="LC7" s="141"/>
      <c r="LD7" s="139"/>
      <c r="LE7" s="140"/>
      <c r="LF7" s="139"/>
      <c r="LG7" s="140"/>
      <c r="LH7" s="139"/>
      <c r="LI7" s="140"/>
      <c r="LJ7" s="138"/>
      <c r="LK7" s="138"/>
      <c r="LL7" s="141"/>
      <c r="LM7" s="141"/>
      <c r="LN7" s="141"/>
      <c r="LO7" s="138"/>
      <c r="LP7" s="141"/>
      <c r="LQ7" s="138"/>
      <c r="LR7" s="138"/>
      <c r="LS7" s="138"/>
      <c r="LT7" s="138"/>
      <c r="LU7" s="138"/>
      <c r="LV7" s="138"/>
      <c r="LW7" s="141"/>
      <c r="LX7" s="141"/>
      <c r="LY7" s="141"/>
      <c r="LZ7" s="141"/>
      <c r="MA7" s="141"/>
      <c r="MB7" s="141"/>
      <c r="MC7" s="141"/>
      <c r="MD7" s="139"/>
      <c r="ME7" s="140"/>
      <c r="MF7" s="138"/>
      <c r="MG7" s="138"/>
      <c r="MH7" s="141"/>
      <c r="MI7" s="138"/>
      <c r="MJ7" s="138"/>
      <c r="MK7" s="139"/>
      <c r="ML7" s="141"/>
      <c r="MM7" s="141"/>
      <c r="MN7" s="140"/>
      <c r="MO7" s="138"/>
      <c r="MP7" s="141"/>
      <c r="MQ7" s="141"/>
      <c r="MR7" s="141"/>
      <c r="MS7" s="141"/>
      <c r="MT7" s="141"/>
      <c r="MU7" s="138"/>
      <c r="MV7" s="141"/>
      <c r="MW7" s="141"/>
      <c r="MX7" s="141"/>
      <c r="MY7" s="141"/>
      <c r="MZ7" s="141"/>
      <c r="NA7" s="141"/>
      <c r="NB7" s="141"/>
      <c r="NC7" s="141"/>
      <c r="ND7" s="141"/>
      <c r="NE7" s="141"/>
      <c r="NF7" s="141"/>
      <c r="NG7" s="141"/>
      <c r="NH7" s="141"/>
      <c r="NI7" s="141"/>
      <c r="NJ7" s="141"/>
      <c r="NK7" s="141"/>
      <c r="NL7" s="141"/>
      <c r="NM7" s="141"/>
      <c r="NN7" s="141"/>
      <c r="NO7" s="141"/>
      <c r="NP7" s="141"/>
      <c r="NQ7" s="141"/>
      <c r="NR7" s="141"/>
      <c r="NS7" s="141"/>
      <c r="NT7" s="141"/>
      <c r="NU7" s="141"/>
      <c r="NV7" s="141"/>
      <c r="NW7" s="141"/>
      <c r="NX7" s="141"/>
      <c r="NY7" s="141"/>
      <c r="NZ7" s="141"/>
      <c r="OA7" s="141"/>
      <c r="OB7" s="141"/>
      <c r="OC7" s="141"/>
      <c r="OD7" s="141"/>
      <c r="OE7" s="139"/>
      <c r="OF7" s="140"/>
      <c r="OG7" s="141"/>
      <c r="OH7" s="141"/>
      <c r="OI7" s="141"/>
      <c r="OJ7" s="141"/>
      <c r="OK7" s="141"/>
      <c r="OL7" s="141"/>
      <c r="OM7" s="141"/>
      <c r="ON7" s="141"/>
      <c r="OO7" s="141"/>
      <c r="OP7" s="141"/>
      <c r="OQ7" s="141"/>
      <c r="OR7" s="141"/>
      <c r="OS7" s="141"/>
      <c r="OT7" s="141"/>
      <c r="OU7" s="141"/>
      <c r="OV7" s="141"/>
      <c r="OW7" s="141"/>
      <c r="OX7" s="141"/>
      <c r="OY7" s="141"/>
      <c r="OZ7" s="141"/>
      <c r="PA7" s="141"/>
      <c r="PB7" s="141"/>
      <c r="PC7" s="141"/>
      <c r="PD7" s="141"/>
      <c r="PE7" s="141"/>
      <c r="PF7" s="141"/>
      <c r="PG7" s="141"/>
      <c r="PH7" s="141"/>
      <c r="PI7" s="141"/>
      <c r="PJ7" s="141"/>
      <c r="PK7" s="141"/>
      <c r="PL7" s="141"/>
      <c r="PM7" s="141"/>
      <c r="PN7" s="141"/>
      <c r="PO7" s="141"/>
      <c r="PP7" s="141"/>
      <c r="PQ7" s="141"/>
      <c r="PR7" s="141"/>
      <c r="PS7" s="141"/>
      <c r="PT7" s="141"/>
      <c r="PU7" s="141"/>
      <c r="PV7" s="141"/>
      <c r="PW7" s="141"/>
      <c r="PX7" s="141"/>
      <c r="PY7" s="141"/>
      <c r="PZ7" s="141"/>
      <c r="QA7" s="141"/>
      <c r="QB7" s="141"/>
      <c r="QC7" s="141"/>
      <c r="QD7" s="141"/>
      <c r="QE7" s="141"/>
      <c r="QF7" s="141"/>
      <c r="QG7" s="141"/>
      <c r="QH7" s="141"/>
      <c r="QI7" s="141"/>
      <c r="QJ7" s="141"/>
      <c r="QK7" s="141"/>
      <c r="QL7" s="141"/>
      <c r="QM7" s="141"/>
      <c r="QN7" s="141"/>
      <c r="QO7" s="141"/>
      <c r="QP7" s="141"/>
      <c r="QQ7" s="141"/>
      <c r="QR7" s="141"/>
      <c r="QS7" s="141"/>
      <c r="QT7" s="141"/>
      <c r="QU7" s="141"/>
      <c r="QV7" s="141"/>
      <c r="QW7" s="141"/>
      <c r="QX7" s="141"/>
      <c r="QY7" s="141"/>
      <c r="QZ7" s="141"/>
      <c r="RA7" s="141"/>
      <c r="RB7" s="141"/>
      <c r="RC7" s="141"/>
      <c r="RD7" s="141"/>
      <c r="RE7" s="141"/>
      <c r="RF7" s="141"/>
      <c r="RG7" s="141"/>
      <c r="RH7" s="141"/>
      <c r="RI7" s="141"/>
      <c r="RJ7" s="141"/>
      <c r="RK7" s="141"/>
      <c r="RL7" s="141"/>
      <c r="RM7" s="141"/>
      <c r="RN7" s="141"/>
      <c r="RO7" s="141"/>
      <c r="RP7" s="141"/>
      <c r="RQ7" s="141"/>
      <c r="RR7" s="141"/>
      <c r="RS7" s="141"/>
      <c r="RT7" s="141"/>
      <c r="RU7" s="141"/>
      <c r="RV7" s="141"/>
      <c r="RW7" s="141"/>
      <c r="RX7" s="141"/>
      <c r="RY7" s="141"/>
      <c r="RZ7" s="141"/>
      <c r="SA7" s="141"/>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row>
    <row r="8" spans="1:572" ht="11" hidden="1" customHeight="1">
      <c r="B8" s="13" t="s">
        <v>689</v>
      </c>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row>
    <row r="9" spans="1:572" ht="15" hidden="1" customHeight="1" outlineLevel="1">
      <c r="B9" s="142" t="s">
        <v>690</v>
      </c>
      <c r="C9" s="69" t="str">
        <f>HYPERLINK("#Référentiel_de_Compétences!"&amp;ADDRESS(6+MATCH(B9,[2]Référentiel_de_Compétences!$B$7:$B$218,0),4),"Définition")</f>
        <v>Définition</v>
      </c>
      <c r="D9" s="18" t="str">
        <f>VLOOKUP(B9,[2]Référentiel_de_Compétences!$B$7:$C$399,2,0)</f>
        <v>Animation de l'espace commercial</v>
      </c>
      <c r="E9" s="19"/>
      <c r="F9" s="19"/>
      <c r="G9" s="19"/>
      <c r="H9" s="19"/>
      <c r="I9" s="19"/>
      <c r="J9" s="19"/>
      <c r="K9" s="19"/>
      <c r="L9" s="19">
        <v>2</v>
      </c>
      <c r="M9" s="19">
        <v>2</v>
      </c>
      <c r="N9" s="19"/>
      <c r="O9" s="19"/>
      <c r="P9" s="19"/>
      <c r="Q9" s="19">
        <v>2</v>
      </c>
      <c r="R9" s="19"/>
      <c r="S9" s="19"/>
      <c r="T9" s="19"/>
      <c r="U9" s="19"/>
      <c r="V9" s="19"/>
      <c r="W9" s="19"/>
      <c r="X9" s="19"/>
      <c r="Y9" s="19"/>
      <c r="Z9" s="25"/>
      <c r="AA9" s="21"/>
      <c r="AB9" s="21"/>
      <c r="AC9" s="19"/>
      <c r="AD9" s="19"/>
      <c r="AE9" s="21"/>
      <c r="AF9" s="19"/>
      <c r="AG9" s="21"/>
      <c r="AH9" s="19"/>
      <c r="AI9" s="21"/>
      <c r="AJ9" s="19"/>
      <c r="AK9" s="21"/>
      <c r="AL9" s="19"/>
      <c r="AM9" s="21"/>
      <c r="AN9" s="19"/>
      <c r="AO9" s="19"/>
      <c r="AP9" s="19"/>
      <c r="AQ9" s="19"/>
      <c r="AR9" s="19"/>
      <c r="AS9" s="19"/>
      <c r="AT9" s="19"/>
      <c r="AU9" s="19"/>
      <c r="AV9" s="19"/>
      <c r="AW9" s="19"/>
      <c r="AX9" s="19"/>
      <c r="AY9" s="21"/>
      <c r="AZ9" s="21"/>
      <c r="BA9" s="21"/>
      <c r="BB9" s="19"/>
      <c r="BC9" s="19"/>
      <c r="BD9" s="19"/>
      <c r="BE9" s="19"/>
      <c r="BF9" s="19"/>
      <c r="BG9" s="19"/>
      <c r="BH9" s="19"/>
      <c r="BI9" s="19"/>
      <c r="BJ9" s="19"/>
      <c r="BK9" s="19"/>
      <c r="BL9" s="19"/>
      <c r="BM9" s="19"/>
      <c r="BN9" s="19"/>
      <c r="BO9" s="19"/>
      <c r="BP9" s="19"/>
      <c r="BQ9" s="19"/>
      <c r="BR9" s="19"/>
      <c r="BS9" s="19"/>
      <c r="BT9" s="19"/>
      <c r="BU9" s="19"/>
      <c r="BV9" s="19">
        <v>1</v>
      </c>
      <c r="BW9" s="19"/>
      <c r="BX9" s="19"/>
      <c r="BY9" s="19"/>
      <c r="BZ9" s="19"/>
      <c r="CA9" s="19"/>
      <c r="CB9" s="19"/>
      <c r="CC9" s="19">
        <v>1</v>
      </c>
      <c r="CD9" s="19">
        <v>2</v>
      </c>
      <c r="CE9" s="19">
        <v>2</v>
      </c>
      <c r="CF9" s="19"/>
      <c r="CG9" s="19"/>
      <c r="CH9" s="19"/>
      <c r="CI9" s="19"/>
      <c r="CJ9" s="19"/>
      <c r="CK9" s="19"/>
      <c r="CL9" s="19"/>
      <c r="CM9" s="19"/>
      <c r="CN9" s="19"/>
      <c r="CO9" s="19">
        <v>2</v>
      </c>
      <c r="CP9" s="19">
        <v>2</v>
      </c>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v>1</v>
      </c>
      <c r="DW9" s="19">
        <v>1</v>
      </c>
      <c r="DX9" s="19">
        <v>1</v>
      </c>
      <c r="DY9" s="19">
        <v>1</v>
      </c>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row>
    <row r="10" spans="1:572" ht="15" hidden="1" customHeight="1" outlineLevel="1">
      <c r="B10" s="143" t="s">
        <v>691</v>
      </c>
      <c r="C10" s="69" t="str">
        <f>HYPERLINK("#Référentiel_de_Compétences!"&amp;ADDRESS(6+MATCH(B10,[2]Référentiel_de_Compétences!$B$7:$B$218,0),4),"Définition")</f>
        <v>Définition</v>
      </c>
      <c r="D10" s="20" t="str">
        <f>VLOOKUP(B10,[2]Référentiel_de_Compétences!$B$7:$C$399,2,0)</f>
        <v>Entrée en relation</v>
      </c>
      <c r="E10" s="21">
        <v>1</v>
      </c>
      <c r="F10" s="21"/>
      <c r="G10" s="21"/>
      <c r="H10" s="21"/>
      <c r="I10" s="21"/>
      <c r="J10" s="21">
        <v>1</v>
      </c>
      <c r="K10" s="21"/>
      <c r="L10" s="21"/>
      <c r="M10" s="21"/>
      <c r="N10" s="21">
        <v>1</v>
      </c>
      <c r="O10" s="21"/>
      <c r="P10" s="21"/>
      <c r="Q10" s="21"/>
      <c r="R10" s="21">
        <v>2</v>
      </c>
      <c r="S10" s="21">
        <v>1</v>
      </c>
      <c r="T10" s="21"/>
      <c r="U10" s="21"/>
      <c r="V10" s="21"/>
      <c r="W10" s="21">
        <v>1</v>
      </c>
      <c r="X10" s="21">
        <v>1</v>
      </c>
      <c r="Y10" s="21">
        <v>1</v>
      </c>
      <c r="Z10" s="25">
        <v>1</v>
      </c>
      <c r="AA10" s="21">
        <v>1</v>
      </c>
      <c r="AB10" s="21">
        <v>1</v>
      </c>
      <c r="AC10" s="21">
        <v>1</v>
      </c>
      <c r="AD10" s="19"/>
      <c r="AE10" s="21"/>
      <c r="AF10" s="19"/>
      <c r="AG10" s="21"/>
      <c r="AH10" s="19">
        <v>1</v>
      </c>
      <c r="AI10" s="21"/>
      <c r="AJ10" s="19"/>
      <c r="AK10" s="21"/>
      <c r="AL10" s="19">
        <v>1</v>
      </c>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v>1</v>
      </c>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v>1</v>
      </c>
      <c r="DW10" s="21">
        <v>1</v>
      </c>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v>1</v>
      </c>
      <c r="FM10" s="21">
        <v>1</v>
      </c>
      <c r="FN10" s="21"/>
      <c r="FO10" s="21"/>
      <c r="FP10" s="21"/>
      <c r="FQ10" s="21"/>
      <c r="FR10" s="21"/>
      <c r="FS10" s="21"/>
      <c r="FT10" s="21"/>
      <c r="FU10" s="21"/>
      <c r="FV10" s="21"/>
      <c r="FW10" s="21"/>
      <c r="FX10" s="21"/>
      <c r="FY10" s="21"/>
      <c r="FZ10" s="21"/>
      <c r="GA10" s="21"/>
      <c r="GB10" s="21"/>
      <c r="GC10" s="21"/>
      <c r="GD10" s="21">
        <v>1</v>
      </c>
      <c r="GE10" s="21"/>
      <c r="GF10" s="21"/>
      <c r="GG10" s="21"/>
      <c r="GH10" s="21"/>
      <c r="GI10" s="21"/>
      <c r="GJ10" s="21"/>
      <c r="GK10" s="21"/>
      <c r="GL10" s="21">
        <v>1</v>
      </c>
      <c r="GM10" s="21">
        <v>1</v>
      </c>
      <c r="GN10" s="21"/>
      <c r="GO10" s="21"/>
      <c r="GP10" s="21"/>
      <c r="GQ10" s="21"/>
      <c r="GR10" s="21"/>
      <c r="GS10" s="21"/>
      <c r="GT10" s="21"/>
      <c r="GU10" s="21"/>
      <c r="GV10" s="21"/>
      <c r="GW10" s="21">
        <v>1</v>
      </c>
      <c r="GX10" s="21">
        <v>2</v>
      </c>
      <c r="GY10" s="21"/>
      <c r="GZ10" s="21"/>
      <c r="HA10" s="21"/>
      <c r="HB10" s="21"/>
      <c r="HC10" s="21"/>
      <c r="HD10" s="21"/>
      <c r="HE10" s="21"/>
      <c r="HF10" s="21"/>
      <c r="HG10" s="21">
        <v>1</v>
      </c>
      <c r="HH10" s="21"/>
      <c r="HI10" s="21"/>
      <c r="HJ10" s="21"/>
      <c r="HK10" s="21"/>
      <c r="HL10" s="21">
        <v>1</v>
      </c>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row>
    <row r="11" spans="1:572" ht="15" hidden="1" customHeight="1" outlineLevel="1">
      <c r="B11" s="143" t="s">
        <v>692</v>
      </c>
      <c r="C11" s="69" t="str">
        <f>HYPERLINK("#Référentiel_de_Compétences!"&amp;ADDRESS(6+MATCH(B11,[2]Référentiel_de_Compétences!$B$7:$B$218,0),4),"Définition")</f>
        <v>Définition</v>
      </c>
      <c r="D11" s="22" t="str">
        <f>VLOOKUP(B11,[2]Référentiel_de_Compétences!$B$7:$C$399,2,0)</f>
        <v>Recherche de solution</v>
      </c>
      <c r="E11" s="21">
        <v>1</v>
      </c>
      <c r="F11" s="21">
        <v>1</v>
      </c>
      <c r="G11" s="21">
        <v>1</v>
      </c>
      <c r="H11" s="21"/>
      <c r="I11" s="21"/>
      <c r="J11" s="21"/>
      <c r="K11" s="21"/>
      <c r="L11" s="21"/>
      <c r="M11" s="21"/>
      <c r="N11" s="21"/>
      <c r="O11" s="21"/>
      <c r="P11" s="21"/>
      <c r="Q11" s="21"/>
      <c r="R11" s="21"/>
      <c r="S11" s="21">
        <v>2</v>
      </c>
      <c r="T11" s="21"/>
      <c r="U11" s="21"/>
      <c r="V11" s="21"/>
      <c r="W11" s="21">
        <v>1</v>
      </c>
      <c r="X11" s="21">
        <v>1</v>
      </c>
      <c r="Y11" s="21">
        <v>1</v>
      </c>
      <c r="Z11" s="25"/>
      <c r="AA11" s="21"/>
      <c r="AB11" s="21"/>
      <c r="AC11" s="21"/>
      <c r="AD11" s="19"/>
      <c r="AE11" s="21"/>
      <c r="AF11" s="19"/>
      <c r="AG11" s="21"/>
      <c r="AH11" s="19"/>
      <c r="AI11" s="21"/>
      <c r="AJ11" s="19"/>
      <c r="AK11" s="21"/>
      <c r="AL11" s="19"/>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v>1</v>
      </c>
      <c r="BU11" s="21">
        <v>1</v>
      </c>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v>2</v>
      </c>
      <c r="CV11" s="21">
        <v>2</v>
      </c>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v>1</v>
      </c>
      <c r="EY11" s="21">
        <v>1</v>
      </c>
      <c r="EZ11" s="21"/>
      <c r="FA11" s="21"/>
      <c r="FB11" s="21"/>
      <c r="FC11" s="21"/>
      <c r="FD11" s="21"/>
      <c r="FE11" s="21"/>
      <c r="FF11" s="21"/>
      <c r="FG11" s="21"/>
      <c r="FH11" s="21"/>
      <c r="FI11" s="21"/>
      <c r="FJ11" s="21"/>
      <c r="FK11" s="21"/>
      <c r="FL11" s="21">
        <v>1</v>
      </c>
      <c r="FM11" s="21">
        <v>1</v>
      </c>
      <c r="FN11" s="21"/>
      <c r="FO11" s="21"/>
      <c r="FP11" s="21">
        <v>1</v>
      </c>
      <c r="FQ11" s="21">
        <v>2</v>
      </c>
      <c r="FR11" s="21">
        <v>1</v>
      </c>
      <c r="FS11" s="21"/>
      <c r="FT11" s="21">
        <v>2</v>
      </c>
      <c r="FU11" s="21">
        <v>1</v>
      </c>
      <c r="FV11" s="21"/>
      <c r="FW11" s="21"/>
      <c r="FX11" s="21"/>
      <c r="FY11" s="21"/>
      <c r="FZ11" s="21"/>
      <c r="GA11" s="21"/>
      <c r="GB11" s="21"/>
      <c r="GC11" s="21"/>
      <c r="GD11" s="21">
        <v>1</v>
      </c>
      <c r="GE11" s="21"/>
      <c r="GF11" s="21"/>
      <c r="GG11" s="21"/>
      <c r="GH11" s="21"/>
      <c r="GI11" s="21"/>
      <c r="GJ11" s="21">
        <v>1</v>
      </c>
      <c r="GK11" s="25"/>
      <c r="GL11" s="25">
        <v>2</v>
      </c>
      <c r="GM11" s="25">
        <v>2</v>
      </c>
      <c r="GN11" s="21">
        <v>1</v>
      </c>
      <c r="GO11" s="21">
        <v>1</v>
      </c>
      <c r="GP11" s="21">
        <v>1</v>
      </c>
      <c r="GQ11" s="21"/>
      <c r="GR11" s="21"/>
      <c r="GS11" s="21">
        <v>1</v>
      </c>
      <c r="GT11" s="21">
        <v>1</v>
      </c>
      <c r="GU11" s="21"/>
      <c r="GV11" s="21"/>
      <c r="GW11" s="21">
        <v>2</v>
      </c>
      <c r="GX11" s="21">
        <v>1</v>
      </c>
      <c r="GY11" s="21">
        <v>1</v>
      </c>
      <c r="GZ11" s="21"/>
      <c r="HA11" s="21"/>
      <c r="HB11" s="21"/>
      <c r="HC11" s="21"/>
      <c r="HD11" s="21"/>
      <c r="HE11" s="21"/>
      <c r="HF11" s="21"/>
      <c r="HG11" s="21">
        <v>2</v>
      </c>
      <c r="HH11" s="21">
        <v>1</v>
      </c>
      <c r="HI11" s="21"/>
      <c r="HJ11" s="21"/>
      <c r="HK11" s="19">
        <v>1</v>
      </c>
      <c r="HL11" s="19">
        <v>2</v>
      </c>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row>
    <row r="12" spans="1:572" ht="15" hidden="1" customHeight="1" outlineLevel="1">
      <c r="B12" s="144" t="s">
        <v>693</v>
      </c>
      <c r="C12" s="69" t="str">
        <f>HYPERLINK("#Référentiel_de_Compétences!"&amp;ADDRESS(6+MATCH(B12,[2]Référentiel_de_Compétences!$B$7:$B$218,0),4),"Définition")</f>
        <v>Définition</v>
      </c>
      <c r="D12" s="22" t="str">
        <f>VLOOKUP(B12,[2]Référentiel_de_Compétences!$B$7:$C$399,2,0)</f>
        <v>Prise en charge des clientèles fragiles</v>
      </c>
      <c r="E12" s="21"/>
      <c r="F12" s="21"/>
      <c r="G12" s="21"/>
      <c r="H12" s="21"/>
      <c r="I12" s="21"/>
      <c r="J12" s="21"/>
      <c r="K12" s="21"/>
      <c r="L12" s="21"/>
      <c r="M12" s="21">
        <v>2</v>
      </c>
      <c r="N12" s="21">
        <v>1</v>
      </c>
      <c r="O12" s="21"/>
      <c r="P12" s="21"/>
      <c r="Q12" s="21">
        <v>2</v>
      </c>
      <c r="R12" s="21">
        <v>2</v>
      </c>
      <c r="S12" s="21"/>
      <c r="T12" s="21">
        <v>1</v>
      </c>
      <c r="U12" s="21"/>
      <c r="V12" s="21"/>
      <c r="W12" s="21"/>
      <c r="X12" s="21"/>
      <c r="Y12" s="21"/>
      <c r="Z12" s="25"/>
      <c r="AA12" s="21"/>
      <c r="AB12" s="21"/>
      <c r="AC12" s="21"/>
      <c r="AD12" s="19"/>
      <c r="AE12" s="21"/>
      <c r="AF12" s="19"/>
      <c r="AG12" s="21"/>
      <c r="AH12" s="19"/>
      <c r="AI12" s="21"/>
      <c r="AJ12" s="19"/>
      <c r="AK12" s="21"/>
      <c r="AL12" s="19"/>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v>1</v>
      </c>
      <c r="CV12" s="21">
        <v>1</v>
      </c>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v>1</v>
      </c>
      <c r="DW12" s="21">
        <v>1</v>
      </c>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v>2</v>
      </c>
      <c r="HH12" s="21">
        <v>1</v>
      </c>
      <c r="HI12" s="21">
        <v>1</v>
      </c>
      <c r="HJ12" s="21">
        <v>1</v>
      </c>
      <c r="HK12" s="21">
        <v>1</v>
      </c>
      <c r="HL12" s="21">
        <v>2</v>
      </c>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row>
    <row r="13" spans="1:572" ht="15" hidden="1" customHeight="1" outlineLevel="1">
      <c r="B13" s="144" t="s">
        <v>694</v>
      </c>
      <c r="C13" s="69" t="str">
        <f>HYPERLINK("#Référentiel_de_Compétences!"&amp;ADDRESS(6+MATCH(B13,[2]Référentiel_de_Compétences!$B$7:$B$218,0),4),"Définition")</f>
        <v>Définition</v>
      </c>
      <c r="D13" s="22" t="str">
        <f>VLOOKUP(B13,[2]Référentiel_de_Compétences!$B$7:$C$399,2,0)</f>
        <v>Traitement personnalisé des demandes</v>
      </c>
      <c r="E13" s="21"/>
      <c r="F13" s="21"/>
      <c r="G13" s="21"/>
      <c r="H13" s="21"/>
      <c r="I13" s="21"/>
      <c r="J13" s="21"/>
      <c r="K13" s="21"/>
      <c r="L13" s="21"/>
      <c r="M13" s="21"/>
      <c r="N13" s="21"/>
      <c r="O13" s="21"/>
      <c r="P13" s="21"/>
      <c r="Q13" s="21"/>
      <c r="R13" s="21"/>
      <c r="S13" s="21"/>
      <c r="T13" s="21"/>
      <c r="U13" s="21">
        <v>1</v>
      </c>
      <c r="V13" s="21">
        <v>2</v>
      </c>
      <c r="W13" s="21"/>
      <c r="X13" s="21">
        <v>2</v>
      </c>
      <c r="Y13" s="21">
        <v>2</v>
      </c>
      <c r="Z13" s="25">
        <v>2</v>
      </c>
      <c r="AA13" s="21">
        <v>2</v>
      </c>
      <c r="AB13" s="21">
        <v>2</v>
      </c>
      <c r="AC13" s="21"/>
      <c r="AD13" s="19"/>
      <c r="AE13" s="21"/>
      <c r="AF13" s="19"/>
      <c r="AG13" s="21"/>
      <c r="AH13" s="19"/>
      <c r="AI13" s="21"/>
      <c r="AJ13" s="19">
        <v>2</v>
      </c>
      <c r="AK13" s="21">
        <v>2</v>
      </c>
      <c r="AL13" s="19"/>
      <c r="AM13" s="21">
        <v>2</v>
      </c>
      <c r="AN13" s="21"/>
      <c r="AO13" s="21"/>
      <c r="AP13" s="21"/>
      <c r="AQ13" s="21"/>
      <c r="AR13" s="21"/>
      <c r="AS13" s="21"/>
      <c r="AT13" s="21"/>
      <c r="AU13" s="21"/>
      <c r="AV13" s="21"/>
      <c r="AW13" s="21"/>
      <c r="AX13" s="21"/>
      <c r="AY13" s="21">
        <v>2</v>
      </c>
      <c r="AZ13" s="21">
        <v>2</v>
      </c>
      <c r="BA13" s="21">
        <v>2</v>
      </c>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v>1</v>
      </c>
      <c r="CG13" s="21">
        <v>1</v>
      </c>
      <c r="CH13" s="21"/>
      <c r="CI13" s="21"/>
      <c r="CJ13" s="21"/>
      <c r="CK13" s="21"/>
      <c r="CL13" s="21"/>
      <c r="CM13" s="21"/>
      <c r="CN13" s="21"/>
      <c r="CO13" s="21"/>
      <c r="CP13" s="21"/>
      <c r="CQ13" s="21"/>
      <c r="CR13" s="21"/>
      <c r="CS13" s="21"/>
      <c r="CT13" s="21"/>
      <c r="CU13" s="21">
        <v>2</v>
      </c>
      <c r="CV13" s="21">
        <v>2</v>
      </c>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v>2</v>
      </c>
      <c r="GO13" s="21">
        <v>2</v>
      </c>
      <c r="GP13" s="21">
        <v>2</v>
      </c>
      <c r="GQ13" s="21">
        <v>1</v>
      </c>
      <c r="GR13" s="21">
        <v>1</v>
      </c>
      <c r="GS13" s="21">
        <v>2</v>
      </c>
      <c r="GT13" s="21">
        <v>2</v>
      </c>
      <c r="GU13" s="21"/>
      <c r="GV13" s="21"/>
      <c r="GW13" s="21">
        <v>1</v>
      </c>
      <c r="GX13" s="21">
        <v>1</v>
      </c>
      <c r="GY13" s="21"/>
      <c r="GZ13" s="21"/>
      <c r="HA13" s="21"/>
      <c r="HB13" s="21"/>
      <c r="HC13" s="21"/>
      <c r="HD13" s="21"/>
      <c r="HE13" s="21"/>
      <c r="HF13" s="21"/>
      <c r="HG13" s="21"/>
      <c r="HH13" s="21"/>
      <c r="HI13" s="21">
        <v>1</v>
      </c>
      <c r="HJ13" s="21">
        <v>1</v>
      </c>
      <c r="HK13" s="19"/>
      <c r="HL13" s="19"/>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v>2</v>
      </c>
      <c r="OF13" s="21">
        <v>2</v>
      </c>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row>
    <row r="14" spans="1:572" ht="16" hidden="1" outlineLevel="1">
      <c r="B14" s="144" t="s">
        <v>695</v>
      </c>
      <c r="C14" s="69" t="str">
        <f>HYPERLINK("#Référentiel_de_Compétences!"&amp;ADDRESS(6+MATCH(B14,[2]Référentiel_de_Compétences!$B$7:$B$218,0),4),"Définition")</f>
        <v>Définition</v>
      </c>
      <c r="D14" s="22" t="str">
        <f>VLOOKUP(B14,[2]Référentiel_de_Compétences!$B$7:$C$399,2,0)</f>
        <v>Polyvalence multi métiers</v>
      </c>
      <c r="E14" s="21">
        <v>1</v>
      </c>
      <c r="F14" s="21">
        <v>1</v>
      </c>
      <c r="G14" s="21"/>
      <c r="H14" s="21"/>
      <c r="I14" s="21"/>
      <c r="J14" s="21"/>
      <c r="K14" s="21"/>
      <c r="L14" s="21">
        <v>2</v>
      </c>
      <c r="M14" s="21">
        <v>1</v>
      </c>
      <c r="N14" s="21">
        <v>2</v>
      </c>
      <c r="O14" s="21">
        <v>2</v>
      </c>
      <c r="P14" s="21">
        <v>1</v>
      </c>
      <c r="Q14" s="21">
        <v>1</v>
      </c>
      <c r="R14" s="21"/>
      <c r="S14" s="21"/>
      <c r="T14" s="21"/>
      <c r="U14" s="21"/>
      <c r="V14" s="21">
        <v>1</v>
      </c>
      <c r="W14" s="21"/>
      <c r="X14" s="21"/>
      <c r="Y14" s="21"/>
      <c r="Z14" s="25"/>
      <c r="AA14" s="21"/>
      <c r="AB14" s="21"/>
      <c r="AC14" s="21"/>
      <c r="AD14" s="19"/>
      <c r="AE14" s="21"/>
      <c r="AF14" s="19"/>
      <c r="AG14" s="21"/>
      <c r="AH14" s="19"/>
      <c r="AI14" s="21"/>
      <c r="AJ14" s="19"/>
      <c r="AK14" s="21"/>
      <c r="AL14" s="19"/>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v>1</v>
      </c>
      <c r="DY14" s="21">
        <v>1</v>
      </c>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row>
    <row r="15" spans="1:572" ht="15" hidden="1" customHeight="1" outlineLevel="1">
      <c r="B15" s="144" t="s">
        <v>696</v>
      </c>
      <c r="C15" s="69" t="str">
        <f>HYPERLINK("#Référentiel_de_Compétences!"&amp;ADDRESS(6+MATCH(B15,[2]Référentiel_de_Compétences!$B$7:$B$218,0),4),"Définition")</f>
        <v>Définition</v>
      </c>
      <c r="D15" s="22" t="str">
        <f>VLOOKUP(B15,[2]Référentiel_de_Compétences!$B$7:$C$399,2,0)</f>
        <v xml:space="preserve">Orientation adaptée </v>
      </c>
      <c r="E15" s="21"/>
      <c r="F15" s="21"/>
      <c r="G15" s="21"/>
      <c r="H15" s="21"/>
      <c r="I15" s="21"/>
      <c r="J15" s="21"/>
      <c r="K15" s="21"/>
      <c r="L15" s="21"/>
      <c r="M15" s="21"/>
      <c r="N15" s="21"/>
      <c r="O15" s="21"/>
      <c r="P15" s="21"/>
      <c r="Q15" s="21"/>
      <c r="R15" s="21"/>
      <c r="S15" s="21">
        <v>2</v>
      </c>
      <c r="T15" s="21">
        <v>2</v>
      </c>
      <c r="U15" s="21"/>
      <c r="V15" s="21"/>
      <c r="W15" s="21">
        <v>2</v>
      </c>
      <c r="X15" s="21">
        <v>2</v>
      </c>
      <c r="Y15" s="21">
        <v>2</v>
      </c>
      <c r="Z15" s="25"/>
      <c r="AA15" s="21"/>
      <c r="AB15" s="21"/>
      <c r="AC15" s="21">
        <v>2</v>
      </c>
      <c r="AD15" s="19"/>
      <c r="AE15" s="21"/>
      <c r="AF15" s="19"/>
      <c r="AG15" s="21"/>
      <c r="AH15" s="19"/>
      <c r="AI15" s="21"/>
      <c r="AJ15" s="19"/>
      <c r="AK15" s="21"/>
      <c r="AL15" s="19"/>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v>2</v>
      </c>
      <c r="CV15" s="21">
        <v>2</v>
      </c>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v>2</v>
      </c>
      <c r="DW15" s="21">
        <v>2</v>
      </c>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v>1</v>
      </c>
      <c r="GE15" s="21"/>
      <c r="GF15" s="21"/>
      <c r="GG15" s="21"/>
      <c r="GH15" s="21"/>
      <c r="GI15" s="21"/>
      <c r="GJ15" s="21">
        <v>1</v>
      </c>
      <c r="GK15" s="21"/>
      <c r="GL15" s="21"/>
      <c r="GM15" s="21"/>
      <c r="GN15" s="21"/>
      <c r="GO15" s="21"/>
      <c r="GP15" s="21"/>
      <c r="GQ15" s="21"/>
      <c r="GR15" s="21"/>
      <c r="GS15" s="21"/>
      <c r="GT15" s="21"/>
      <c r="GU15" s="21"/>
      <c r="GV15" s="21"/>
      <c r="GW15" s="21"/>
      <c r="GX15" s="21"/>
      <c r="GY15" s="21"/>
      <c r="GZ15" s="21"/>
      <c r="HA15" s="21"/>
      <c r="HB15" s="21"/>
      <c r="HC15" s="21"/>
      <c r="HD15" s="21"/>
      <c r="HE15" s="21"/>
      <c r="HF15" s="21"/>
      <c r="HG15" s="21">
        <v>2</v>
      </c>
      <c r="HH15" s="21">
        <v>1</v>
      </c>
      <c r="HI15" s="21"/>
      <c r="HJ15" s="21"/>
      <c r="HK15" s="19">
        <v>1</v>
      </c>
      <c r="HL15" s="19">
        <v>2</v>
      </c>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row>
    <row r="16" spans="1:572" ht="15" hidden="1" customHeight="1" outlineLevel="1">
      <c r="B16" s="144" t="s">
        <v>697</v>
      </c>
      <c r="C16" s="69" t="str">
        <f>HYPERLINK("#Référentiel_de_Compétences!"&amp;ADDRESS(6+MATCH(B16,[2]Référentiel_de_Compétences!$B$7:$B$218,0),4),"Définition")</f>
        <v>Définition</v>
      </c>
      <c r="D16" s="22" t="str">
        <f>VLOOKUP(B16,[2]Référentiel_de_Compétences!$B$7:$C$399,2,0)</f>
        <v>Développement de l'autonomie du client</v>
      </c>
      <c r="E16" s="21"/>
      <c r="F16" s="21"/>
      <c r="G16" s="21"/>
      <c r="H16" s="21"/>
      <c r="I16" s="21"/>
      <c r="J16" s="21">
        <v>2</v>
      </c>
      <c r="K16" s="21">
        <v>1</v>
      </c>
      <c r="L16" s="21">
        <v>1</v>
      </c>
      <c r="M16" s="21">
        <v>1</v>
      </c>
      <c r="N16" s="21"/>
      <c r="O16" s="21">
        <v>1</v>
      </c>
      <c r="P16" s="21">
        <v>1</v>
      </c>
      <c r="Q16" s="21">
        <v>1</v>
      </c>
      <c r="R16" s="21"/>
      <c r="S16" s="21">
        <v>2</v>
      </c>
      <c r="T16" s="21"/>
      <c r="U16" s="21"/>
      <c r="V16" s="21"/>
      <c r="W16" s="21"/>
      <c r="X16" s="21"/>
      <c r="Y16" s="21"/>
      <c r="Z16" s="25"/>
      <c r="AA16" s="21"/>
      <c r="AB16" s="21"/>
      <c r="AC16" s="21"/>
      <c r="AD16" s="19"/>
      <c r="AE16" s="21"/>
      <c r="AF16" s="19"/>
      <c r="AG16" s="21"/>
      <c r="AH16" s="19"/>
      <c r="AI16" s="21"/>
      <c r="AJ16" s="19"/>
      <c r="AK16" s="21"/>
      <c r="AL16" s="19"/>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row>
    <row r="17" spans="2:572" ht="15" hidden="1" customHeight="1" outlineLevel="1">
      <c r="B17" s="145" t="s">
        <v>698</v>
      </c>
      <c r="C17" s="69" t="str">
        <f>HYPERLINK("#Référentiel_de_Compétences!"&amp;ADDRESS(6+MATCH(B17,[2]Référentiel_de_Compétences!$B$7:$B$218,0),4),"Définition")</f>
        <v>Définition</v>
      </c>
      <c r="D17" s="32" t="str">
        <f>VLOOKUP(B17,[2]Référentiel_de_Compétences!$B$7:$C$399,2,0)</f>
        <v>Amélioration de la satisfaction du client</v>
      </c>
      <c r="E17" s="25"/>
      <c r="F17" s="25"/>
      <c r="G17" s="25"/>
      <c r="H17" s="25"/>
      <c r="I17" s="25"/>
      <c r="J17" s="25"/>
      <c r="K17" s="25"/>
      <c r="L17" s="25"/>
      <c r="M17" s="25"/>
      <c r="N17" s="25"/>
      <c r="O17" s="25"/>
      <c r="P17" s="25"/>
      <c r="Q17" s="25"/>
      <c r="R17" s="25"/>
      <c r="S17" s="25"/>
      <c r="T17" s="25"/>
      <c r="U17" s="25"/>
      <c r="V17" s="25">
        <v>1</v>
      </c>
      <c r="W17" s="25"/>
      <c r="X17" s="25"/>
      <c r="Y17" s="25"/>
      <c r="Z17" s="25"/>
      <c r="AA17" s="21"/>
      <c r="AB17" s="21"/>
      <c r="AC17" s="25">
        <v>1</v>
      </c>
      <c r="AD17" s="19"/>
      <c r="AE17" s="21"/>
      <c r="AF17" s="19"/>
      <c r="AG17" s="21"/>
      <c r="AH17" s="19">
        <v>1</v>
      </c>
      <c r="AI17" s="21">
        <v>1</v>
      </c>
      <c r="AJ17" s="19">
        <v>1</v>
      </c>
      <c r="AK17" s="21">
        <v>1</v>
      </c>
      <c r="AL17" s="19">
        <v>1</v>
      </c>
      <c r="AM17" s="21">
        <v>1</v>
      </c>
      <c r="AN17" s="25">
        <v>1</v>
      </c>
      <c r="AO17" s="25">
        <v>1</v>
      </c>
      <c r="AP17" s="25">
        <v>1</v>
      </c>
      <c r="AQ17" s="25"/>
      <c r="AR17" s="25"/>
      <c r="AS17" s="25"/>
      <c r="AT17" s="25"/>
      <c r="AU17" s="25"/>
      <c r="AV17" s="25"/>
      <c r="AW17" s="25"/>
      <c r="AX17" s="25"/>
      <c r="AY17" s="21">
        <v>2</v>
      </c>
      <c r="AZ17" s="21">
        <v>1</v>
      </c>
      <c r="BA17" s="21">
        <v>1</v>
      </c>
      <c r="BB17" s="25"/>
      <c r="BC17" s="25"/>
      <c r="BD17" s="25"/>
      <c r="BE17" s="25"/>
      <c r="BF17" s="25"/>
      <c r="BG17" s="25"/>
      <c r="BH17" s="25"/>
      <c r="BI17" s="25"/>
      <c r="BJ17" s="25">
        <v>2</v>
      </c>
      <c r="BK17" s="25">
        <v>1</v>
      </c>
      <c r="BL17" s="25"/>
      <c r="BM17" s="25"/>
      <c r="BN17" s="25"/>
      <c r="BO17" s="25"/>
      <c r="BP17" s="25"/>
      <c r="BQ17" s="25"/>
      <c r="BR17" s="25"/>
      <c r="BS17" s="25"/>
      <c r="BT17" s="25"/>
      <c r="BU17" s="25"/>
      <c r="BV17" s="25">
        <v>1</v>
      </c>
      <c r="BW17" s="25"/>
      <c r="BX17" s="25"/>
      <c r="BY17" s="25"/>
      <c r="BZ17" s="25"/>
      <c r="CA17" s="25">
        <v>1</v>
      </c>
      <c r="CB17" s="25"/>
      <c r="CC17" s="25">
        <v>1</v>
      </c>
      <c r="CD17" s="25">
        <v>1</v>
      </c>
      <c r="CE17" s="25">
        <v>1</v>
      </c>
      <c r="CF17" s="25">
        <v>1</v>
      </c>
      <c r="CG17" s="25">
        <v>1</v>
      </c>
      <c r="CH17" s="25">
        <v>1</v>
      </c>
      <c r="CI17" s="25"/>
      <c r="CJ17" s="25"/>
      <c r="CK17" s="25"/>
      <c r="CL17" s="25"/>
      <c r="CM17" s="25"/>
      <c r="CN17" s="25"/>
      <c r="CO17" s="25"/>
      <c r="CP17" s="25"/>
      <c r="CQ17" s="25"/>
      <c r="CR17" s="25"/>
      <c r="CS17" s="25"/>
      <c r="CT17" s="25"/>
      <c r="CU17" s="25"/>
      <c r="CV17" s="25"/>
      <c r="CW17" s="25"/>
      <c r="CX17" s="25"/>
      <c r="CY17" s="25"/>
      <c r="CZ17" s="25"/>
      <c r="DA17" s="25"/>
      <c r="DB17" s="25"/>
      <c r="DC17" s="25">
        <v>1</v>
      </c>
      <c r="DD17" s="25">
        <v>1</v>
      </c>
      <c r="DE17" s="25">
        <v>2</v>
      </c>
      <c r="DF17" s="25">
        <v>2</v>
      </c>
      <c r="DG17" s="25"/>
      <c r="DH17" s="25"/>
      <c r="DI17" s="25"/>
      <c r="DJ17" s="25"/>
      <c r="DK17" s="25"/>
      <c r="DL17" s="25"/>
      <c r="DM17" s="25"/>
      <c r="DN17" s="25"/>
      <c r="DO17" s="25"/>
      <c r="DP17" s="25">
        <v>2</v>
      </c>
      <c r="DQ17" s="25"/>
      <c r="DR17" s="25"/>
      <c r="DS17" s="25"/>
      <c r="DT17" s="25"/>
      <c r="DU17" s="25"/>
      <c r="DV17" s="25">
        <v>1</v>
      </c>
      <c r="DW17" s="25">
        <v>1</v>
      </c>
      <c r="DX17" s="25">
        <v>1</v>
      </c>
      <c r="DY17" s="25">
        <v>1</v>
      </c>
      <c r="DZ17" s="25"/>
      <c r="EA17" s="25"/>
      <c r="EB17" s="25"/>
      <c r="EC17" s="25"/>
      <c r="ED17" s="25"/>
      <c r="EE17" s="25"/>
      <c r="EF17" s="25"/>
      <c r="EG17" s="25"/>
      <c r="EH17" s="25"/>
      <c r="EI17" s="25"/>
      <c r="EJ17" s="25"/>
      <c r="EK17" s="25"/>
      <c r="EL17" s="25"/>
      <c r="EM17" s="25">
        <v>2</v>
      </c>
      <c r="EN17" s="25"/>
      <c r="EO17" s="25"/>
      <c r="EP17" s="25">
        <v>2</v>
      </c>
      <c r="EQ17" s="25"/>
      <c r="ER17" s="25"/>
      <c r="ES17" s="25"/>
      <c r="ET17" s="25"/>
      <c r="EU17" s="25"/>
      <c r="EV17" s="25"/>
      <c r="EW17" s="25"/>
      <c r="EX17" s="25">
        <v>2</v>
      </c>
      <c r="EY17" s="25">
        <v>2</v>
      </c>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v>1</v>
      </c>
      <c r="HE17" s="25"/>
      <c r="HF17" s="25"/>
      <c r="HG17" s="25"/>
      <c r="HH17" s="25"/>
      <c r="HI17" s="25"/>
      <c r="HJ17" s="25"/>
      <c r="HK17" s="19"/>
      <c r="HL17" s="19"/>
      <c r="HM17" s="25"/>
      <c r="HN17" s="25"/>
      <c r="HO17" s="25"/>
      <c r="HP17" s="25"/>
      <c r="HQ17" s="25"/>
      <c r="HR17" s="73"/>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row>
    <row r="18" spans="2:572" ht="15.75" hidden="1" customHeight="1">
      <c r="B18" s="102" t="s">
        <v>699</v>
      </c>
      <c r="C18" s="102"/>
      <c r="D18" s="102"/>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85"/>
      <c r="JN18" s="85"/>
      <c r="JO18" s="85"/>
      <c r="JP18" s="85"/>
      <c r="JQ18" s="85"/>
      <c r="JR18" s="85"/>
      <c r="JS18" s="85"/>
      <c r="JT18" s="85"/>
      <c r="JU18" s="85"/>
      <c r="JV18" s="85"/>
      <c r="JW18" s="85"/>
      <c r="JX18" s="85"/>
      <c r="JY18" s="85"/>
      <c r="JZ18" s="85"/>
      <c r="KA18" s="85"/>
      <c r="KB18" s="85"/>
      <c r="KC18" s="85"/>
      <c r="KD18" s="85"/>
      <c r="KE18" s="85"/>
      <c r="KF18" s="85"/>
      <c r="KG18" s="85"/>
      <c r="KH18" s="85"/>
      <c r="KI18" s="85"/>
      <c r="KJ18" s="85"/>
      <c r="KK18" s="85"/>
      <c r="KL18" s="85"/>
      <c r="KM18" s="85"/>
      <c r="KN18" s="85"/>
      <c r="KO18" s="85"/>
      <c r="KP18" s="85"/>
      <c r="KQ18" s="85"/>
      <c r="KR18" s="85"/>
      <c r="KS18" s="85"/>
      <c r="KT18" s="85"/>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85"/>
      <c r="QQ18" s="85"/>
      <c r="QR18" s="85"/>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85"/>
      <c r="SA18" s="85"/>
      <c r="SB18" s="85"/>
      <c r="SC18" s="85"/>
      <c r="SD18" s="85"/>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row>
    <row r="19" spans="2:572" ht="16" hidden="1" outlineLevel="1">
      <c r="B19" s="142" t="s">
        <v>700</v>
      </c>
      <c r="C19" s="69" t="str">
        <f>HYPERLINK("#Référentiel_de_Compétences!"&amp;ADDRESS(6+MATCH(B19,[2]Référentiel_de_Compétences!$B$7:$B$218,0),4),"Définition")</f>
        <v>Définition</v>
      </c>
      <c r="D19" s="18" t="str">
        <f>VLOOKUP(B19,[2]Référentiel_de_Compétences!$B$7:$C$399,2,0)</f>
        <v>Détection du potentiel commercial</v>
      </c>
      <c r="E19" s="19">
        <v>1</v>
      </c>
      <c r="F19" s="19">
        <v>1</v>
      </c>
      <c r="G19" s="19">
        <v>1</v>
      </c>
      <c r="H19" s="19">
        <v>1</v>
      </c>
      <c r="I19" s="19">
        <v>1</v>
      </c>
      <c r="J19" s="19">
        <v>1</v>
      </c>
      <c r="K19" s="19">
        <v>2</v>
      </c>
      <c r="L19" s="19">
        <v>1</v>
      </c>
      <c r="M19" s="19">
        <v>1</v>
      </c>
      <c r="N19" s="19">
        <v>1</v>
      </c>
      <c r="O19" s="19">
        <v>2</v>
      </c>
      <c r="P19" s="19">
        <v>1</v>
      </c>
      <c r="Q19" s="19">
        <v>1</v>
      </c>
      <c r="R19" s="19">
        <v>2</v>
      </c>
      <c r="S19" s="19">
        <v>2</v>
      </c>
      <c r="T19" s="19">
        <v>1</v>
      </c>
      <c r="U19" s="19">
        <v>1</v>
      </c>
      <c r="V19" s="19"/>
      <c r="W19" s="19">
        <v>1</v>
      </c>
      <c r="X19" s="19">
        <v>1</v>
      </c>
      <c r="Y19" s="19">
        <v>1</v>
      </c>
      <c r="Z19" s="25">
        <v>2</v>
      </c>
      <c r="AA19" s="19">
        <v>2</v>
      </c>
      <c r="AB19" s="19">
        <v>2</v>
      </c>
      <c r="AC19" s="19">
        <v>1</v>
      </c>
      <c r="AD19" s="19">
        <v>1</v>
      </c>
      <c r="AE19" s="21"/>
      <c r="AF19" s="19"/>
      <c r="AG19" s="19"/>
      <c r="AH19" s="21">
        <v>1</v>
      </c>
      <c r="AI19" s="19">
        <v>1</v>
      </c>
      <c r="AJ19" s="19"/>
      <c r="AK19" s="21"/>
      <c r="AL19" s="19">
        <v>1</v>
      </c>
      <c r="AM19" s="19">
        <v>2</v>
      </c>
      <c r="AN19" s="19">
        <v>1</v>
      </c>
      <c r="AO19" s="21">
        <v>1</v>
      </c>
      <c r="AP19" s="21">
        <v>1</v>
      </c>
      <c r="AQ19" s="19"/>
      <c r="AR19" s="19">
        <v>2</v>
      </c>
      <c r="AS19" s="19">
        <v>2</v>
      </c>
      <c r="AT19" s="19">
        <v>1</v>
      </c>
      <c r="AU19" s="19">
        <v>1</v>
      </c>
      <c r="AV19" s="21">
        <v>1</v>
      </c>
      <c r="AW19" s="19"/>
      <c r="AX19" s="19"/>
      <c r="AY19" s="21"/>
      <c r="AZ19" s="21"/>
      <c r="BA19" s="21"/>
      <c r="BB19" s="19">
        <v>2</v>
      </c>
      <c r="BC19" s="19"/>
      <c r="BD19" s="19"/>
      <c r="BE19" s="19"/>
      <c r="BF19" s="19">
        <v>1</v>
      </c>
      <c r="BG19" s="19">
        <v>1</v>
      </c>
      <c r="BH19" s="19">
        <v>1</v>
      </c>
      <c r="BI19" s="19">
        <v>2</v>
      </c>
      <c r="BJ19" s="19">
        <v>1</v>
      </c>
      <c r="BK19" s="19">
        <v>1</v>
      </c>
      <c r="BL19" s="19"/>
      <c r="BM19" s="19"/>
      <c r="BN19" s="19"/>
      <c r="BO19" s="19"/>
      <c r="BP19" s="19"/>
      <c r="BQ19" s="19">
        <v>1</v>
      </c>
      <c r="BR19" s="19">
        <v>1</v>
      </c>
      <c r="BS19" s="19">
        <v>1</v>
      </c>
      <c r="BT19" s="19"/>
      <c r="BU19" s="19"/>
      <c r="BV19" s="19"/>
      <c r="BW19" s="19">
        <v>2</v>
      </c>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v>2</v>
      </c>
      <c r="DS19" s="19"/>
      <c r="DT19" s="19"/>
      <c r="DU19" s="19"/>
      <c r="DV19" s="19"/>
      <c r="DW19" s="19"/>
      <c r="DX19" s="19"/>
      <c r="DY19" s="19"/>
      <c r="DZ19" s="19">
        <v>2</v>
      </c>
      <c r="EA19" s="19">
        <v>2</v>
      </c>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v>1</v>
      </c>
      <c r="FM19" s="19">
        <v>1</v>
      </c>
      <c r="FN19" s="19"/>
      <c r="FO19" s="19"/>
      <c r="FP19" s="19">
        <v>1</v>
      </c>
      <c r="FQ19" s="19"/>
      <c r="FR19" s="19"/>
      <c r="FS19" s="19"/>
      <c r="FT19" s="19"/>
      <c r="FU19" s="19"/>
      <c r="FV19" s="19"/>
      <c r="FW19" s="19"/>
      <c r="FX19" s="19"/>
      <c r="FY19" s="19"/>
      <c r="FZ19" s="19"/>
      <c r="GA19" s="19"/>
      <c r="GB19" s="19"/>
      <c r="GC19" s="19"/>
      <c r="GD19" s="19"/>
      <c r="GE19" s="21"/>
      <c r="GF19" s="19">
        <v>1</v>
      </c>
      <c r="GG19" s="19"/>
      <c r="GH19" s="19"/>
      <c r="GI19" s="19"/>
      <c r="GJ19" s="19"/>
      <c r="GK19" s="19">
        <v>1</v>
      </c>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21"/>
      <c r="HL19" s="21"/>
      <c r="HM19" s="21"/>
      <c r="HN19" s="19"/>
      <c r="HO19" s="19"/>
      <c r="HP19" s="19"/>
      <c r="HQ19" s="19"/>
      <c r="HR19" s="19"/>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row>
    <row r="20" spans="2:572" ht="16" hidden="1" outlineLevel="1">
      <c r="B20" s="143" t="s">
        <v>701</v>
      </c>
      <c r="C20" s="69" t="str">
        <f>HYPERLINK("#Référentiel_de_Compétences!"&amp;ADDRESS(6+MATCH(B20,[2]Référentiel_de_Compétences!$B$7:$B$218,0),4),"Définition")</f>
        <v>Définition</v>
      </c>
      <c r="D20" s="20" t="str">
        <f>VLOOKUP(B20,[2]Référentiel_de_Compétences!$B$7:$C$399,2,0)</f>
        <v xml:space="preserve">Conseil client </v>
      </c>
      <c r="E20" s="21"/>
      <c r="F20" s="21"/>
      <c r="G20" s="21"/>
      <c r="H20" s="21">
        <v>1</v>
      </c>
      <c r="I20" s="21">
        <v>1</v>
      </c>
      <c r="J20" s="21"/>
      <c r="K20" s="21">
        <v>1</v>
      </c>
      <c r="L20" s="21">
        <v>1</v>
      </c>
      <c r="M20" s="21">
        <v>1</v>
      </c>
      <c r="N20" s="21">
        <v>1</v>
      </c>
      <c r="O20" s="21"/>
      <c r="P20" s="21">
        <v>1</v>
      </c>
      <c r="Q20" s="21">
        <v>1</v>
      </c>
      <c r="R20" s="21"/>
      <c r="S20" s="21">
        <v>1</v>
      </c>
      <c r="T20" s="21">
        <v>1</v>
      </c>
      <c r="U20" s="21">
        <v>1</v>
      </c>
      <c r="V20" s="21"/>
      <c r="W20" s="21"/>
      <c r="X20" s="21"/>
      <c r="Y20" s="21"/>
      <c r="Z20" s="25">
        <v>1</v>
      </c>
      <c r="AA20" s="19">
        <v>1</v>
      </c>
      <c r="AB20" s="19">
        <v>1</v>
      </c>
      <c r="AC20" s="21">
        <v>2</v>
      </c>
      <c r="AD20" s="19"/>
      <c r="AE20" s="21"/>
      <c r="AF20" s="19"/>
      <c r="AG20" s="19">
        <v>1</v>
      </c>
      <c r="AH20" s="21"/>
      <c r="AI20" s="19"/>
      <c r="AJ20" s="19">
        <v>1</v>
      </c>
      <c r="AK20" s="21">
        <v>1</v>
      </c>
      <c r="AL20" s="19">
        <v>2</v>
      </c>
      <c r="AM20" s="19">
        <v>1</v>
      </c>
      <c r="AN20" s="19">
        <v>1</v>
      </c>
      <c r="AO20" s="21">
        <v>1</v>
      </c>
      <c r="AP20" s="21">
        <v>1</v>
      </c>
      <c r="AQ20" s="21">
        <v>1</v>
      </c>
      <c r="AR20" s="21">
        <v>1</v>
      </c>
      <c r="AS20" s="21">
        <v>1</v>
      </c>
      <c r="AT20" s="21">
        <v>1</v>
      </c>
      <c r="AU20" s="21">
        <v>1</v>
      </c>
      <c r="AV20" s="21">
        <v>1</v>
      </c>
      <c r="AW20" s="21">
        <v>1</v>
      </c>
      <c r="AX20" s="21">
        <v>1</v>
      </c>
      <c r="AY20" s="21">
        <v>1</v>
      </c>
      <c r="AZ20" s="21">
        <v>1</v>
      </c>
      <c r="BA20" s="21">
        <v>1</v>
      </c>
      <c r="BB20" s="21"/>
      <c r="BC20" s="21"/>
      <c r="BD20" s="21"/>
      <c r="BE20" s="21"/>
      <c r="BF20" s="21">
        <v>1</v>
      </c>
      <c r="BG20" s="21">
        <v>1</v>
      </c>
      <c r="BH20" s="21"/>
      <c r="BI20" s="21">
        <v>1</v>
      </c>
      <c r="BJ20" s="21"/>
      <c r="BK20" s="21"/>
      <c r="BL20" s="21">
        <v>1</v>
      </c>
      <c r="BM20" s="21">
        <v>1</v>
      </c>
      <c r="BN20" s="21">
        <v>1</v>
      </c>
      <c r="BO20" s="21"/>
      <c r="BP20" s="21"/>
      <c r="BQ20" s="21"/>
      <c r="BR20" s="21"/>
      <c r="BS20" s="21"/>
      <c r="BT20" s="21"/>
      <c r="BU20" s="21"/>
      <c r="BV20" s="21">
        <v>2</v>
      </c>
      <c r="BW20" s="21"/>
      <c r="BX20" s="21"/>
      <c r="BY20" s="21">
        <v>1</v>
      </c>
      <c r="BZ20" s="21"/>
      <c r="CA20" s="21">
        <v>1</v>
      </c>
      <c r="CB20" s="21"/>
      <c r="CC20" s="21">
        <v>2</v>
      </c>
      <c r="CD20" s="21"/>
      <c r="CE20" s="21"/>
      <c r="CF20" s="21">
        <v>1</v>
      </c>
      <c r="CG20" s="21">
        <v>1</v>
      </c>
      <c r="CH20" s="21">
        <v>2</v>
      </c>
      <c r="CI20" s="21">
        <v>2</v>
      </c>
      <c r="CJ20" s="21">
        <v>1</v>
      </c>
      <c r="CK20" s="21">
        <v>1</v>
      </c>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v>2</v>
      </c>
      <c r="DW20" s="21">
        <v>2</v>
      </c>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v>1</v>
      </c>
      <c r="GG20" s="21"/>
      <c r="GH20" s="21"/>
      <c r="GI20" s="21"/>
      <c r="GJ20" s="21"/>
      <c r="GK20" s="21">
        <v>1</v>
      </c>
      <c r="GL20" s="21">
        <v>1</v>
      </c>
      <c r="GM20" s="21">
        <v>1</v>
      </c>
      <c r="GN20" s="21"/>
      <c r="GO20" s="21"/>
      <c r="GP20" s="21"/>
      <c r="GQ20" s="21"/>
      <c r="GR20" s="21"/>
      <c r="GS20" s="21"/>
      <c r="GT20" s="21"/>
      <c r="GU20" s="21"/>
      <c r="GV20" s="21"/>
      <c r="GW20" s="21"/>
      <c r="GX20" s="21"/>
      <c r="GY20" s="21"/>
      <c r="GZ20" s="21"/>
      <c r="HA20" s="21"/>
      <c r="HB20" s="21"/>
      <c r="HC20" s="21"/>
      <c r="HD20" s="21"/>
      <c r="HE20" s="21"/>
      <c r="HF20" s="21"/>
      <c r="HG20" s="21">
        <v>1</v>
      </c>
      <c r="HH20" s="21"/>
      <c r="HI20" s="21">
        <v>1</v>
      </c>
      <c r="HJ20" s="21">
        <v>1</v>
      </c>
      <c r="HK20" s="21"/>
      <c r="HL20" s="21">
        <v>1</v>
      </c>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row>
    <row r="21" spans="2:572" ht="15" hidden="1" customHeight="1" outlineLevel="1">
      <c r="B21" s="143" t="s">
        <v>702</v>
      </c>
      <c r="C21" s="69" t="str">
        <f>HYPERLINK("#Référentiel_de_Compétences!"&amp;ADDRESS(6+MATCH(B21,[2]Référentiel_de_Compétences!$B$7:$B$218,0),4),"Définition")</f>
        <v>Définition</v>
      </c>
      <c r="D21" s="20" t="str">
        <f>VLOOKUP(B21,[2]Référentiel_de_Compétences!$B$7:$C$399,2,0)</f>
        <v>Négociation</v>
      </c>
      <c r="E21" s="21"/>
      <c r="F21" s="21"/>
      <c r="G21" s="21"/>
      <c r="H21" s="21">
        <v>2</v>
      </c>
      <c r="I21" s="21">
        <v>2</v>
      </c>
      <c r="J21" s="21"/>
      <c r="K21" s="21"/>
      <c r="L21" s="21"/>
      <c r="M21" s="21"/>
      <c r="N21" s="21">
        <v>2</v>
      </c>
      <c r="O21" s="21"/>
      <c r="P21" s="21"/>
      <c r="Q21" s="21"/>
      <c r="R21" s="21"/>
      <c r="S21" s="21"/>
      <c r="T21" s="21"/>
      <c r="U21" s="21"/>
      <c r="V21" s="21"/>
      <c r="W21" s="21"/>
      <c r="X21" s="21"/>
      <c r="Y21" s="21"/>
      <c r="Z21" s="25"/>
      <c r="AA21" s="19"/>
      <c r="AB21" s="19"/>
      <c r="AC21" s="21"/>
      <c r="AD21" s="19">
        <v>1</v>
      </c>
      <c r="AE21" s="21"/>
      <c r="AF21" s="19">
        <v>1</v>
      </c>
      <c r="AG21" s="19">
        <v>1</v>
      </c>
      <c r="AH21" s="21"/>
      <c r="AI21" s="19"/>
      <c r="AJ21" s="19"/>
      <c r="AK21" s="21"/>
      <c r="AL21" s="19"/>
      <c r="AM21" s="19"/>
      <c r="AN21" s="19">
        <v>1</v>
      </c>
      <c r="AO21" s="21">
        <v>1</v>
      </c>
      <c r="AP21" s="21">
        <v>1</v>
      </c>
      <c r="AQ21" s="21">
        <v>2</v>
      </c>
      <c r="AR21" s="21">
        <v>1</v>
      </c>
      <c r="AS21" s="21">
        <v>1</v>
      </c>
      <c r="AT21" s="21">
        <v>1</v>
      </c>
      <c r="AU21" s="21">
        <v>1</v>
      </c>
      <c r="AV21" s="21">
        <v>1</v>
      </c>
      <c r="AW21" s="21">
        <v>1</v>
      </c>
      <c r="AX21" s="21">
        <v>1</v>
      </c>
      <c r="AY21" s="21">
        <v>2</v>
      </c>
      <c r="AZ21" s="21">
        <v>2</v>
      </c>
      <c r="BA21" s="21">
        <v>2</v>
      </c>
      <c r="BB21" s="21"/>
      <c r="BC21" s="21"/>
      <c r="BD21" s="21"/>
      <c r="BE21" s="21"/>
      <c r="BF21" s="21">
        <v>1</v>
      </c>
      <c r="BG21" s="21">
        <v>1</v>
      </c>
      <c r="BH21" s="21">
        <v>2</v>
      </c>
      <c r="BI21" s="21">
        <v>1</v>
      </c>
      <c r="BJ21" s="21"/>
      <c r="BK21" s="21"/>
      <c r="BL21" s="21">
        <v>1</v>
      </c>
      <c r="BM21" s="21">
        <v>1</v>
      </c>
      <c r="BN21" s="21">
        <v>1</v>
      </c>
      <c r="BO21" s="21">
        <v>2</v>
      </c>
      <c r="BP21" s="21">
        <v>2</v>
      </c>
      <c r="BQ21" s="21">
        <v>2</v>
      </c>
      <c r="BR21" s="21">
        <v>1</v>
      </c>
      <c r="BS21" s="21">
        <v>1</v>
      </c>
      <c r="BT21" s="21"/>
      <c r="BU21" s="21"/>
      <c r="BV21" s="21">
        <v>2</v>
      </c>
      <c r="BW21" s="21"/>
      <c r="BX21" s="21"/>
      <c r="BY21" s="21">
        <v>1</v>
      </c>
      <c r="BZ21" s="21"/>
      <c r="CA21" s="21">
        <v>1</v>
      </c>
      <c r="CB21" s="21">
        <v>1</v>
      </c>
      <c r="CC21" s="21">
        <v>2</v>
      </c>
      <c r="CD21" s="21"/>
      <c r="CE21" s="21"/>
      <c r="CF21" s="21">
        <v>1</v>
      </c>
      <c r="CG21" s="21">
        <v>1</v>
      </c>
      <c r="CH21" s="21"/>
      <c r="CI21" s="21"/>
      <c r="CJ21" s="21"/>
      <c r="CK21" s="21"/>
      <c r="CL21" s="21"/>
      <c r="CM21" s="21"/>
      <c r="CN21" s="21"/>
      <c r="CO21" s="21">
        <v>2</v>
      </c>
      <c r="CP21" s="21">
        <v>2</v>
      </c>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v>1</v>
      </c>
      <c r="EQ21" s="21"/>
      <c r="ER21" s="21"/>
      <c r="ES21" s="21"/>
      <c r="ET21" s="21"/>
      <c r="EU21" s="21"/>
      <c r="EV21" s="21"/>
      <c r="EW21" s="21"/>
      <c r="EX21" s="21"/>
      <c r="EY21" s="21"/>
      <c r="EZ21" s="21"/>
      <c r="FA21" s="21"/>
      <c r="FB21" s="21">
        <v>1</v>
      </c>
      <c r="FC21" s="21">
        <v>1</v>
      </c>
      <c r="FD21" s="21"/>
      <c r="FE21" s="21"/>
      <c r="FF21" s="21"/>
      <c r="FG21" s="21">
        <v>2</v>
      </c>
      <c r="FH21" s="21">
        <v>2</v>
      </c>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v>1</v>
      </c>
      <c r="GG21" s="21"/>
      <c r="GH21" s="21"/>
      <c r="GI21" s="21"/>
      <c r="GJ21" s="21"/>
      <c r="GK21" s="21">
        <v>1</v>
      </c>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v>2</v>
      </c>
      <c r="JS21" s="21">
        <v>2</v>
      </c>
      <c r="JT21" s="21">
        <v>2</v>
      </c>
      <c r="JU21" s="21">
        <v>2</v>
      </c>
      <c r="JV21" s="21"/>
      <c r="JW21" s="21">
        <v>2</v>
      </c>
      <c r="JX21" s="21">
        <v>2</v>
      </c>
      <c r="JY21" s="21">
        <v>2</v>
      </c>
      <c r="JZ21" s="21">
        <v>2</v>
      </c>
      <c r="KA21" s="21"/>
      <c r="KB21" s="21"/>
      <c r="KC21" s="21"/>
      <c r="KD21" s="21"/>
      <c r="KE21" s="21">
        <v>2</v>
      </c>
      <c r="KF21" s="21">
        <v>2</v>
      </c>
      <c r="KG21" s="21">
        <v>2</v>
      </c>
      <c r="KH21" s="21">
        <v>2</v>
      </c>
      <c r="KI21" s="21">
        <v>2</v>
      </c>
      <c r="KJ21" s="21">
        <v>2</v>
      </c>
      <c r="KK21" s="21">
        <v>2</v>
      </c>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v>2</v>
      </c>
      <c r="LR21" s="21"/>
      <c r="LS21" s="21"/>
      <c r="LT21" s="21"/>
      <c r="LU21" s="21"/>
      <c r="LV21" s="21"/>
      <c r="LW21" s="21"/>
      <c r="LX21" s="21"/>
      <c r="LY21" s="21"/>
      <c r="LZ21" s="21"/>
      <c r="MA21" s="21"/>
      <c r="MB21" s="21"/>
      <c r="MC21" s="21"/>
      <c r="MD21" s="21"/>
      <c r="ME21" s="21"/>
      <c r="MF21" s="21"/>
      <c r="MG21" s="21"/>
      <c r="MH21" s="21"/>
      <c r="MI21" s="21">
        <v>2</v>
      </c>
      <c r="MJ21" s="21">
        <v>2</v>
      </c>
      <c r="MK21" s="21">
        <v>2</v>
      </c>
      <c r="ML21" s="21"/>
      <c r="MM21" s="21"/>
      <c r="MN21" s="21">
        <v>2</v>
      </c>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v>1</v>
      </c>
      <c r="OF21" s="21">
        <v>1</v>
      </c>
      <c r="OG21" s="21">
        <v>2</v>
      </c>
      <c r="OH21" s="21">
        <v>2</v>
      </c>
      <c r="OI21" s="21">
        <v>2</v>
      </c>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v>2</v>
      </c>
      <c r="PZ21" s="21">
        <v>2</v>
      </c>
      <c r="QA21" s="21">
        <v>2</v>
      </c>
      <c r="QB21" s="21">
        <v>2</v>
      </c>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row>
    <row r="22" spans="2:572" ht="15" hidden="1" customHeight="1" outlineLevel="1">
      <c r="B22" s="143" t="s">
        <v>703</v>
      </c>
      <c r="C22" s="69" t="str">
        <f>HYPERLINK("#Référentiel_de_Compétences!"&amp;ADDRESS(6+MATCH(B22,[2]Référentiel_de_Compétences!$B$7:$B$218,0),4),"Définition")</f>
        <v>Définition</v>
      </c>
      <c r="D22" s="20" t="str">
        <f>VLOOKUP(B22,[2]Référentiel_de_Compétences!$B$7:$C$399,2,0)</f>
        <v>Ventes en face à face</v>
      </c>
      <c r="E22" s="21"/>
      <c r="F22" s="21"/>
      <c r="G22" s="21"/>
      <c r="H22" s="21">
        <v>1</v>
      </c>
      <c r="I22" s="21">
        <v>1</v>
      </c>
      <c r="J22" s="21">
        <v>1</v>
      </c>
      <c r="K22" s="21">
        <v>1</v>
      </c>
      <c r="L22" s="21">
        <v>1</v>
      </c>
      <c r="M22" s="21"/>
      <c r="N22" s="21"/>
      <c r="O22" s="21">
        <v>1</v>
      </c>
      <c r="P22" s="21">
        <v>1</v>
      </c>
      <c r="Q22" s="21"/>
      <c r="R22" s="21"/>
      <c r="S22" s="21"/>
      <c r="T22" s="21"/>
      <c r="U22" s="21"/>
      <c r="V22" s="21"/>
      <c r="W22" s="21"/>
      <c r="X22" s="21"/>
      <c r="Y22" s="21"/>
      <c r="Z22" s="25"/>
      <c r="AA22" s="19"/>
      <c r="AB22" s="19"/>
      <c r="AC22" s="21"/>
      <c r="AD22" s="19"/>
      <c r="AE22" s="21"/>
      <c r="AF22" s="19"/>
      <c r="AG22" s="19"/>
      <c r="AH22" s="21"/>
      <c r="AI22" s="19"/>
      <c r="AJ22" s="19"/>
      <c r="AK22" s="21"/>
      <c r="AL22" s="19"/>
      <c r="AM22" s="19"/>
      <c r="AN22" s="19"/>
      <c r="AO22" s="21"/>
      <c r="AP22" s="21"/>
      <c r="AQ22" s="21">
        <v>1</v>
      </c>
      <c r="AR22" s="21">
        <v>1</v>
      </c>
      <c r="AS22" s="21">
        <v>1</v>
      </c>
      <c r="AT22" s="21">
        <v>1</v>
      </c>
      <c r="AU22" s="21">
        <v>1</v>
      </c>
      <c r="AV22" s="21"/>
      <c r="AW22" s="21"/>
      <c r="AX22" s="21"/>
      <c r="AY22" s="21"/>
      <c r="AZ22" s="21"/>
      <c r="BA22" s="21"/>
      <c r="BB22" s="21">
        <v>1</v>
      </c>
      <c r="BC22" s="21">
        <v>1</v>
      </c>
      <c r="BD22" s="21">
        <v>1</v>
      </c>
      <c r="BE22" s="21"/>
      <c r="BF22" s="21"/>
      <c r="BG22" s="21"/>
      <c r="BH22" s="21"/>
      <c r="BI22" s="21"/>
      <c r="BJ22" s="21"/>
      <c r="BK22" s="21"/>
      <c r="BL22" s="21"/>
      <c r="BM22" s="21"/>
      <c r="BN22" s="21"/>
      <c r="BO22" s="21"/>
      <c r="BP22" s="21"/>
      <c r="BQ22" s="21"/>
      <c r="BR22" s="21"/>
      <c r="BS22" s="21"/>
      <c r="BT22" s="21"/>
      <c r="BU22" s="21"/>
      <c r="BV22" s="21"/>
      <c r="BW22" s="21"/>
      <c r="BX22" s="21"/>
      <c r="BY22" s="21">
        <v>1</v>
      </c>
      <c r="BZ22" s="21">
        <v>1</v>
      </c>
      <c r="CA22" s="21"/>
      <c r="CB22" s="21"/>
      <c r="CC22" s="21"/>
      <c r="CD22" s="21"/>
      <c r="CE22" s="21"/>
      <c r="CF22" s="21">
        <v>1</v>
      </c>
      <c r="CG22" s="21">
        <v>1</v>
      </c>
      <c r="CH22" s="21"/>
      <c r="CI22" s="21"/>
      <c r="CJ22" s="21"/>
      <c r="CK22" s="21"/>
      <c r="CL22" s="21"/>
      <c r="CM22" s="21"/>
      <c r="CN22" s="21"/>
      <c r="CO22" s="21">
        <v>2</v>
      </c>
      <c r="CP22" s="21">
        <v>2</v>
      </c>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row>
    <row r="23" spans="2:572" ht="15" customHeight="1" outlineLevel="1">
      <c r="B23" s="143" t="s">
        <v>704</v>
      </c>
      <c r="C23" s="69" t="str">
        <f>HYPERLINK("#Référentiel_de_Compétences!"&amp;ADDRESS(6+MATCH(B23,[2]Référentiel_de_Compétences!$B$7:$B$218,0),4),"Définition")</f>
        <v>Définition</v>
      </c>
      <c r="D23" s="20" t="str">
        <f>VLOOKUP(B23,[2]Référentiel_de_Compétences!$B$7:$C$399,2,0)</f>
        <v>Ventes à distance</v>
      </c>
      <c r="E23" s="21"/>
      <c r="F23" s="21"/>
      <c r="G23" s="21"/>
      <c r="H23" s="21">
        <v>2</v>
      </c>
      <c r="I23" s="21">
        <v>2</v>
      </c>
      <c r="J23" s="21"/>
      <c r="K23" s="21"/>
      <c r="L23" s="21"/>
      <c r="M23" s="21"/>
      <c r="N23" s="21"/>
      <c r="O23" s="21"/>
      <c r="P23" s="21"/>
      <c r="Q23" s="21"/>
      <c r="R23" s="21">
        <v>1</v>
      </c>
      <c r="S23" s="21"/>
      <c r="T23" s="21">
        <v>1</v>
      </c>
      <c r="U23" s="21">
        <v>1</v>
      </c>
      <c r="V23" s="21">
        <v>1</v>
      </c>
      <c r="W23" s="21">
        <v>1</v>
      </c>
      <c r="X23" s="21">
        <v>1</v>
      </c>
      <c r="Y23" s="21">
        <v>1</v>
      </c>
      <c r="Z23" s="25">
        <v>2</v>
      </c>
      <c r="AA23" s="19">
        <v>2</v>
      </c>
      <c r="AB23" s="19">
        <v>2</v>
      </c>
      <c r="AC23" s="21"/>
      <c r="AD23" s="19">
        <v>1</v>
      </c>
      <c r="AE23" s="21">
        <v>1</v>
      </c>
      <c r="AF23" s="19">
        <v>1</v>
      </c>
      <c r="AG23" s="19"/>
      <c r="AH23" s="21">
        <v>1</v>
      </c>
      <c r="AI23" s="19">
        <v>1</v>
      </c>
      <c r="AJ23" s="19">
        <v>2</v>
      </c>
      <c r="AK23" s="21">
        <v>2</v>
      </c>
      <c r="AL23" s="19"/>
      <c r="AM23" s="19">
        <v>2</v>
      </c>
      <c r="AN23" s="19">
        <v>2</v>
      </c>
      <c r="AO23" s="21">
        <v>2</v>
      </c>
      <c r="AP23" s="21">
        <v>2</v>
      </c>
      <c r="AQ23" s="21">
        <v>1</v>
      </c>
      <c r="AR23" s="21">
        <v>1</v>
      </c>
      <c r="AS23" s="21">
        <v>1</v>
      </c>
      <c r="AT23" s="21">
        <v>1</v>
      </c>
      <c r="AU23" s="21">
        <v>1</v>
      </c>
      <c r="AV23" s="25">
        <v>2</v>
      </c>
      <c r="AW23" s="25">
        <v>2</v>
      </c>
      <c r="AX23" s="25">
        <v>2</v>
      </c>
      <c r="AY23" s="21"/>
      <c r="AZ23" s="21"/>
      <c r="BA23" s="21"/>
      <c r="BB23" s="21"/>
      <c r="BC23" s="21"/>
      <c r="BD23" s="21"/>
      <c r="BE23" s="21"/>
      <c r="BF23" s="21"/>
      <c r="BG23" s="21"/>
      <c r="BH23" s="21"/>
      <c r="BI23" s="21"/>
      <c r="BJ23" s="21">
        <v>1</v>
      </c>
      <c r="BK23" s="21">
        <v>1</v>
      </c>
      <c r="BL23" s="21"/>
      <c r="BM23" s="21"/>
      <c r="BN23" s="21"/>
      <c r="BO23" s="21"/>
      <c r="BP23" s="21"/>
      <c r="BQ23" s="21"/>
      <c r="BR23" s="21"/>
      <c r="BS23" s="21"/>
      <c r="BT23" s="21"/>
      <c r="BU23" s="21"/>
      <c r="BV23" s="21"/>
      <c r="BW23" s="21"/>
      <c r="BX23" s="21"/>
      <c r="BY23" s="21"/>
      <c r="BZ23" s="21">
        <v>1</v>
      </c>
      <c r="CA23" s="21"/>
      <c r="CB23" s="21"/>
      <c r="CC23" s="21"/>
      <c r="CD23" s="21"/>
      <c r="CE23" s="21"/>
      <c r="CF23" s="21">
        <v>1</v>
      </c>
      <c r="CG23" s="21">
        <v>1</v>
      </c>
      <c r="CH23" s="21"/>
      <c r="CI23" s="21"/>
      <c r="CJ23" s="21"/>
      <c r="CK23" s="21"/>
      <c r="CL23" s="21"/>
      <c r="CM23" s="21"/>
      <c r="CN23" s="21"/>
      <c r="CO23" s="21">
        <v>2</v>
      </c>
      <c r="CP23" s="21">
        <v>2</v>
      </c>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row>
    <row r="24" spans="2:572" ht="15" hidden="1" customHeight="1" outlineLevel="1">
      <c r="B24" s="143" t="s">
        <v>705</v>
      </c>
      <c r="C24" s="69" t="str">
        <f>HYPERLINK("#Référentiel_de_Compétences!"&amp;ADDRESS(6+MATCH(B24,[2]Référentiel_de_Compétences!$B$7:$B$218,0),4),"Définition")</f>
        <v>Définition</v>
      </c>
      <c r="D24" s="20" t="str">
        <f>VLOOKUP(B24,[2]Référentiel_de_Compétences!$B$7:$C$399,2,0)</f>
        <v>Ventes avec les experts</v>
      </c>
      <c r="E24" s="21"/>
      <c r="F24" s="21"/>
      <c r="G24" s="21"/>
      <c r="H24" s="21">
        <v>2</v>
      </c>
      <c r="I24" s="21">
        <v>2</v>
      </c>
      <c r="J24" s="21"/>
      <c r="K24" s="21"/>
      <c r="L24" s="21"/>
      <c r="M24" s="21"/>
      <c r="N24" s="21"/>
      <c r="O24" s="21"/>
      <c r="P24" s="21"/>
      <c r="Q24" s="21"/>
      <c r="R24" s="21"/>
      <c r="S24" s="21"/>
      <c r="T24" s="21"/>
      <c r="U24" s="21"/>
      <c r="V24" s="21"/>
      <c r="W24" s="21"/>
      <c r="X24" s="21"/>
      <c r="Y24" s="21"/>
      <c r="Z24" s="25"/>
      <c r="AA24" s="19"/>
      <c r="AB24" s="19"/>
      <c r="AC24" s="21"/>
      <c r="AD24" s="19"/>
      <c r="AE24" s="21">
        <v>2</v>
      </c>
      <c r="AF24" s="19"/>
      <c r="AG24" s="19">
        <v>2</v>
      </c>
      <c r="AH24" s="21"/>
      <c r="AI24" s="19"/>
      <c r="AJ24" s="19"/>
      <c r="AK24" s="21"/>
      <c r="AL24" s="19"/>
      <c r="AM24" s="19"/>
      <c r="AN24" s="19"/>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v>1</v>
      </c>
      <c r="BP24" s="21">
        <v>1</v>
      </c>
      <c r="BQ24" s="21"/>
      <c r="BR24" s="21">
        <v>2</v>
      </c>
      <c r="BS24" s="21">
        <v>2</v>
      </c>
      <c r="BT24" s="21"/>
      <c r="BU24" s="21"/>
      <c r="BV24" s="21"/>
      <c r="BW24" s="21"/>
      <c r="BX24" s="21"/>
      <c r="BY24" s="21"/>
      <c r="BZ24" s="21"/>
      <c r="CA24" s="21"/>
      <c r="CB24" s="21"/>
      <c r="CC24" s="21"/>
      <c r="CD24" s="21"/>
      <c r="CE24" s="21"/>
      <c r="CF24" s="21">
        <v>2</v>
      </c>
      <c r="CG24" s="21">
        <v>2</v>
      </c>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v>1</v>
      </c>
      <c r="DY24" s="21">
        <v>1</v>
      </c>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row>
    <row r="25" spans="2:572" ht="15" hidden="1" customHeight="1" outlineLevel="1">
      <c r="B25" s="143" t="s">
        <v>706</v>
      </c>
      <c r="C25" s="69" t="str">
        <f>HYPERLINK("#Référentiel_de_Compétences!"&amp;ADDRESS(6+MATCH(B25,[2]Référentiel_de_Compétences!$B$7:$B$218,0),4),"Définition")</f>
        <v>Définition</v>
      </c>
      <c r="D25" s="20" t="str">
        <f>VLOOKUP(B25,[2]Référentiel_de_Compétences!$B$7:$C$399,2,0)</f>
        <v>Fidélisation</v>
      </c>
      <c r="E25" s="21"/>
      <c r="F25" s="21"/>
      <c r="G25" s="21"/>
      <c r="H25" s="21">
        <v>2</v>
      </c>
      <c r="I25" s="21">
        <v>2</v>
      </c>
      <c r="J25" s="21"/>
      <c r="K25" s="21"/>
      <c r="L25" s="21"/>
      <c r="M25" s="21"/>
      <c r="N25" s="21"/>
      <c r="O25" s="21"/>
      <c r="P25" s="21"/>
      <c r="Q25" s="21"/>
      <c r="R25" s="21"/>
      <c r="S25" s="21"/>
      <c r="T25" s="21"/>
      <c r="U25" s="21"/>
      <c r="V25" s="21"/>
      <c r="W25" s="21"/>
      <c r="X25" s="21"/>
      <c r="Y25" s="21"/>
      <c r="Z25" s="25"/>
      <c r="AA25" s="19"/>
      <c r="AB25" s="19"/>
      <c r="AC25" s="21"/>
      <c r="AD25" s="19"/>
      <c r="AE25" s="21"/>
      <c r="AF25" s="19"/>
      <c r="AG25" s="19"/>
      <c r="AH25" s="21"/>
      <c r="AI25" s="19"/>
      <c r="AJ25" s="19"/>
      <c r="AK25" s="21"/>
      <c r="AL25" s="19"/>
      <c r="AM25" s="19"/>
      <c r="AN25" s="19"/>
      <c r="AO25" s="21"/>
      <c r="AP25" s="21"/>
      <c r="AQ25" s="21"/>
      <c r="AR25" s="21"/>
      <c r="AS25" s="21"/>
      <c r="AT25" s="21"/>
      <c r="AU25" s="21"/>
      <c r="AV25" s="21"/>
      <c r="AW25" s="21"/>
      <c r="AX25" s="21"/>
      <c r="AY25" s="21"/>
      <c r="AZ25" s="21"/>
      <c r="BA25" s="21"/>
      <c r="BB25" s="21"/>
      <c r="BC25" s="21"/>
      <c r="BD25" s="21"/>
      <c r="BE25" s="21"/>
      <c r="BF25" s="21">
        <v>2</v>
      </c>
      <c r="BG25" s="21">
        <v>2</v>
      </c>
      <c r="BH25" s="21">
        <v>2</v>
      </c>
      <c r="BI25" s="21"/>
      <c r="BJ25" s="21"/>
      <c r="BK25" s="21"/>
      <c r="BL25" s="21"/>
      <c r="BM25" s="21"/>
      <c r="BN25" s="21">
        <v>2</v>
      </c>
      <c r="BO25" s="21"/>
      <c r="BP25" s="21"/>
      <c r="BQ25" s="21">
        <v>2</v>
      </c>
      <c r="BR25" s="21">
        <v>2</v>
      </c>
      <c r="BS25" s="21">
        <v>2</v>
      </c>
      <c r="BT25" s="21"/>
      <c r="BU25" s="21"/>
      <c r="BV25" s="21"/>
      <c r="BW25" s="21"/>
      <c r="BX25" s="21"/>
      <c r="BY25" s="21"/>
      <c r="BZ25" s="21"/>
      <c r="CA25" s="21"/>
      <c r="CB25" s="21"/>
      <c r="CC25" s="21"/>
      <c r="CD25" s="21"/>
      <c r="CE25" s="21"/>
      <c r="CF25" s="21">
        <v>1</v>
      </c>
      <c r="CG25" s="21">
        <v>1</v>
      </c>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v>2</v>
      </c>
      <c r="FM25" s="21">
        <v>2</v>
      </c>
      <c r="FN25" s="21"/>
      <c r="FO25" s="21"/>
      <c r="FP25" s="21">
        <v>2</v>
      </c>
      <c r="FQ25" s="21"/>
      <c r="FR25" s="21"/>
      <c r="FS25" s="21"/>
      <c r="FT25" s="21"/>
      <c r="FU25" s="21"/>
      <c r="FV25" s="21"/>
      <c r="FW25" s="21"/>
      <c r="FX25" s="21"/>
      <c r="FY25" s="21"/>
      <c r="FZ25" s="21"/>
      <c r="GA25" s="21"/>
      <c r="GB25" s="21"/>
      <c r="GC25" s="21"/>
      <c r="GD25" s="21"/>
      <c r="GE25" s="21"/>
      <c r="GF25" s="21">
        <v>1</v>
      </c>
      <c r="GG25" s="21"/>
      <c r="GH25" s="21"/>
      <c r="GI25" s="21"/>
      <c r="GJ25" s="21"/>
      <c r="GK25" s="21">
        <v>1</v>
      </c>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v>2</v>
      </c>
      <c r="HJ25" s="21">
        <v>2</v>
      </c>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row>
    <row r="26" spans="2:572" ht="15" hidden="1" customHeight="1" outlineLevel="1">
      <c r="B26" s="143" t="s">
        <v>707</v>
      </c>
      <c r="C26" s="69" t="str">
        <f>HYPERLINK("#Référentiel_de_Compétences!"&amp;ADDRESS(6+MATCH(B26,[2]Référentiel_de_Compétences!$B$7:$B$218,0),4),"Définition")</f>
        <v>Définition</v>
      </c>
      <c r="D26" s="20" t="str">
        <f>VLOOKUP(B26,[2]Référentiel_de_Compétences!$B$7:$C$399,2,0)</f>
        <v>Prospection</v>
      </c>
      <c r="E26" s="21"/>
      <c r="F26" s="21"/>
      <c r="G26" s="21"/>
      <c r="H26" s="21">
        <v>2</v>
      </c>
      <c r="I26" s="21">
        <v>2</v>
      </c>
      <c r="J26" s="21"/>
      <c r="K26" s="21"/>
      <c r="L26" s="21"/>
      <c r="M26" s="21"/>
      <c r="N26" s="21"/>
      <c r="O26" s="21"/>
      <c r="P26" s="21"/>
      <c r="Q26" s="21"/>
      <c r="R26" s="21"/>
      <c r="S26" s="21"/>
      <c r="T26" s="21"/>
      <c r="U26" s="21"/>
      <c r="V26" s="21"/>
      <c r="W26" s="21"/>
      <c r="X26" s="21"/>
      <c r="Y26" s="21"/>
      <c r="Z26" s="25"/>
      <c r="AA26" s="19"/>
      <c r="AB26" s="19"/>
      <c r="AC26" s="21"/>
      <c r="AD26" s="19"/>
      <c r="AE26" s="21"/>
      <c r="AF26" s="19"/>
      <c r="AG26" s="19"/>
      <c r="AH26" s="21">
        <v>2</v>
      </c>
      <c r="AI26" s="19">
        <v>2</v>
      </c>
      <c r="AJ26" s="19"/>
      <c r="AK26" s="21"/>
      <c r="AL26" s="19"/>
      <c r="AM26" s="19"/>
      <c r="AN26" s="19"/>
      <c r="AO26" s="21"/>
      <c r="AP26" s="21"/>
      <c r="AQ26" s="21"/>
      <c r="AR26" s="21"/>
      <c r="AS26" s="21"/>
      <c r="AT26" s="21">
        <v>1</v>
      </c>
      <c r="AU26" s="21">
        <v>1</v>
      </c>
      <c r="AV26" s="21"/>
      <c r="AW26" s="21"/>
      <c r="AX26" s="21"/>
      <c r="AY26" s="21"/>
      <c r="AZ26" s="21"/>
      <c r="BA26" s="21"/>
      <c r="BB26" s="21"/>
      <c r="BC26" s="21"/>
      <c r="BD26" s="21"/>
      <c r="BE26" s="21">
        <v>1</v>
      </c>
      <c r="BF26" s="21">
        <v>1</v>
      </c>
      <c r="BG26" s="21">
        <v>1</v>
      </c>
      <c r="BH26" s="21">
        <v>1</v>
      </c>
      <c r="BI26" s="21">
        <v>1</v>
      </c>
      <c r="BJ26" s="21">
        <v>1</v>
      </c>
      <c r="BK26" s="21">
        <v>1</v>
      </c>
      <c r="BL26" s="21"/>
      <c r="BM26" s="21"/>
      <c r="BN26" s="21">
        <v>1</v>
      </c>
      <c r="BO26" s="21"/>
      <c r="BP26" s="21"/>
      <c r="BQ26" s="21">
        <v>1</v>
      </c>
      <c r="BR26" s="21">
        <v>1</v>
      </c>
      <c r="BS26" s="21">
        <v>1</v>
      </c>
      <c r="BT26" s="21"/>
      <c r="BU26" s="21"/>
      <c r="BV26" s="21"/>
      <c r="BW26" s="21"/>
      <c r="BX26" s="21"/>
      <c r="BY26" s="21"/>
      <c r="BZ26" s="21"/>
      <c r="CA26" s="21"/>
      <c r="CB26" s="21">
        <v>1</v>
      </c>
      <c r="CC26" s="21"/>
      <c r="CD26" s="21"/>
      <c r="CE26" s="21"/>
      <c r="CF26" s="21">
        <v>2</v>
      </c>
      <c r="CG26" s="21">
        <v>2</v>
      </c>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v>2</v>
      </c>
      <c r="DS26" s="21"/>
      <c r="DT26" s="21"/>
      <c r="DU26" s="21"/>
      <c r="DV26" s="21"/>
      <c r="DW26" s="21"/>
      <c r="DX26" s="21">
        <v>2</v>
      </c>
      <c r="DY26" s="21">
        <v>2</v>
      </c>
      <c r="DZ26" s="21">
        <v>2</v>
      </c>
      <c r="EA26" s="21">
        <v>2</v>
      </c>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v>1</v>
      </c>
      <c r="GG26" s="21"/>
      <c r="GH26" s="21"/>
      <c r="GI26" s="21"/>
      <c r="GJ26" s="21"/>
      <c r="GK26" s="21">
        <v>1</v>
      </c>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row>
    <row r="27" spans="2:572" ht="15" hidden="1" customHeight="1" outlineLevel="1">
      <c r="B27" s="146" t="s">
        <v>708</v>
      </c>
      <c r="C27" s="69" t="str">
        <f>HYPERLINK("#Référentiel_de_Compétences!"&amp;ADDRESS(6+MATCH(B27,[2]Référentiel_de_Compétences!$B$7:$B$218,0),4),"Définition")</f>
        <v>Définition</v>
      </c>
      <c r="D27" s="34" t="str">
        <f>VLOOKUP(B27,[2]Référentiel_de_Compétences!$B$7:$C$399,2,0)</f>
        <v>Traitement de la connaissance client</v>
      </c>
      <c r="E27" s="25">
        <v>2</v>
      </c>
      <c r="F27" s="25">
        <v>2</v>
      </c>
      <c r="G27" s="25">
        <v>2</v>
      </c>
      <c r="H27" s="25"/>
      <c r="I27" s="25"/>
      <c r="J27" s="25"/>
      <c r="K27" s="25"/>
      <c r="L27" s="21"/>
      <c r="M27" s="25"/>
      <c r="N27" s="25">
        <v>2</v>
      </c>
      <c r="O27" s="25"/>
      <c r="P27" s="25"/>
      <c r="Q27" s="25"/>
      <c r="R27" s="25"/>
      <c r="S27" s="25"/>
      <c r="T27" s="25"/>
      <c r="U27" s="25"/>
      <c r="V27" s="25"/>
      <c r="W27" s="25"/>
      <c r="X27" s="25"/>
      <c r="Y27" s="25"/>
      <c r="Z27" s="25">
        <v>1</v>
      </c>
      <c r="AA27" s="19">
        <v>1</v>
      </c>
      <c r="AB27" s="19">
        <v>1</v>
      </c>
      <c r="AC27" s="25">
        <v>2</v>
      </c>
      <c r="AD27" s="19"/>
      <c r="AE27" s="21"/>
      <c r="AF27" s="19"/>
      <c r="AG27" s="19"/>
      <c r="AH27" s="21">
        <v>1</v>
      </c>
      <c r="AI27" s="19"/>
      <c r="AJ27" s="19">
        <v>1</v>
      </c>
      <c r="AK27" s="21">
        <v>1</v>
      </c>
      <c r="AL27" s="19">
        <v>1</v>
      </c>
      <c r="AM27" s="19"/>
      <c r="AN27" s="19"/>
      <c r="AO27" s="21"/>
      <c r="AP27" s="21"/>
      <c r="AQ27" s="25">
        <v>2</v>
      </c>
      <c r="AR27" s="25">
        <v>2</v>
      </c>
      <c r="AS27" s="25">
        <v>2</v>
      </c>
      <c r="AT27" s="25"/>
      <c r="AU27" s="25"/>
      <c r="AV27" s="21">
        <v>1</v>
      </c>
      <c r="AW27" s="21">
        <v>1</v>
      </c>
      <c r="AX27" s="21">
        <v>1</v>
      </c>
      <c r="AY27" s="21">
        <v>1</v>
      </c>
      <c r="AZ27" s="21">
        <v>1</v>
      </c>
      <c r="BA27" s="21">
        <v>1</v>
      </c>
      <c r="BB27" s="25"/>
      <c r="BC27" s="25"/>
      <c r="BD27" s="25"/>
      <c r="BE27" s="25"/>
      <c r="BF27" s="25"/>
      <c r="BG27" s="25"/>
      <c r="BH27" s="25"/>
      <c r="BI27" s="25"/>
      <c r="BJ27" s="25">
        <v>1</v>
      </c>
      <c r="BK27" s="25">
        <v>1</v>
      </c>
      <c r="BL27" s="25"/>
      <c r="BM27" s="25"/>
      <c r="BN27" s="25"/>
      <c r="BO27" s="25">
        <v>2</v>
      </c>
      <c r="BP27" s="25">
        <v>2</v>
      </c>
      <c r="BQ27" s="25"/>
      <c r="BR27" s="25"/>
      <c r="BS27" s="25"/>
      <c r="BT27" s="25">
        <v>1</v>
      </c>
      <c r="BU27" s="25">
        <v>1</v>
      </c>
      <c r="BV27" s="25"/>
      <c r="BW27" s="25"/>
      <c r="BX27" s="25"/>
      <c r="BY27" s="25"/>
      <c r="BZ27" s="25"/>
      <c r="CA27" s="25"/>
      <c r="CB27" s="25"/>
      <c r="CC27" s="25"/>
      <c r="CD27" s="25"/>
      <c r="CE27" s="25"/>
      <c r="CF27" s="25">
        <v>2</v>
      </c>
      <c r="CG27" s="25">
        <v>2</v>
      </c>
      <c r="CH27" s="25"/>
      <c r="CI27" s="25"/>
      <c r="CJ27" s="25">
        <v>2</v>
      </c>
      <c r="CK27" s="25">
        <v>2</v>
      </c>
      <c r="CL27" s="25"/>
      <c r="CM27" s="25"/>
      <c r="CN27" s="25"/>
      <c r="CO27" s="25"/>
      <c r="CP27" s="25"/>
      <c r="CQ27" s="25"/>
      <c r="CR27" s="25"/>
      <c r="CS27" s="25"/>
      <c r="CT27" s="25">
        <v>2</v>
      </c>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v>2</v>
      </c>
      <c r="FM27" s="25">
        <v>1</v>
      </c>
      <c r="FN27" s="25"/>
      <c r="FO27" s="25"/>
      <c r="FP27" s="25">
        <v>1</v>
      </c>
      <c r="FQ27" s="25"/>
      <c r="FR27" s="25"/>
      <c r="FS27" s="25"/>
      <c r="FT27" s="25"/>
      <c r="FU27" s="25"/>
      <c r="FV27" s="25"/>
      <c r="FW27" s="25"/>
      <c r="FX27" s="25"/>
      <c r="FY27" s="25"/>
      <c r="FZ27" s="25"/>
      <c r="GA27" s="25"/>
      <c r="GB27" s="25"/>
      <c r="GC27" s="25"/>
      <c r="GD27" s="25">
        <v>1</v>
      </c>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1"/>
      <c r="HL27" s="21"/>
      <c r="HM27" s="21"/>
      <c r="HN27" s="25"/>
      <c r="HO27" s="25"/>
      <c r="HP27" s="25"/>
      <c r="HQ27" s="25"/>
      <c r="HR27" s="25"/>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row>
    <row r="28" spans="2:572" ht="15" hidden="1" customHeight="1">
      <c r="B28" s="103" t="s">
        <v>709</v>
      </c>
      <c r="C28" s="103"/>
      <c r="D28" s="103"/>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row>
    <row r="29" spans="2:572" ht="15" hidden="1" customHeight="1" outlineLevel="1">
      <c r="B29" s="35" t="s">
        <v>710</v>
      </c>
      <c r="C29" s="69" t="str">
        <f>HYPERLINK("#Référentiel_de_Compétences!"&amp;ADDRESS(6+MATCH(B29,[2]Référentiel_de_Compétences!$B$7:$B$218,0),4),"Définition")</f>
        <v>Définition</v>
      </c>
      <c r="D29" s="36" t="str">
        <f>VLOOKUP(B29,[2]Référentiel_de_Compétences!$B$7:$C$399,2,0)</f>
        <v>Cadre législatif et réglementaire</v>
      </c>
      <c r="E29" s="19"/>
      <c r="F29" s="19"/>
      <c r="G29" s="19"/>
      <c r="H29" s="19"/>
      <c r="I29" s="19"/>
      <c r="J29" s="19">
        <v>1</v>
      </c>
      <c r="K29" s="19"/>
      <c r="L29" s="19"/>
      <c r="M29" s="19"/>
      <c r="N29" s="19"/>
      <c r="O29" s="19"/>
      <c r="P29" s="19"/>
      <c r="Q29" s="19"/>
      <c r="R29" s="19"/>
      <c r="S29" s="19">
        <v>1</v>
      </c>
      <c r="T29" s="19">
        <v>1</v>
      </c>
      <c r="U29" s="19">
        <v>1</v>
      </c>
      <c r="V29" s="19"/>
      <c r="W29" s="19"/>
      <c r="X29" s="19"/>
      <c r="Y29" s="19"/>
      <c r="Z29" s="21"/>
      <c r="AA29" s="21"/>
      <c r="AB29" s="21"/>
      <c r="AC29" s="19"/>
      <c r="AD29" s="19"/>
      <c r="AE29" s="21"/>
      <c r="AF29" s="19"/>
      <c r="AG29" s="19"/>
      <c r="AH29" s="21">
        <v>1</v>
      </c>
      <c r="AI29" s="19">
        <v>1</v>
      </c>
      <c r="AJ29" s="19"/>
      <c r="AK29" s="21"/>
      <c r="AL29" s="19"/>
      <c r="AM29" s="21">
        <v>1</v>
      </c>
      <c r="AN29" s="21"/>
      <c r="AO29" s="21"/>
      <c r="AP29" s="21"/>
      <c r="AQ29" s="19">
        <v>2</v>
      </c>
      <c r="AR29" s="19">
        <v>2</v>
      </c>
      <c r="AS29" s="19">
        <v>2</v>
      </c>
      <c r="AT29" s="19">
        <v>2</v>
      </c>
      <c r="AU29" s="19">
        <v>2</v>
      </c>
      <c r="AV29" s="21">
        <v>1</v>
      </c>
      <c r="AW29" s="21">
        <v>1</v>
      </c>
      <c r="AX29" s="21">
        <v>1</v>
      </c>
      <c r="AY29" s="21"/>
      <c r="AZ29" s="21"/>
      <c r="BA29" s="21"/>
      <c r="BB29" s="19"/>
      <c r="BC29" s="19"/>
      <c r="BD29" s="19"/>
      <c r="BE29" s="19"/>
      <c r="BF29" s="19"/>
      <c r="BG29" s="19"/>
      <c r="BH29" s="19"/>
      <c r="BI29" s="19"/>
      <c r="BJ29" s="19">
        <v>2</v>
      </c>
      <c r="BK29" s="19">
        <v>2</v>
      </c>
      <c r="BL29" s="19"/>
      <c r="BM29" s="19"/>
      <c r="BN29" s="19"/>
      <c r="BO29" s="19">
        <v>2</v>
      </c>
      <c r="BP29" s="19">
        <v>2</v>
      </c>
      <c r="BQ29" s="19"/>
      <c r="BR29" s="19"/>
      <c r="BS29" s="19"/>
      <c r="BT29" s="19"/>
      <c r="BU29" s="19"/>
      <c r="BV29" s="19">
        <v>1</v>
      </c>
      <c r="BW29" s="19">
        <v>2</v>
      </c>
      <c r="BX29" s="19">
        <v>1</v>
      </c>
      <c r="BY29" s="19"/>
      <c r="BZ29" s="19"/>
      <c r="CA29" s="19">
        <v>2</v>
      </c>
      <c r="CB29" s="19"/>
      <c r="CC29" s="19">
        <v>1</v>
      </c>
      <c r="CD29" s="19">
        <v>1</v>
      </c>
      <c r="CE29" s="19">
        <v>1</v>
      </c>
      <c r="CF29" s="19"/>
      <c r="CG29" s="19"/>
      <c r="CH29" s="19">
        <v>1</v>
      </c>
      <c r="CI29" s="19">
        <v>1</v>
      </c>
      <c r="CJ29" s="19"/>
      <c r="CK29" s="19"/>
      <c r="CL29" s="19"/>
      <c r="CM29" s="19"/>
      <c r="CN29" s="19">
        <v>1</v>
      </c>
      <c r="CO29" s="19"/>
      <c r="CP29" s="19"/>
      <c r="CQ29" s="19"/>
      <c r="CR29" s="19"/>
      <c r="CS29" s="19"/>
      <c r="CT29" s="19">
        <v>1</v>
      </c>
      <c r="CU29" s="19"/>
      <c r="CV29" s="19"/>
      <c r="CW29" s="19"/>
      <c r="CX29" s="19"/>
      <c r="CY29" s="19"/>
      <c r="CZ29" s="19"/>
      <c r="DA29" s="19"/>
      <c r="DB29" s="19"/>
      <c r="DC29" s="19"/>
      <c r="DD29" s="19"/>
      <c r="DE29" s="19"/>
      <c r="DF29" s="19"/>
      <c r="DG29" s="19"/>
      <c r="DH29" s="19"/>
      <c r="DI29" s="19"/>
      <c r="DJ29" s="19"/>
      <c r="DK29" s="19">
        <v>1</v>
      </c>
      <c r="DL29" s="19">
        <v>1</v>
      </c>
      <c r="DM29" s="19"/>
      <c r="DN29" s="19">
        <v>2</v>
      </c>
      <c r="DO29" s="19"/>
      <c r="DP29" s="19"/>
      <c r="DQ29" s="19"/>
      <c r="DR29" s="19"/>
      <c r="DS29" s="19"/>
      <c r="DT29" s="19"/>
      <c r="DU29" s="19"/>
      <c r="DV29" s="19"/>
      <c r="DW29" s="19"/>
      <c r="DX29" s="19"/>
      <c r="DY29" s="19"/>
      <c r="DZ29" s="19"/>
      <c r="EA29" s="19"/>
      <c r="EB29" s="21"/>
      <c r="EC29" s="21"/>
      <c r="ED29" s="19"/>
      <c r="EE29" s="19"/>
      <c r="EF29" s="19"/>
      <c r="EG29" s="19"/>
      <c r="EH29" s="19"/>
      <c r="EI29" s="19"/>
      <c r="EJ29" s="19"/>
      <c r="EK29" s="19"/>
      <c r="EL29" s="19"/>
      <c r="EM29" s="19"/>
      <c r="EN29" s="19"/>
      <c r="EO29" s="19"/>
      <c r="EP29" s="19"/>
      <c r="EQ29" s="19"/>
      <c r="ER29" s="19"/>
      <c r="ES29" s="19"/>
      <c r="ET29" s="19"/>
      <c r="EU29" s="19"/>
      <c r="EV29" s="19"/>
      <c r="EW29" s="19"/>
      <c r="EX29" s="19">
        <v>2</v>
      </c>
      <c r="EY29" s="19">
        <v>2</v>
      </c>
      <c r="EZ29" s="19"/>
      <c r="FA29" s="19"/>
      <c r="FB29" s="19"/>
      <c r="FC29" s="19"/>
      <c r="FD29" s="19"/>
      <c r="FE29" s="19"/>
      <c r="FF29" s="19"/>
      <c r="FG29" s="19"/>
      <c r="FH29" s="19"/>
      <c r="FI29" s="19"/>
      <c r="FJ29" s="19"/>
      <c r="FK29" s="19"/>
      <c r="FL29" s="19">
        <v>1</v>
      </c>
      <c r="FM29" s="19"/>
      <c r="FN29" s="19"/>
      <c r="FO29" s="19"/>
      <c r="FP29" s="19"/>
      <c r="FQ29" s="19">
        <v>2</v>
      </c>
      <c r="FR29" s="19">
        <v>2</v>
      </c>
      <c r="FS29" s="19">
        <v>1</v>
      </c>
      <c r="FT29" s="19">
        <v>2</v>
      </c>
      <c r="FU29" s="19">
        <v>1</v>
      </c>
      <c r="FV29" s="19"/>
      <c r="FW29" s="19"/>
      <c r="FX29" s="19"/>
      <c r="FY29" s="19"/>
      <c r="FZ29" s="19"/>
      <c r="GA29" s="19"/>
      <c r="GB29" s="19"/>
      <c r="GC29" s="19"/>
      <c r="GD29" s="19">
        <v>1</v>
      </c>
      <c r="GE29" s="19"/>
      <c r="GF29" s="19"/>
      <c r="GG29" s="19"/>
      <c r="GH29" s="19"/>
      <c r="GI29" s="19"/>
      <c r="GJ29" s="19"/>
      <c r="GK29" s="19"/>
      <c r="GL29" s="21">
        <v>1</v>
      </c>
      <c r="GM29" s="21">
        <v>1</v>
      </c>
      <c r="GN29" s="19"/>
      <c r="GO29" s="19"/>
      <c r="GP29" s="19"/>
      <c r="GQ29" s="21">
        <v>1</v>
      </c>
      <c r="GR29" s="21">
        <v>1</v>
      </c>
      <c r="GS29" s="19"/>
      <c r="GT29" s="19"/>
      <c r="GU29" s="19"/>
      <c r="GV29" s="21">
        <v>2</v>
      </c>
      <c r="GW29" s="19">
        <v>2</v>
      </c>
      <c r="GX29" s="19">
        <v>2</v>
      </c>
      <c r="GY29" s="19"/>
      <c r="GZ29" s="19"/>
      <c r="HA29" s="19"/>
      <c r="HB29" s="19"/>
      <c r="HC29" s="19"/>
      <c r="HD29" s="19">
        <v>1</v>
      </c>
      <c r="HE29" s="19">
        <v>1</v>
      </c>
      <c r="HF29" s="19">
        <v>1</v>
      </c>
      <c r="HG29" s="19">
        <v>1</v>
      </c>
      <c r="HH29" s="19">
        <v>1</v>
      </c>
      <c r="HI29" s="19"/>
      <c r="HJ29" s="19"/>
      <c r="HK29" s="19">
        <v>1</v>
      </c>
      <c r="HL29" s="19">
        <v>1</v>
      </c>
      <c r="HM29" s="19"/>
      <c r="HN29" s="19"/>
      <c r="HO29" s="19"/>
      <c r="HP29" s="19"/>
      <c r="HQ29" s="19"/>
      <c r="HR29" s="19"/>
      <c r="HS29" s="19">
        <v>1</v>
      </c>
      <c r="HT29" s="19">
        <v>1</v>
      </c>
      <c r="HU29" s="19"/>
      <c r="HV29" s="19"/>
      <c r="HW29" s="19"/>
      <c r="HX29" s="19"/>
      <c r="HY29" s="19"/>
      <c r="HZ29" s="19"/>
      <c r="IA29" s="19"/>
      <c r="IB29" s="19"/>
      <c r="IC29" s="19"/>
      <c r="ID29" s="19">
        <v>2</v>
      </c>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v>2</v>
      </c>
      <c r="JN29" s="19">
        <v>2</v>
      </c>
      <c r="JO29" s="19">
        <v>2</v>
      </c>
      <c r="JP29" s="19">
        <v>2</v>
      </c>
      <c r="JQ29" s="19">
        <v>2</v>
      </c>
      <c r="JR29" s="19">
        <v>2</v>
      </c>
      <c r="JS29" s="19">
        <v>2</v>
      </c>
      <c r="JT29" s="19">
        <v>2</v>
      </c>
      <c r="JU29" s="19">
        <v>2</v>
      </c>
      <c r="JV29" s="19"/>
      <c r="JW29" s="19">
        <v>2</v>
      </c>
      <c r="JX29" s="19">
        <v>2</v>
      </c>
      <c r="JY29" s="19">
        <v>2</v>
      </c>
      <c r="JZ29" s="19">
        <v>2</v>
      </c>
      <c r="KA29" s="19">
        <v>2</v>
      </c>
      <c r="KB29" s="19">
        <v>2</v>
      </c>
      <c r="KC29" s="19">
        <v>2</v>
      </c>
      <c r="KD29" s="19">
        <v>2</v>
      </c>
      <c r="KE29" s="19">
        <v>2</v>
      </c>
      <c r="KF29" s="19">
        <v>2</v>
      </c>
      <c r="KG29" s="19">
        <v>2</v>
      </c>
      <c r="KH29" s="19">
        <v>2</v>
      </c>
      <c r="KI29" s="19">
        <v>2</v>
      </c>
      <c r="KJ29" s="19">
        <v>2</v>
      </c>
      <c r="KK29" s="19">
        <v>2</v>
      </c>
      <c r="KL29" s="19"/>
      <c r="KM29" s="19"/>
      <c r="KN29" s="19"/>
      <c r="KO29" s="19"/>
      <c r="KP29" s="19"/>
      <c r="KQ29" s="19"/>
      <c r="KR29" s="19"/>
      <c r="KS29" s="19"/>
      <c r="KT29" s="19"/>
      <c r="KU29" s="19"/>
      <c r="KV29" s="19"/>
      <c r="KW29" s="19"/>
      <c r="KX29" s="19"/>
      <c r="KY29" s="19"/>
      <c r="KZ29" s="19"/>
      <c r="LA29" s="19"/>
      <c r="LB29" s="19"/>
      <c r="LC29" s="19"/>
      <c r="LD29" s="19">
        <v>2</v>
      </c>
      <c r="LE29" s="19">
        <v>2</v>
      </c>
      <c r="LF29" s="19">
        <v>2</v>
      </c>
      <c r="LG29" s="19">
        <v>2</v>
      </c>
      <c r="LH29" s="19">
        <v>2</v>
      </c>
      <c r="LI29" s="19">
        <v>2</v>
      </c>
      <c r="LJ29" s="19">
        <v>2</v>
      </c>
      <c r="LK29" s="19">
        <v>2</v>
      </c>
      <c r="LL29" s="19"/>
      <c r="LM29" s="19"/>
      <c r="LN29" s="19">
        <v>2</v>
      </c>
      <c r="LO29" s="19"/>
      <c r="LP29" s="19"/>
      <c r="LQ29" s="19"/>
      <c r="LR29" s="19"/>
      <c r="LS29" s="19"/>
      <c r="LT29" s="19"/>
      <c r="LU29" s="19"/>
      <c r="LV29" s="19">
        <v>2</v>
      </c>
      <c r="LW29" s="19"/>
      <c r="LX29" s="19"/>
      <c r="LY29" s="19"/>
      <c r="LZ29" s="19"/>
      <c r="MA29" s="19"/>
      <c r="MB29" s="19"/>
      <c r="MC29" s="19"/>
      <c r="MD29" s="19">
        <v>2</v>
      </c>
      <c r="ME29" s="19">
        <v>2</v>
      </c>
      <c r="MF29" s="19">
        <v>2</v>
      </c>
      <c r="MG29" s="19">
        <v>2</v>
      </c>
      <c r="MH29" s="19"/>
      <c r="MI29" s="19"/>
      <c r="MJ29" s="19"/>
      <c r="MK29" s="19"/>
      <c r="ML29" s="19"/>
      <c r="MM29" s="19"/>
      <c r="MN29" s="19"/>
      <c r="MO29" s="19">
        <v>2</v>
      </c>
      <c r="MP29" s="19">
        <v>2</v>
      </c>
      <c r="MQ29" s="19">
        <v>2</v>
      </c>
      <c r="MR29" s="19">
        <v>2</v>
      </c>
      <c r="MS29" s="19">
        <v>2</v>
      </c>
      <c r="MT29" s="19"/>
      <c r="MU29" s="19">
        <v>2</v>
      </c>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v>2</v>
      </c>
      <c r="OH29" s="19">
        <v>2</v>
      </c>
      <c r="OI29" s="19">
        <v>2</v>
      </c>
      <c r="OJ29" s="19">
        <v>2</v>
      </c>
      <c r="OK29" s="19">
        <v>2</v>
      </c>
      <c r="OL29" s="19">
        <v>2</v>
      </c>
      <c r="OM29" s="19"/>
      <c r="ON29" s="19">
        <v>2</v>
      </c>
      <c r="OO29" s="19">
        <v>2</v>
      </c>
      <c r="OP29" s="19">
        <v>2</v>
      </c>
      <c r="OQ29" s="19">
        <v>2</v>
      </c>
      <c r="OR29" s="19"/>
      <c r="OS29" s="19"/>
      <c r="OT29" s="19">
        <v>2</v>
      </c>
      <c r="OU29" s="19">
        <v>2</v>
      </c>
      <c r="OV29" s="19">
        <v>2</v>
      </c>
      <c r="OW29" s="19">
        <v>2</v>
      </c>
      <c r="OX29" s="19">
        <v>2</v>
      </c>
      <c r="OY29" s="19">
        <v>2</v>
      </c>
      <c r="OZ29" s="19"/>
      <c r="PA29" s="19">
        <v>2</v>
      </c>
      <c r="PB29" s="19">
        <v>2</v>
      </c>
      <c r="PC29" s="19">
        <v>2</v>
      </c>
      <c r="PD29" s="19">
        <v>2</v>
      </c>
      <c r="PE29" s="19">
        <v>2</v>
      </c>
      <c r="PF29" s="19">
        <v>2</v>
      </c>
      <c r="PG29" s="19">
        <v>2</v>
      </c>
      <c r="PH29" s="19">
        <v>2</v>
      </c>
      <c r="PI29" s="19">
        <v>2</v>
      </c>
      <c r="PJ29" s="19">
        <v>2</v>
      </c>
      <c r="PK29" s="19">
        <v>2</v>
      </c>
      <c r="PL29" s="19">
        <v>2</v>
      </c>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v>2</v>
      </c>
      <c r="SC29" s="19">
        <v>2</v>
      </c>
      <c r="SD29" s="19">
        <v>2</v>
      </c>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row>
    <row r="30" spans="2:572" ht="15" hidden="1" customHeight="1" outlineLevel="1">
      <c r="B30" s="23" t="s">
        <v>711</v>
      </c>
      <c r="C30" s="69" t="str">
        <f>HYPERLINK("#Référentiel_de_Compétences!"&amp;ADDRESS(6+MATCH(B30,[2]Référentiel_de_Compétences!$B$7:$B$218,0),4),"Définition")</f>
        <v>Définition</v>
      </c>
      <c r="D30" s="24" t="str">
        <f>VLOOKUP(B30,[2]Référentiel_de_Compétences!$B$7:$C$399,2,0)</f>
        <v>Éthique et déontologie</v>
      </c>
      <c r="E30" s="21"/>
      <c r="F30" s="21"/>
      <c r="G30" s="21"/>
      <c r="H30" s="21"/>
      <c r="I30" s="21"/>
      <c r="J30" s="21"/>
      <c r="K30" s="21">
        <v>1</v>
      </c>
      <c r="L30" s="21">
        <v>1</v>
      </c>
      <c r="M30" s="21">
        <v>1</v>
      </c>
      <c r="N30" s="21"/>
      <c r="O30" s="21">
        <v>1</v>
      </c>
      <c r="P30" s="21">
        <v>1</v>
      </c>
      <c r="Q30" s="21">
        <v>1</v>
      </c>
      <c r="R30" s="21"/>
      <c r="S30" s="21"/>
      <c r="T30" s="21"/>
      <c r="U30" s="21"/>
      <c r="V30" s="21">
        <v>2</v>
      </c>
      <c r="W30" s="21"/>
      <c r="X30" s="21"/>
      <c r="Y30" s="21"/>
      <c r="Z30" s="21"/>
      <c r="AA30" s="21"/>
      <c r="AB30" s="21"/>
      <c r="AC30" s="21"/>
      <c r="AD30" s="19"/>
      <c r="AE30" s="21"/>
      <c r="AF30" s="19"/>
      <c r="AG30" s="19"/>
      <c r="AH30" s="21"/>
      <c r="AI30" s="19"/>
      <c r="AJ30" s="19"/>
      <c r="AK30" s="21"/>
      <c r="AL30" s="19"/>
      <c r="AM30" s="21"/>
      <c r="AN30" s="21"/>
      <c r="AO30" s="21"/>
      <c r="AP30" s="21"/>
      <c r="AQ30" s="21">
        <v>2</v>
      </c>
      <c r="AR30" s="21">
        <v>2</v>
      </c>
      <c r="AS30" s="21">
        <v>2</v>
      </c>
      <c r="AT30" s="21">
        <v>2</v>
      </c>
      <c r="AU30" s="21">
        <v>2</v>
      </c>
      <c r="AV30" s="21">
        <v>1</v>
      </c>
      <c r="AW30" s="21">
        <v>1</v>
      </c>
      <c r="AX30" s="21">
        <v>1</v>
      </c>
      <c r="AY30" s="21">
        <v>2</v>
      </c>
      <c r="AZ30" s="21">
        <v>2</v>
      </c>
      <c r="BA30" s="21">
        <v>2</v>
      </c>
      <c r="BB30" s="21">
        <v>2</v>
      </c>
      <c r="BC30" s="21">
        <v>2</v>
      </c>
      <c r="BD30" s="21">
        <v>2</v>
      </c>
      <c r="BE30" s="21">
        <v>2</v>
      </c>
      <c r="BF30" s="21">
        <v>2</v>
      </c>
      <c r="BG30" s="21">
        <v>2</v>
      </c>
      <c r="BH30" s="21"/>
      <c r="BI30" s="21"/>
      <c r="BJ30" s="21"/>
      <c r="BK30" s="21"/>
      <c r="BL30" s="21"/>
      <c r="BM30" s="21"/>
      <c r="BN30" s="21">
        <v>2</v>
      </c>
      <c r="BO30" s="21"/>
      <c r="BP30" s="21"/>
      <c r="BQ30" s="21"/>
      <c r="BR30" s="21"/>
      <c r="BS30" s="21"/>
      <c r="BT30" s="21"/>
      <c r="BU30" s="21"/>
      <c r="BV30" s="21"/>
      <c r="BW30" s="21"/>
      <c r="BX30" s="21">
        <v>1</v>
      </c>
      <c r="BY30" s="21">
        <v>1</v>
      </c>
      <c r="BZ30" s="21"/>
      <c r="CA30" s="21"/>
      <c r="CB30" s="21">
        <v>1</v>
      </c>
      <c r="CC30" s="21"/>
      <c r="CD30" s="21"/>
      <c r="CE30" s="21"/>
      <c r="CF30" s="21"/>
      <c r="CG30" s="21"/>
      <c r="CH30" s="21">
        <v>1</v>
      </c>
      <c r="CI30" s="21">
        <v>1</v>
      </c>
      <c r="CJ30" s="21"/>
      <c r="CK30" s="21"/>
      <c r="CL30" s="21"/>
      <c r="CM30" s="21"/>
      <c r="CN30" s="21"/>
      <c r="CO30" s="21"/>
      <c r="CP30" s="21"/>
      <c r="CQ30" s="21"/>
      <c r="CR30" s="21"/>
      <c r="CS30" s="21"/>
      <c r="CT30" s="21"/>
      <c r="CU30" s="21"/>
      <c r="CV30" s="21"/>
      <c r="CW30" s="21">
        <v>2</v>
      </c>
      <c r="CX30" s="21"/>
      <c r="CY30" s="21"/>
      <c r="CZ30" s="21"/>
      <c r="DA30" s="21"/>
      <c r="DB30" s="21"/>
      <c r="DC30" s="21"/>
      <c r="DD30" s="21"/>
      <c r="DE30" s="21"/>
      <c r="DF30" s="21"/>
      <c r="DG30" s="21"/>
      <c r="DH30" s="21">
        <v>2</v>
      </c>
      <c r="DI30" s="21"/>
      <c r="DJ30" s="21"/>
      <c r="DK30" s="21"/>
      <c r="DL30" s="21"/>
      <c r="DM30" s="21"/>
      <c r="DN30" s="21"/>
      <c r="DO30" s="21">
        <v>2</v>
      </c>
      <c r="DP30" s="21"/>
      <c r="DQ30" s="21"/>
      <c r="DR30" s="21"/>
      <c r="DS30" s="21"/>
      <c r="DT30" s="21"/>
      <c r="DU30" s="21"/>
      <c r="DV30" s="21"/>
      <c r="DW30" s="21"/>
      <c r="DX30" s="21"/>
      <c r="DY30" s="21"/>
      <c r="DZ30" s="21"/>
      <c r="EA30" s="21"/>
      <c r="EB30" s="21"/>
      <c r="EC30" s="21"/>
      <c r="ED30" s="21"/>
      <c r="EE30" s="21">
        <v>2</v>
      </c>
      <c r="EF30" s="21"/>
      <c r="EG30" s="21"/>
      <c r="EH30" s="21"/>
      <c r="EI30" s="21"/>
      <c r="EJ30" s="21"/>
      <c r="EK30" s="21"/>
      <c r="EL30" s="21"/>
      <c r="EM30" s="21"/>
      <c r="EN30" s="21"/>
      <c r="EO30" s="21"/>
      <c r="EP30" s="21">
        <v>1</v>
      </c>
      <c r="EQ30" s="21"/>
      <c r="ER30" s="21"/>
      <c r="ES30" s="21"/>
      <c r="ET30" s="21"/>
      <c r="EU30" s="21"/>
      <c r="EV30" s="21">
        <v>1</v>
      </c>
      <c r="EW30" s="21"/>
      <c r="EX30" s="21"/>
      <c r="EY30" s="21"/>
      <c r="EZ30" s="21"/>
      <c r="FA30" s="21"/>
      <c r="FB30" s="21"/>
      <c r="FC30" s="21"/>
      <c r="FD30" s="21"/>
      <c r="FE30" s="21"/>
      <c r="FF30" s="21"/>
      <c r="FG30" s="21"/>
      <c r="FH30" s="21"/>
      <c r="FI30" s="21"/>
      <c r="FJ30" s="21"/>
      <c r="FK30" s="21"/>
      <c r="FL30" s="21">
        <v>2</v>
      </c>
      <c r="FM30" s="21">
        <v>2</v>
      </c>
      <c r="FN30" s="21"/>
      <c r="FO30" s="21"/>
      <c r="FP30" s="21">
        <v>2</v>
      </c>
      <c r="FQ30" s="21">
        <v>1</v>
      </c>
      <c r="FR30" s="21">
        <v>1</v>
      </c>
      <c r="FS30" s="21">
        <v>1</v>
      </c>
      <c r="FT30" s="21"/>
      <c r="FU30" s="21"/>
      <c r="FV30" s="21"/>
      <c r="FW30" s="21">
        <v>1</v>
      </c>
      <c r="FX30" s="21">
        <v>1</v>
      </c>
      <c r="FY30" s="21">
        <v>1</v>
      </c>
      <c r="FZ30" s="21">
        <v>1</v>
      </c>
      <c r="GA30" s="21">
        <v>1</v>
      </c>
      <c r="GB30" s="21"/>
      <c r="GC30" s="21">
        <v>1</v>
      </c>
      <c r="GD30" s="21">
        <v>1</v>
      </c>
      <c r="GE30" s="19"/>
      <c r="GF30" s="21">
        <v>2</v>
      </c>
      <c r="GG30" s="21"/>
      <c r="GH30" s="21"/>
      <c r="GI30" s="21"/>
      <c r="GJ30" s="21">
        <v>1</v>
      </c>
      <c r="GK30" s="19">
        <v>2</v>
      </c>
      <c r="GL30" s="21">
        <v>1</v>
      </c>
      <c r="GM30" s="21">
        <v>1</v>
      </c>
      <c r="GN30" s="21"/>
      <c r="GO30" s="21"/>
      <c r="GP30" s="21"/>
      <c r="GQ30" s="21">
        <v>1</v>
      </c>
      <c r="GR30" s="21">
        <v>1</v>
      </c>
      <c r="GS30" s="21"/>
      <c r="GT30" s="21"/>
      <c r="GU30" s="21"/>
      <c r="GV30" s="21"/>
      <c r="GW30" s="21">
        <v>1</v>
      </c>
      <c r="GX30" s="21">
        <v>2</v>
      </c>
      <c r="GY30" s="21">
        <v>2</v>
      </c>
      <c r="GZ30" s="21"/>
      <c r="HA30" s="21"/>
      <c r="HB30" s="21"/>
      <c r="HC30" s="21"/>
      <c r="HD30" s="21"/>
      <c r="HE30" s="21">
        <v>1</v>
      </c>
      <c r="HF30" s="21">
        <v>1</v>
      </c>
      <c r="HG30" s="21">
        <v>1</v>
      </c>
      <c r="HH30" s="21">
        <v>1</v>
      </c>
      <c r="HI30" s="21"/>
      <c r="HJ30" s="21"/>
      <c r="HK30" s="21">
        <v>1</v>
      </c>
      <c r="HL30" s="21">
        <v>1</v>
      </c>
      <c r="HM30" s="21"/>
      <c r="HN30" s="21"/>
      <c r="HO30" s="21"/>
      <c r="HP30" s="21">
        <v>2</v>
      </c>
      <c r="HQ30" s="21"/>
      <c r="HR30" s="21"/>
      <c r="HS30" s="21">
        <v>1</v>
      </c>
      <c r="HT30" s="21">
        <v>1</v>
      </c>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v>2</v>
      </c>
      <c r="SC30" s="21">
        <v>2</v>
      </c>
      <c r="SD30" s="21">
        <v>2</v>
      </c>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row>
    <row r="31" spans="2:572" ht="15" hidden="1" customHeight="1" outlineLevel="1">
      <c r="B31" s="23" t="s">
        <v>712</v>
      </c>
      <c r="C31" s="69" t="str">
        <f>HYPERLINK("#Référentiel_de_Compétences!"&amp;ADDRESS(6+MATCH(B31,[2]Référentiel_de_Compétences!$B$7:$B$218,0),4),"Définition")</f>
        <v>Définition</v>
      </c>
      <c r="D31" s="24" t="str">
        <f>VLOOKUP(B31,[2]Référentiel_de_Compétences!$B$7:$C$399,2,0)</f>
        <v>Pilotage des risques</v>
      </c>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19"/>
      <c r="AE31" s="21"/>
      <c r="AF31" s="19"/>
      <c r="AG31" s="19"/>
      <c r="AH31" s="21"/>
      <c r="AI31" s="19"/>
      <c r="AJ31" s="19"/>
      <c r="AK31" s="21"/>
      <c r="AL31" s="19"/>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v>1</v>
      </c>
      <c r="BR31" s="21">
        <v>1</v>
      </c>
      <c r="BS31" s="21">
        <v>1</v>
      </c>
      <c r="BT31" s="21"/>
      <c r="BU31" s="21"/>
      <c r="BV31" s="21"/>
      <c r="BW31" s="21"/>
      <c r="BX31" s="21"/>
      <c r="BY31" s="21">
        <v>1</v>
      </c>
      <c r="BZ31" s="21"/>
      <c r="CA31" s="21">
        <v>1</v>
      </c>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v>1</v>
      </c>
      <c r="DA31" s="21">
        <v>1</v>
      </c>
      <c r="DB31" s="21">
        <v>1</v>
      </c>
      <c r="DC31" s="21">
        <v>1</v>
      </c>
      <c r="DD31" s="21">
        <v>1</v>
      </c>
      <c r="DE31" s="21">
        <v>1</v>
      </c>
      <c r="DF31" s="21">
        <v>1</v>
      </c>
      <c r="DG31" s="21"/>
      <c r="DH31" s="21"/>
      <c r="DI31" s="21"/>
      <c r="DJ31" s="21"/>
      <c r="DK31" s="21"/>
      <c r="DL31" s="21"/>
      <c r="DM31" s="21">
        <v>1</v>
      </c>
      <c r="DN31" s="21">
        <v>1</v>
      </c>
      <c r="DO31" s="21"/>
      <c r="DP31" s="21">
        <v>1</v>
      </c>
      <c r="DQ31" s="21">
        <v>1</v>
      </c>
      <c r="DR31" s="21">
        <v>1</v>
      </c>
      <c r="DS31" s="21"/>
      <c r="DT31" s="21"/>
      <c r="DU31" s="21"/>
      <c r="DV31" s="21"/>
      <c r="DW31" s="21"/>
      <c r="DX31" s="21"/>
      <c r="DY31" s="21"/>
      <c r="DZ31" s="21">
        <v>1</v>
      </c>
      <c r="EA31" s="21">
        <v>1</v>
      </c>
      <c r="EB31" s="21">
        <v>2</v>
      </c>
      <c r="EC31" s="21">
        <v>1</v>
      </c>
      <c r="ED31" s="21"/>
      <c r="EE31" s="21"/>
      <c r="EF31" s="21"/>
      <c r="EG31" s="21"/>
      <c r="EH31" s="21"/>
      <c r="EI31" s="21"/>
      <c r="EJ31" s="21"/>
      <c r="EK31" s="21"/>
      <c r="EL31" s="21"/>
      <c r="EM31" s="21">
        <v>1</v>
      </c>
      <c r="EN31" s="21">
        <v>1</v>
      </c>
      <c r="EO31" s="21"/>
      <c r="EP31" s="21">
        <v>1</v>
      </c>
      <c r="EQ31" s="21"/>
      <c r="ER31" s="21"/>
      <c r="ES31" s="21">
        <v>1</v>
      </c>
      <c r="ET31" s="21"/>
      <c r="EU31" s="21"/>
      <c r="EV31" s="21"/>
      <c r="EW31" s="21">
        <v>1</v>
      </c>
      <c r="EX31" s="21"/>
      <c r="EY31" s="21"/>
      <c r="EZ31" s="21">
        <v>2</v>
      </c>
      <c r="FA31" s="21"/>
      <c r="FB31" s="21">
        <v>1</v>
      </c>
      <c r="FC31" s="21">
        <v>1</v>
      </c>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v>1</v>
      </c>
      <c r="HT31" s="21">
        <v>1</v>
      </c>
      <c r="HU31" s="21"/>
      <c r="HV31" s="21"/>
      <c r="HW31" s="21"/>
      <c r="HX31" s="21"/>
      <c r="HY31" s="21"/>
      <c r="HZ31" s="21"/>
      <c r="IA31" s="21"/>
      <c r="IB31" s="21"/>
      <c r="IC31" s="21"/>
      <c r="ID31" s="21">
        <v>2</v>
      </c>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row>
    <row r="32" spans="2:572" ht="15" hidden="1" customHeight="1" outlineLevel="1">
      <c r="B32" s="23" t="s">
        <v>713</v>
      </c>
      <c r="C32" s="69" t="str">
        <f>HYPERLINK("#Référentiel_de_Compétences!"&amp;ADDRESS(6+MATCH(B32,[2]Référentiel_de_Compétences!$B$7:$B$218,0),4),"Définition")</f>
        <v>Définition</v>
      </c>
      <c r="D32" s="24" t="str">
        <f>VLOOKUP(B32,[2]Référentiel_de_Compétences!$B$7:$C$399,2,0)</f>
        <v>Risques de crédit</v>
      </c>
      <c r="E32" s="21"/>
      <c r="F32" s="21"/>
      <c r="G32" s="21"/>
      <c r="H32" s="21"/>
      <c r="I32" s="21"/>
      <c r="J32" s="21"/>
      <c r="K32" s="21"/>
      <c r="L32" s="21"/>
      <c r="M32" s="21"/>
      <c r="N32" s="21"/>
      <c r="O32" s="21"/>
      <c r="P32" s="21"/>
      <c r="Q32" s="21"/>
      <c r="R32" s="21">
        <v>2</v>
      </c>
      <c r="S32" s="21"/>
      <c r="T32" s="21"/>
      <c r="U32" s="21"/>
      <c r="V32" s="21"/>
      <c r="W32" s="21"/>
      <c r="X32" s="21"/>
      <c r="Y32" s="21"/>
      <c r="Z32" s="21">
        <v>1</v>
      </c>
      <c r="AA32" s="21">
        <v>1</v>
      </c>
      <c r="AB32" s="21">
        <v>1</v>
      </c>
      <c r="AC32" s="21">
        <v>2</v>
      </c>
      <c r="AD32" s="19"/>
      <c r="AE32" s="21"/>
      <c r="AF32" s="19"/>
      <c r="AG32" s="19"/>
      <c r="AH32" s="21"/>
      <c r="AI32" s="19"/>
      <c r="AJ32" s="19"/>
      <c r="AK32" s="21"/>
      <c r="AL32" s="19">
        <v>2</v>
      </c>
      <c r="AM32" s="21">
        <v>1</v>
      </c>
      <c r="AN32" s="21">
        <v>1</v>
      </c>
      <c r="AO32" s="21">
        <v>1</v>
      </c>
      <c r="AP32" s="21">
        <v>1</v>
      </c>
      <c r="AQ32" s="21">
        <v>1</v>
      </c>
      <c r="AR32" s="21">
        <v>1</v>
      </c>
      <c r="AS32" s="21">
        <v>1</v>
      </c>
      <c r="AT32" s="21">
        <v>1</v>
      </c>
      <c r="AU32" s="21">
        <v>1</v>
      </c>
      <c r="AV32" s="25">
        <v>2</v>
      </c>
      <c r="AW32" s="25">
        <v>2</v>
      </c>
      <c r="AX32" s="25">
        <v>2</v>
      </c>
      <c r="AY32" s="21"/>
      <c r="AZ32" s="21"/>
      <c r="BA32" s="21"/>
      <c r="BB32" s="21"/>
      <c r="BC32" s="21"/>
      <c r="BD32" s="21"/>
      <c r="BE32" s="21"/>
      <c r="BF32" s="21"/>
      <c r="BG32" s="21"/>
      <c r="BH32" s="21"/>
      <c r="BI32" s="21">
        <v>1</v>
      </c>
      <c r="BJ32" s="21"/>
      <c r="BK32" s="21"/>
      <c r="BL32" s="21"/>
      <c r="BM32" s="21"/>
      <c r="BN32" s="21"/>
      <c r="BO32" s="21"/>
      <c r="BP32" s="21"/>
      <c r="BQ32" s="21">
        <v>2</v>
      </c>
      <c r="BR32" s="21">
        <v>2</v>
      </c>
      <c r="BS32" s="21"/>
      <c r="BT32" s="21"/>
      <c r="BU32" s="21"/>
      <c r="BV32" s="21"/>
      <c r="BW32" s="21"/>
      <c r="BX32" s="21">
        <v>1</v>
      </c>
      <c r="BY32" s="21">
        <v>2</v>
      </c>
      <c r="BZ32" s="21"/>
      <c r="CA32" s="21">
        <v>1</v>
      </c>
      <c r="CB32" s="21"/>
      <c r="CC32" s="21"/>
      <c r="CD32" s="21"/>
      <c r="CE32" s="21"/>
      <c r="CF32" s="21">
        <v>1</v>
      </c>
      <c r="CG32" s="21">
        <v>1</v>
      </c>
      <c r="CH32" s="21"/>
      <c r="CI32" s="21"/>
      <c r="CJ32" s="21">
        <v>2</v>
      </c>
      <c r="CK32" s="21">
        <v>2</v>
      </c>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v>1</v>
      </c>
      <c r="DS32" s="21"/>
      <c r="DT32" s="21"/>
      <c r="DU32" s="21"/>
      <c r="DV32" s="21"/>
      <c r="DW32" s="21"/>
      <c r="DX32" s="21"/>
      <c r="DY32" s="21"/>
      <c r="DZ32" s="21">
        <v>1</v>
      </c>
      <c r="EA32" s="21">
        <v>1</v>
      </c>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v>1</v>
      </c>
      <c r="FC32" s="21">
        <v>1</v>
      </c>
      <c r="FD32" s="21"/>
      <c r="FE32" s="21"/>
      <c r="FF32" s="21">
        <v>1</v>
      </c>
      <c r="FG32" s="21">
        <v>1</v>
      </c>
      <c r="FH32" s="21">
        <v>1</v>
      </c>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v>1</v>
      </c>
      <c r="GZ32" s="21"/>
      <c r="HA32" s="21"/>
      <c r="HB32" s="21"/>
      <c r="HC32" s="21"/>
      <c r="HD32" s="21"/>
      <c r="HE32" s="21"/>
      <c r="HF32" s="21"/>
      <c r="HG32" s="21"/>
      <c r="HH32" s="21"/>
      <c r="HI32" s="21"/>
      <c r="HJ32" s="21"/>
      <c r="HK32" s="21"/>
      <c r="HL32" s="21"/>
      <c r="HM32" s="21"/>
      <c r="HN32" s="21"/>
      <c r="HO32" s="21"/>
      <c r="HP32" s="21"/>
      <c r="HQ32" s="21"/>
      <c r="HR32" s="21"/>
      <c r="HS32" s="21">
        <v>1</v>
      </c>
      <c r="HT32" s="21">
        <v>1</v>
      </c>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row>
    <row r="33" spans="2:572" ht="15" hidden="1" customHeight="1" outlineLevel="1">
      <c r="B33" s="23" t="s">
        <v>714</v>
      </c>
      <c r="C33" s="69" t="str">
        <f>HYPERLINK("#Référentiel_de_Compétences!"&amp;ADDRESS(6+MATCH(B33,[2]Référentiel_de_Compétences!$B$7:$B$218,0),4),"Définition")</f>
        <v>Définition</v>
      </c>
      <c r="D33" s="24" t="str">
        <f>VLOOKUP(B33,[2]Référentiel_de_Compétences!$B$7:$C$399,2,0)</f>
        <v>Fraude et Lutte contre blanchiment et financement du terrorisme</v>
      </c>
      <c r="E33" s="21"/>
      <c r="F33" s="21"/>
      <c r="G33" s="21"/>
      <c r="H33" s="21"/>
      <c r="I33" s="21"/>
      <c r="J33" s="21">
        <v>2</v>
      </c>
      <c r="K33" s="21">
        <v>2</v>
      </c>
      <c r="L33" s="21">
        <v>2</v>
      </c>
      <c r="M33" s="21">
        <v>2</v>
      </c>
      <c r="N33" s="21"/>
      <c r="O33" s="21">
        <v>2</v>
      </c>
      <c r="P33" s="21">
        <v>2</v>
      </c>
      <c r="Q33" s="21">
        <v>2</v>
      </c>
      <c r="R33" s="21"/>
      <c r="S33" s="21"/>
      <c r="T33" s="21">
        <v>2</v>
      </c>
      <c r="U33" s="21">
        <v>2</v>
      </c>
      <c r="V33" s="21"/>
      <c r="W33" s="21"/>
      <c r="X33" s="21"/>
      <c r="Y33" s="21">
        <v>2</v>
      </c>
      <c r="Z33" s="21"/>
      <c r="AA33" s="21"/>
      <c r="AB33" s="21"/>
      <c r="AC33" s="21">
        <v>1</v>
      </c>
      <c r="AD33" s="19"/>
      <c r="AE33" s="21"/>
      <c r="AF33" s="19"/>
      <c r="AG33" s="19"/>
      <c r="AH33" s="21"/>
      <c r="AI33" s="19"/>
      <c r="AJ33" s="19">
        <v>1</v>
      </c>
      <c r="AK33" s="21">
        <v>1</v>
      </c>
      <c r="AL33" s="19">
        <v>1</v>
      </c>
      <c r="AM33" s="21"/>
      <c r="AN33" s="21">
        <v>2</v>
      </c>
      <c r="AO33" s="21">
        <v>2</v>
      </c>
      <c r="AP33" s="21">
        <v>2</v>
      </c>
      <c r="AQ33" s="21">
        <v>1</v>
      </c>
      <c r="AR33" s="21">
        <v>1</v>
      </c>
      <c r="AS33" s="21">
        <v>1</v>
      </c>
      <c r="AT33" s="21">
        <v>2</v>
      </c>
      <c r="AU33" s="21">
        <v>2</v>
      </c>
      <c r="AV33" s="25">
        <v>2</v>
      </c>
      <c r="AW33" s="25">
        <v>2</v>
      </c>
      <c r="AX33" s="25">
        <v>2</v>
      </c>
      <c r="AY33" s="21">
        <v>1</v>
      </c>
      <c r="AZ33" s="21">
        <v>1</v>
      </c>
      <c r="BA33" s="21">
        <v>1</v>
      </c>
      <c r="BB33" s="21">
        <v>1</v>
      </c>
      <c r="BC33" s="21">
        <v>1</v>
      </c>
      <c r="BD33" s="21">
        <v>1</v>
      </c>
      <c r="BE33" s="21"/>
      <c r="BF33" s="21">
        <v>1</v>
      </c>
      <c r="BG33" s="21">
        <v>1</v>
      </c>
      <c r="BH33" s="21"/>
      <c r="BI33" s="21"/>
      <c r="BJ33" s="21"/>
      <c r="BK33" s="21"/>
      <c r="BL33" s="21">
        <v>1</v>
      </c>
      <c r="BM33" s="21">
        <v>1</v>
      </c>
      <c r="BN33" s="21">
        <v>1</v>
      </c>
      <c r="BO33" s="21"/>
      <c r="BP33" s="21"/>
      <c r="BQ33" s="21">
        <v>1</v>
      </c>
      <c r="BR33" s="21">
        <v>1</v>
      </c>
      <c r="BS33" s="21"/>
      <c r="BT33" s="21">
        <v>2</v>
      </c>
      <c r="BU33" s="21">
        <v>2</v>
      </c>
      <c r="BV33" s="21"/>
      <c r="BW33" s="21"/>
      <c r="BX33" s="21">
        <v>1</v>
      </c>
      <c r="BY33" s="21">
        <v>1</v>
      </c>
      <c r="BZ33" s="21"/>
      <c r="CA33" s="21"/>
      <c r="CB33" s="21"/>
      <c r="CC33" s="21"/>
      <c r="CD33" s="21"/>
      <c r="CE33" s="21"/>
      <c r="CF33" s="21"/>
      <c r="CG33" s="21"/>
      <c r="CH33" s="21"/>
      <c r="CI33" s="21"/>
      <c r="CJ33" s="21"/>
      <c r="CK33" s="21"/>
      <c r="CL33" s="21"/>
      <c r="CM33" s="21"/>
      <c r="CN33" s="21"/>
      <c r="CO33" s="21"/>
      <c r="CP33" s="21"/>
      <c r="CQ33" s="21"/>
      <c r="CR33" s="21"/>
      <c r="CS33" s="21"/>
      <c r="CT33" s="21"/>
      <c r="CU33" s="21">
        <v>1</v>
      </c>
      <c r="CV33" s="21">
        <v>1</v>
      </c>
      <c r="CW33" s="21"/>
      <c r="CX33" s="21"/>
      <c r="CY33" s="21"/>
      <c r="CZ33" s="21"/>
      <c r="DA33" s="21"/>
      <c r="DB33" s="21"/>
      <c r="DC33" s="21"/>
      <c r="DD33" s="21"/>
      <c r="DE33" s="21"/>
      <c r="DF33" s="21"/>
      <c r="DG33" s="21"/>
      <c r="DH33" s="21"/>
      <c r="DI33" s="21"/>
      <c r="DJ33" s="21"/>
      <c r="DK33" s="21"/>
      <c r="DL33" s="21"/>
      <c r="DM33" s="21"/>
      <c r="DN33" s="21"/>
      <c r="DO33" s="21">
        <v>1</v>
      </c>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v>2</v>
      </c>
      <c r="FR33" s="21">
        <v>2</v>
      </c>
      <c r="FS33" s="21">
        <v>2</v>
      </c>
      <c r="FT33" s="21"/>
      <c r="FU33" s="21"/>
      <c r="FV33" s="21"/>
      <c r="FW33" s="21">
        <v>1</v>
      </c>
      <c r="FX33" s="21">
        <v>1</v>
      </c>
      <c r="FY33" s="21">
        <v>1</v>
      </c>
      <c r="FZ33" s="21">
        <v>1</v>
      </c>
      <c r="GA33" s="21">
        <v>1</v>
      </c>
      <c r="GB33" s="21"/>
      <c r="GC33" s="21">
        <v>1</v>
      </c>
      <c r="GD33" s="21">
        <v>1</v>
      </c>
      <c r="GE33" s="21"/>
      <c r="GF33" s="21">
        <v>1</v>
      </c>
      <c r="GG33" s="21"/>
      <c r="GH33" s="21"/>
      <c r="GI33" s="21"/>
      <c r="GJ33" s="21">
        <v>1</v>
      </c>
      <c r="GK33" s="21">
        <v>1</v>
      </c>
      <c r="GL33" s="21">
        <v>2</v>
      </c>
      <c r="GM33" s="21">
        <v>2</v>
      </c>
      <c r="GN33" s="21"/>
      <c r="GO33" s="21"/>
      <c r="GP33" s="21"/>
      <c r="GQ33" s="21"/>
      <c r="GR33" s="21"/>
      <c r="GS33" s="21">
        <v>2</v>
      </c>
      <c r="GT33" s="21">
        <v>2</v>
      </c>
      <c r="GU33" s="21"/>
      <c r="GV33" s="21"/>
      <c r="GW33" s="21">
        <v>1</v>
      </c>
      <c r="GX33" s="21">
        <v>1</v>
      </c>
      <c r="GY33" s="21">
        <v>2</v>
      </c>
      <c r="GZ33" s="21">
        <v>1</v>
      </c>
      <c r="HA33" s="21">
        <v>1</v>
      </c>
      <c r="HB33" s="21"/>
      <c r="HC33" s="21"/>
      <c r="HD33" s="21"/>
      <c r="HE33" s="21"/>
      <c r="HF33" s="21"/>
      <c r="HG33" s="21"/>
      <c r="HH33" s="21">
        <v>2</v>
      </c>
      <c r="HI33" s="21">
        <v>1</v>
      </c>
      <c r="HJ33" s="21">
        <v>1</v>
      </c>
      <c r="HK33" s="21">
        <v>2</v>
      </c>
      <c r="HL33" s="21"/>
      <c r="HM33" s="21"/>
      <c r="HN33" s="21"/>
      <c r="HO33" s="21"/>
      <c r="HP33" s="21"/>
      <c r="HQ33" s="21"/>
      <c r="HR33" s="21"/>
      <c r="HS33" s="21">
        <v>1</v>
      </c>
      <c r="HT33" s="21">
        <v>1</v>
      </c>
      <c r="HU33" s="21"/>
      <c r="HV33" s="21"/>
      <c r="HW33" s="21"/>
      <c r="HX33" s="21"/>
      <c r="HY33" s="21"/>
      <c r="HZ33" s="21"/>
      <c r="IA33" s="21"/>
      <c r="IB33" s="21"/>
      <c r="IC33" s="21"/>
      <c r="ID33" s="21">
        <v>2</v>
      </c>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1"/>
      <c r="JH33" s="21"/>
      <c r="JI33" s="21"/>
      <c r="JJ33" s="21"/>
      <c r="JK33" s="21"/>
      <c r="JL33" s="21"/>
      <c r="JM33" s="21"/>
      <c r="JN33" s="21"/>
      <c r="JO33" s="21"/>
      <c r="JP33" s="21"/>
      <c r="JQ33" s="21"/>
      <c r="JR33" s="21"/>
      <c r="JS33" s="21"/>
      <c r="JT33" s="21"/>
      <c r="JU33" s="21"/>
      <c r="JV33" s="21"/>
      <c r="JW33" s="21"/>
      <c r="JX33" s="21"/>
      <c r="JY33" s="21"/>
      <c r="JZ33" s="21"/>
      <c r="KA33" s="21"/>
      <c r="KB33" s="21"/>
      <c r="KC33" s="21"/>
      <c r="KD33" s="21"/>
      <c r="KE33" s="21"/>
      <c r="KF33" s="21"/>
      <c r="KG33" s="21"/>
      <c r="KH33" s="21"/>
      <c r="KI33" s="21"/>
      <c r="KJ33" s="21"/>
      <c r="KK33" s="21"/>
      <c r="KL33" s="21"/>
      <c r="KM33" s="21"/>
      <c r="KN33" s="21"/>
      <c r="KO33" s="21"/>
      <c r="KP33" s="21"/>
      <c r="KQ33" s="21"/>
      <c r="KR33" s="21"/>
      <c r="KS33" s="21"/>
      <c r="KT33" s="21"/>
      <c r="KU33" s="21"/>
      <c r="KV33" s="21"/>
      <c r="KW33" s="21"/>
      <c r="KX33" s="21"/>
      <c r="KY33" s="21"/>
      <c r="KZ33" s="21"/>
      <c r="LA33" s="21"/>
      <c r="LB33" s="21"/>
      <c r="LC33" s="21"/>
      <c r="LD33" s="21"/>
      <c r="LE33" s="21"/>
      <c r="LF33" s="21"/>
      <c r="LG33" s="21"/>
      <c r="LH33" s="21"/>
      <c r="LI33" s="21"/>
      <c r="LJ33" s="21"/>
      <c r="LK33" s="21"/>
      <c r="LL33" s="21"/>
      <c r="LM33" s="21"/>
      <c r="LN33" s="21"/>
      <c r="LO33" s="21"/>
      <c r="LP33" s="21"/>
      <c r="LQ33" s="21"/>
      <c r="LR33" s="21"/>
      <c r="LS33" s="21"/>
      <c r="LT33" s="21"/>
      <c r="LU33" s="21"/>
      <c r="LV33" s="21"/>
      <c r="LW33" s="21"/>
      <c r="LX33" s="21"/>
      <c r="LY33" s="21"/>
      <c r="LZ33" s="21"/>
      <c r="MA33" s="21"/>
      <c r="MB33" s="21"/>
      <c r="MC33" s="21"/>
      <c r="MD33" s="21"/>
      <c r="ME33" s="21"/>
      <c r="MF33" s="21"/>
      <c r="MG33" s="21"/>
      <c r="MH33" s="21"/>
      <c r="MI33" s="21"/>
      <c r="MJ33" s="21"/>
      <c r="MK33" s="21"/>
      <c r="ML33" s="21"/>
      <c r="MM33" s="21"/>
      <c r="MN33" s="21"/>
      <c r="MO33" s="21"/>
      <c r="MP33" s="21"/>
      <c r="MQ33" s="21"/>
      <c r="MR33" s="21"/>
      <c r="MS33" s="21"/>
      <c r="MT33" s="21"/>
      <c r="MU33" s="21"/>
      <c r="MV33" s="21"/>
      <c r="MW33" s="21"/>
      <c r="MX33" s="21"/>
      <c r="MY33" s="21"/>
      <c r="MZ33" s="21"/>
      <c r="NA33" s="21"/>
      <c r="NB33" s="21"/>
      <c r="NC33" s="21"/>
      <c r="ND33" s="21"/>
      <c r="NE33" s="21"/>
      <c r="NF33" s="21"/>
      <c r="NG33" s="21"/>
      <c r="NH33" s="21"/>
      <c r="NI33" s="21"/>
      <c r="NJ33" s="21"/>
      <c r="NK33" s="21"/>
      <c r="NL33" s="21"/>
      <c r="NM33" s="21"/>
      <c r="NN33" s="21"/>
      <c r="NO33" s="21"/>
      <c r="NP33" s="21"/>
      <c r="NQ33" s="21"/>
      <c r="NR33" s="21"/>
      <c r="NS33" s="21"/>
      <c r="NT33" s="21"/>
      <c r="NU33" s="21"/>
      <c r="NV33" s="21"/>
      <c r="NW33" s="21"/>
      <c r="NX33" s="21"/>
      <c r="NY33" s="21"/>
      <c r="NZ33" s="21"/>
      <c r="OA33" s="21"/>
      <c r="OB33" s="21"/>
      <c r="OC33" s="21"/>
      <c r="OD33" s="21"/>
      <c r="OE33" s="21"/>
      <c r="OF33" s="21"/>
      <c r="OG33" s="21"/>
      <c r="OH33" s="21"/>
      <c r="OI33" s="21"/>
      <c r="OJ33" s="21"/>
      <c r="OK33" s="21"/>
      <c r="OL33" s="21"/>
      <c r="OM33" s="21"/>
      <c r="ON33" s="21"/>
      <c r="OO33" s="21"/>
      <c r="OP33" s="21"/>
      <c r="OQ33" s="21"/>
      <c r="OR33" s="21"/>
      <c r="OS33" s="21"/>
      <c r="OT33" s="21"/>
      <c r="OU33" s="21"/>
      <c r="OV33" s="21"/>
      <c r="OW33" s="21"/>
      <c r="OX33" s="21"/>
      <c r="OY33" s="21"/>
      <c r="OZ33" s="21"/>
      <c r="PA33" s="21"/>
      <c r="PB33" s="21"/>
      <c r="PC33" s="21"/>
      <c r="PD33" s="21"/>
      <c r="PE33" s="21"/>
      <c r="PF33" s="21"/>
      <c r="PG33" s="21"/>
      <c r="PH33" s="21"/>
      <c r="PI33" s="21"/>
      <c r="PJ33" s="21"/>
      <c r="PK33" s="21"/>
      <c r="PL33" s="21"/>
      <c r="PM33" s="21"/>
      <c r="PN33" s="21"/>
      <c r="PO33" s="21"/>
      <c r="PP33" s="21"/>
      <c r="PQ33" s="21"/>
      <c r="PR33" s="21"/>
      <c r="PS33" s="21"/>
      <c r="PT33" s="21"/>
      <c r="PU33" s="21"/>
      <c r="PV33" s="21"/>
      <c r="PW33" s="21"/>
      <c r="PX33" s="21"/>
      <c r="PY33" s="21"/>
      <c r="PZ33" s="21"/>
      <c r="QA33" s="21"/>
      <c r="QB33" s="21"/>
      <c r="QC33" s="21"/>
      <c r="QD33" s="21"/>
      <c r="QE33" s="21"/>
      <c r="QF33" s="21"/>
      <c r="QG33" s="21"/>
      <c r="QH33" s="21"/>
      <c r="QI33" s="21"/>
      <c r="QJ33" s="21"/>
      <c r="QK33" s="21"/>
      <c r="QL33" s="21"/>
      <c r="QM33" s="21"/>
      <c r="QN33" s="21"/>
      <c r="QO33" s="21"/>
      <c r="QP33" s="21"/>
      <c r="QQ33" s="21"/>
      <c r="QR33" s="21"/>
      <c r="QS33" s="21"/>
      <c r="QT33" s="21"/>
      <c r="QU33" s="21"/>
      <c r="QV33" s="21"/>
      <c r="QW33" s="21"/>
      <c r="QX33" s="21"/>
      <c r="QY33" s="21"/>
      <c r="QZ33" s="21"/>
      <c r="RA33" s="21"/>
      <c r="RB33" s="21"/>
      <c r="RC33" s="21"/>
      <c r="RD33" s="21"/>
      <c r="RE33" s="21"/>
      <c r="RF33" s="21"/>
      <c r="RG33" s="21"/>
      <c r="RH33" s="21"/>
      <c r="RI33" s="21"/>
      <c r="RJ33" s="21"/>
      <c r="RK33" s="21"/>
      <c r="RL33" s="21"/>
      <c r="RM33" s="21"/>
      <c r="RN33" s="21"/>
      <c r="RO33" s="21"/>
      <c r="RP33" s="21"/>
      <c r="RQ33" s="21"/>
      <c r="RR33" s="21"/>
      <c r="RS33" s="21"/>
      <c r="RT33" s="21"/>
      <c r="RU33" s="21"/>
      <c r="RV33" s="21"/>
      <c r="RW33" s="21"/>
      <c r="RX33" s="21"/>
      <c r="RY33" s="21"/>
      <c r="RZ33" s="21"/>
      <c r="SA33" s="21"/>
      <c r="SB33" s="21">
        <v>2</v>
      </c>
      <c r="SC33" s="21">
        <v>2</v>
      </c>
      <c r="SD33" s="21">
        <v>2</v>
      </c>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row>
    <row r="34" spans="2:572" ht="15" customHeight="1" outlineLevel="1">
      <c r="B34" s="23" t="s">
        <v>715</v>
      </c>
      <c r="C34" s="69" t="str">
        <f>HYPERLINK("#Référentiel_de_Compétences!"&amp;ADDRESS(6+MATCH(B34,[2]Référentiel_de_Compétences!$B$7:$B$218,0),4),"Définition")</f>
        <v>Définition</v>
      </c>
      <c r="D34" s="24" t="str">
        <f>VLOOKUP(B34,[2]Référentiel_de_Compétences!$B$7:$C$399,2,0)</f>
        <v>Conformité et contrôle interne</v>
      </c>
      <c r="E34" s="21"/>
      <c r="F34" s="21"/>
      <c r="G34" s="21"/>
      <c r="H34" s="21"/>
      <c r="I34" s="21"/>
      <c r="J34" s="21"/>
      <c r="K34" s="21"/>
      <c r="L34" s="21"/>
      <c r="M34" s="21"/>
      <c r="N34" s="21"/>
      <c r="O34" s="21"/>
      <c r="P34" s="21"/>
      <c r="Q34" s="21"/>
      <c r="R34" s="21">
        <v>1</v>
      </c>
      <c r="S34" s="21"/>
      <c r="T34" s="21"/>
      <c r="U34" s="21"/>
      <c r="V34" s="21"/>
      <c r="W34" s="21"/>
      <c r="X34" s="21"/>
      <c r="Y34" s="21"/>
      <c r="Z34" s="21">
        <v>1</v>
      </c>
      <c r="AA34" s="21">
        <v>1</v>
      </c>
      <c r="AB34" s="21">
        <v>1</v>
      </c>
      <c r="AC34" s="21"/>
      <c r="AD34" s="19">
        <v>1</v>
      </c>
      <c r="AE34" s="21">
        <v>1</v>
      </c>
      <c r="AF34" s="19">
        <v>1</v>
      </c>
      <c r="AG34" s="19">
        <v>1</v>
      </c>
      <c r="AH34" s="21"/>
      <c r="AI34" s="19"/>
      <c r="AJ34" s="19">
        <v>1</v>
      </c>
      <c r="AK34" s="21">
        <v>1</v>
      </c>
      <c r="AL34" s="19"/>
      <c r="AM34" s="21">
        <v>1</v>
      </c>
      <c r="AN34" s="21">
        <v>1</v>
      </c>
      <c r="AO34" s="21">
        <v>1</v>
      </c>
      <c r="AP34" s="21">
        <v>1</v>
      </c>
      <c r="AQ34" s="21"/>
      <c r="AR34" s="21"/>
      <c r="AS34" s="21"/>
      <c r="AT34" s="21"/>
      <c r="AU34" s="21"/>
      <c r="AV34" s="21"/>
      <c r="AW34" s="21"/>
      <c r="AX34" s="21"/>
      <c r="AY34" s="21"/>
      <c r="AZ34" s="21">
        <v>1</v>
      </c>
      <c r="BA34" s="21">
        <v>1</v>
      </c>
      <c r="BB34" s="21"/>
      <c r="BC34" s="21"/>
      <c r="BD34" s="21"/>
      <c r="BE34" s="21">
        <v>1</v>
      </c>
      <c r="BF34" s="21"/>
      <c r="BG34" s="21"/>
      <c r="BH34" s="21">
        <v>1</v>
      </c>
      <c r="BI34" s="21">
        <v>1</v>
      </c>
      <c r="BJ34" s="21"/>
      <c r="BK34" s="21"/>
      <c r="BL34" s="21">
        <v>1</v>
      </c>
      <c r="BM34" s="21">
        <v>1</v>
      </c>
      <c r="BN34" s="21"/>
      <c r="BO34" s="21"/>
      <c r="BP34" s="21"/>
      <c r="BQ34" s="21"/>
      <c r="BR34" s="21"/>
      <c r="BS34" s="21"/>
      <c r="BT34" s="21"/>
      <c r="BU34" s="21"/>
      <c r="BV34" s="21"/>
      <c r="BW34" s="21">
        <v>1</v>
      </c>
      <c r="BX34" s="21"/>
      <c r="BY34" s="21"/>
      <c r="BZ34" s="21"/>
      <c r="CA34" s="21">
        <v>2</v>
      </c>
      <c r="CB34" s="21"/>
      <c r="CC34" s="21"/>
      <c r="CD34" s="21"/>
      <c r="CE34" s="21"/>
      <c r="CF34" s="21"/>
      <c r="CG34" s="21"/>
      <c r="CH34" s="21"/>
      <c r="CI34" s="21"/>
      <c r="CJ34" s="21"/>
      <c r="CK34" s="21"/>
      <c r="CL34" s="21"/>
      <c r="CM34" s="21"/>
      <c r="CN34" s="21"/>
      <c r="CO34" s="21"/>
      <c r="CP34" s="21"/>
      <c r="CQ34" s="21"/>
      <c r="CR34" s="21"/>
      <c r="CS34" s="21"/>
      <c r="CT34" s="21"/>
      <c r="CU34" s="21">
        <v>1</v>
      </c>
      <c r="CV34" s="21">
        <v>1</v>
      </c>
      <c r="CW34" s="21">
        <v>1</v>
      </c>
      <c r="CX34" s="21">
        <v>1</v>
      </c>
      <c r="CY34" s="21">
        <v>1</v>
      </c>
      <c r="CZ34" s="21"/>
      <c r="DA34" s="21"/>
      <c r="DB34" s="21"/>
      <c r="DC34" s="21"/>
      <c r="DD34" s="21"/>
      <c r="DE34" s="21"/>
      <c r="DF34" s="21"/>
      <c r="DG34" s="21"/>
      <c r="DH34" s="21">
        <v>1</v>
      </c>
      <c r="DI34" s="21">
        <v>1</v>
      </c>
      <c r="DJ34" s="21">
        <v>1</v>
      </c>
      <c r="DK34" s="21"/>
      <c r="DL34" s="21"/>
      <c r="DM34" s="21"/>
      <c r="DN34" s="21"/>
      <c r="DO34" s="21"/>
      <c r="DP34" s="21"/>
      <c r="DQ34" s="21"/>
      <c r="DR34" s="21">
        <v>1</v>
      </c>
      <c r="DS34" s="21"/>
      <c r="DT34" s="21"/>
      <c r="DU34" s="21"/>
      <c r="DV34" s="21"/>
      <c r="DW34" s="21"/>
      <c r="DX34" s="21"/>
      <c r="DY34" s="21"/>
      <c r="DZ34" s="21">
        <v>1</v>
      </c>
      <c r="EA34" s="21">
        <v>1</v>
      </c>
      <c r="EB34" s="21">
        <v>1</v>
      </c>
      <c r="EC34" s="21">
        <v>1</v>
      </c>
      <c r="ED34" s="21"/>
      <c r="EE34" s="21">
        <v>1</v>
      </c>
      <c r="EF34" s="21">
        <v>1</v>
      </c>
      <c r="EG34" s="21">
        <v>1</v>
      </c>
      <c r="EH34" s="21">
        <v>1</v>
      </c>
      <c r="EI34" s="21">
        <v>1</v>
      </c>
      <c r="EJ34" s="21">
        <v>1</v>
      </c>
      <c r="EK34" s="21"/>
      <c r="EL34" s="21"/>
      <c r="EM34" s="21"/>
      <c r="EN34" s="21"/>
      <c r="EO34" s="21">
        <v>2</v>
      </c>
      <c r="EP34" s="21"/>
      <c r="EQ34" s="21"/>
      <c r="ER34" s="21"/>
      <c r="ES34" s="21"/>
      <c r="ET34" s="21"/>
      <c r="EU34" s="21"/>
      <c r="EV34" s="21"/>
      <c r="EW34" s="21"/>
      <c r="EX34" s="21"/>
      <c r="EY34" s="21"/>
      <c r="EZ34" s="21"/>
      <c r="FA34" s="21"/>
      <c r="FB34" s="21"/>
      <c r="FC34" s="21"/>
      <c r="FD34" s="21"/>
      <c r="FE34" s="21"/>
      <c r="FF34" s="21">
        <v>1</v>
      </c>
      <c r="FG34" s="21"/>
      <c r="FH34" s="21">
        <v>1</v>
      </c>
      <c r="FI34" s="21">
        <v>2</v>
      </c>
      <c r="FJ34" s="21">
        <v>2</v>
      </c>
      <c r="FK34" s="21"/>
      <c r="FL34" s="21"/>
      <c r="FM34" s="21"/>
      <c r="FN34" s="21"/>
      <c r="FO34" s="21"/>
      <c r="FP34" s="21"/>
      <c r="FQ34" s="21"/>
      <c r="FR34" s="21"/>
      <c r="FS34" s="21"/>
      <c r="FT34" s="21"/>
      <c r="FU34" s="21"/>
      <c r="FV34" s="21"/>
      <c r="FW34" s="21"/>
      <c r="FX34" s="21"/>
      <c r="FY34" s="21">
        <v>1</v>
      </c>
      <c r="FZ34" s="21"/>
      <c r="GA34" s="21">
        <v>1</v>
      </c>
      <c r="GB34" s="21"/>
      <c r="GC34" s="21"/>
      <c r="GD34" s="21"/>
      <c r="GE34" s="21"/>
      <c r="GF34" s="21"/>
      <c r="GG34" s="21"/>
      <c r="GH34" s="21"/>
      <c r="GI34" s="21"/>
      <c r="GJ34" s="21">
        <v>1</v>
      </c>
      <c r="GK34" s="21"/>
      <c r="GL34" s="21">
        <v>1</v>
      </c>
      <c r="GM34" s="21">
        <v>1</v>
      </c>
      <c r="GN34" s="21"/>
      <c r="GO34" s="21"/>
      <c r="GP34" s="21"/>
      <c r="GQ34" s="21"/>
      <c r="GR34" s="21"/>
      <c r="GS34" s="21"/>
      <c r="GT34" s="21"/>
      <c r="GU34" s="21">
        <v>1</v>
      </c>
      <c r="GV34" s="21">
        <v>1</v>
      </c>
      <c r="GW34" s="21"/>
      <c r="GX34" s="21"/>
      <c r="GY34" s="21">
        <v>2</v>
      </c>
      <c r="GZ34" s="21"/>
      <c r="HA34" s="21">
        <v>2</v>
      </c>
      <c r="HB34" s="21">
        <v>1</v>
      </c>
      <c r="HC34" s="21"/>
      <c r="HD34" s="21"/>
      <c r="HE34" s="21">
        <v>2</v>
      </c>
      <c r="HF34" s="21">
        <v>2</v>
      </c>
      <c r="HG34" s="21"/>
      <c r="HH34" s="21">
        <v>2</v>
      </c>
      <c r="HI34" s="21">
        <v>1</v>
      </c>
      <c r="HJ34" s="21">
        <v>1</v>
      </c>
      <c r="HK34" s="21">
        <v>2</v>
      </c>
      <c r="HL34" s="21"/>
      <c r="HM34" s="21"/>
      <c r="HN34" s="21"/>
      <c r="HO34" s="21"/>
      <c r="HP34" s="21">
        <v>1</v>
      </c>
      <c r="HQ34" s="21">
        <v>1</v>
      </c>
      <c r="HR34" s="21"/>
      <c r="HS34" s="21">
        <v>1</v>
      </c>
      <c r="HT34" s="21">
        <v>1</v>
      </c>
      <c r="HU34" s="21"/>
      <c r="HV34" s="21"/>
      <c r="HW34" s="21"/>
      <c r="HX34" s="21"/>
      <c r="HY34" s="21"/>
      <c r="HZ34" s="21"/>
      <c r="IA34" s="21"/>
      <c r="IB34" s="21"/>
      <c r="IC34" s="21"/>
      <c r="ID34" s="21">
        <v>2</v>
      </c>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1"/>
      <c r="JH34" s="21"/>
      <c r="JI34" s="21"/>
      <c r="JJ34" s="21"/>
      <c r="JK34" s="21"/>
      <c r="JL34" s="21"/>
      <c r="JM34" s="21"/>
      <c r="JN34" s="21"/>
      <c r="JO34" s="21"/>
      <c r="JP34" s="21"/>
      <c r="JQ34" s="21"/>
      <c r="JR34" s="21"/>
      <c r="JS34" s="21"/>
      <c r="JT34" s="21"/>
      <c r="JU34" s="21"/>
      <c r="JV34" s="21"/>
      <c r="JW34" s="21"/>
      <c r="JX34" s="21"/>
      <c r="JY34" s="21"/>
      <c r="JZ34" s="21"/>
      <c r="KA34" s="21"/>
      <c r="KB34" s="21"/>
      <c r="KC34" s="21"/>
      <c r="KD34" s="21"/>
      <c r="KE34" s="21"/>
      <c r="KF34" s="21"/>
      <c r="KG34" s="21"/>
      <c r="KH34" s="21"/>
      <c r="KI34" s="21"/>
      <c r="KJ34" s="21"/>
      <c r="KK34" s="21"/>
      <c r="KL34" s="21"/>
      <c r="KM34" s="21"/>
      <c r="KN34" s="21"/>
      <c r="KO34" s="21"/>
      <c r="KP34" s="21"/>
      <c r="KQ34" s="21"/>
      <c r="KR34" s="21"/>
      <c r="KS34" s="21"/>
      <c r="KT34" s="21"/>
      <c r="KU34" s="21"/>
      <c r="KV34" s="21"/>
      <c r="KW34" s="21"/>
      <c r="KX34" s="21"/>
      <c r="KY34" s="21"/>
      <c r="KZ34" s="21"/>
      <c r="LA34" s="21"/>
      <c r="LB34" s="21"/>
      <c r="LC34" s="21"/>
      <c r="LD34" s="21"/>
      <c r="LE34" s="21"/>
      <c r="LF34" s="21"/>
      <c r="LG34" s="21"/>
      <c r="LH34" s="21"/>
      <c r="LI34" s="21"/>
      <c r="LJ34" s="21"/>
      <c r="LK34" s="21"/>
      <c r="LL34" s="21"/>
      <c r="LM34" s="21"/>
      <c r="LN34" s="21"/>
      <c r="LO34" s="21"/>
      <c r="LP34" s="21"/>
      <c r="LQ34" s="21"/>
      <c r="LR34" s="21"/>
      <c r="LS34" s="21"/>
      <c r="LT34" s="21"/>
      <c r="LU34" s="21"/>
      <c r="LV34" s="21"/>
      <c r="LW34" s="21"/>
      <c r="LX34" s="21"/>
      <c r="LY34" s="21"/>
      <c r="LZ34" s="21"/>
      <c r="MA34" s="21"/>
      <c r="MB34" s="21"/>
      <c r="MC34" s="21"/>
      <c r="MD34" s="21"/>
      <c r="ME34" s="21"/>
      <c r="MF34" s="21"/>
      <c r="MG34" s="21"/>
      <c r="MH34" s="21"/>
      <c r="MI34" s="21"/>
      <c r="MJ34" s="21"/>
      <c r="MK34" s="21"/>
      <c r="ML34" s="21"/>
      <c r="MM34" s="21"/>
      <c r="MN34" s="21"/>
      <c r="MO34" s="21"/>
      <c r="MP34" s="21"/>
      <c r="MQ34" s="21"/>
      <c r="MR34" s="21"/>
      <c r="MS34" s="21"/>
      <c r="MT34" s="21"/>
      <c r="MU34" s="21"/>
      <c r="MV34" s="21"/>
      <c r="MW34" s="21"/>
      <c r="MX34" s="21"/>
      <c r="MY34" s="21"/>
      <c r="MZ34" s="21"/>
      <c r="NA34" s="21"/>
      <c r="NB34" s="21"/>
      <c r="NC34" s="21"/>
      <c r="ND34" s="21"/>
      <c r="NE34" s="21"/>
      <c r="NF34" s="21"/>
      <c r="NG34" s="21"/>
      <c r="NH34" s="21"/>
      <c r="NI34" s="21"/>
      <c r="NJ34" s="21"/>
      <c r="NK34" s="21"/>
      <c r="NL34" s="21"/>
      <c r="NM34" s="21"/>
      <c r="NN34" s="21"/>
      <c r="NO34" s="21"/>
      <c r="NP34" s="21"/>
      <c r="NQ34" s="21"/>
      <c r="NR34" s="21"/>
      <c r="NS34" s="21"/>
      <c r="NT34" s="21"/>
      <c r="NU34" s="21"/>
      <c r="NV34" s="21"/>
      <c r="NW34" s="21"/>
      <c r="NX34" s="21"/>
      <c r="NY34" s="21"/>
      <c r="NZ34" s="21"/>
      <c r="OA34" s="21"/>
      <c r="OB34" s="21"/>
      <c r="OC34" s="21"/>
      <c r="OD34" s="21"/>
      <c r="OE34" s="21"/>
      <c r="OF34" s="21"/>
      <c r="OG34" s="21"/>
      <c r="OH34" s="21"/>
      <c r="OI34" s="21"/>
      <c r="OJ34" s="21"/>
      <c r="OK34" s="21"/>
      <c r="OL34" s="21"/>
      <c r="OM34" s="21"/>
      <c r="ON34" s="21"/>
      <c r="OO34" s="21"/>
      <c r="OP34" s="21"/>
      <c r="OQ34" s="21"/>
      <c r="OR34" s="21"/>
      <c r="OS34" s="21"/>
      <c r="OT34" s="21"/>
      <c r="OU34" s="21"/>
      <c r="OV34" s="21"/>
      <c r="OW34" s="21"/>
      <c r="OX34" s="21"/>
      <c r="OY34" s="21"/>
      <c r="OZ34" s="21"/>
      <c r="PA34" s="21"/>
      <c r="PB34" s="21"/>
      <c r="PC34" s="21"/>
      <c r="PD34" s="21"/>
      <c r="PE34" s="21"/>
      <c r="PF34" s="21"/>
      <c r="PG34" s="21"/>
      <c r="PH34" s="21"/>
      <c r="PI34" s="21"/>
      <c r="PJ34" s="21"/>
      <c r="PK34" s="21"/>
      <c r="PL34" s="21"/>
      <c r="PM34" s="21"/>
      <c r="PN34" s="21"/>
      <c r="PO34" s="21"/>
      <c r="PP34" s="21"/>
      <c r="PQ34" s="21"/>
      <c r="PR34" s="21"/>
      <c r="PS34" s="21"/>
      <c r="PT34" s="21"/>
      <c r="PU34" s="21"/>
      <c r="PV34" s="21"/>
      <c r="PW34" s="21"/>
      <c r="PX34" s="21"/>
      <c r="PY34" s="21"/>
      <c r="PZ34" s="21"/>
      <c r="QA34" s="21"/>
      <c r="QB34" s="21"/>
      <c r="QC34" s="21"/>
      <c r="QD34" s="21"/>
      <c r="QE34" s="21"/>
      <c r="QF34" s="21"/>
      <c r="QG34" s="21"/>
      <c r="QH34" s="21"/>
      <c r="QI34" s="21"/>
      <c r="QJ34" s="21"/>
      <c r="QK34" s="21"/>
      <c r="QL34" s="21"/>
      <c r="QM34" s="21"/>
      <c r="QN34" s="21"/>
      <c r="QO34" s="21"/>
      <c r="QP34" s="21">
        <v>2</v>
      </c>
      <c r="QQ34" s="21">
        <v>2</v>
      </c>
      <c r="QR34" s="21">
        <v>1</v>
      </c>
      <c r="QS34" s="21"/>
      <c r="QT34" s="21"/>
      <c r="QU34" s="21"/>
      <c r="QV34" s="21"/>
      <c r="QW34" s="21"/>
      <c r="QX34" s="21"/>
      <c r="QY34" s="21"/>
      <c r="QZ34" s="21"/>
      <c r="RA34" s="21"/>
      <c r="RB34" s="21"/>
      <c r="RC34" s="21"/>
      <c r="RD34" s="21"/>
      <c r="RE34" s="21"/>
      <c r="RF34" s="21"/>
      <c r="RG34" s="21"/>
      <c r="RH34" s="21"/>
      <c r="RI34" s="21"/>
      <c r="RJ34" s="21"/>
      <c r="RK34" s="21"/>
      <c r="RL34" s="21"/>
      <c r="RM34" s="21"/>
      <c r="RN34" s="21"/>
      <c r="RO34" s="21"/>
      <c r="RP34" s="21"/>
      <c r="RQ34" s="21"/>
      <c r="RR34" s="21"/>
      <c r="RS34" s="21"/>
      <c r="RT34" s="21"/>
      <c r="RU34" s="21"/>
      <c r="RV34" s="21"/>
      <c r="RW34" s="21"/>
      <c r="RX34" s="21"/>
      <c r="RY34" s="21"/>
      <c r="RZ34" s="21"/>
      <c r="SA34" s="21"/>
      <c r="SB34" s="21"/>
      <c r="SC34" s="21"/>
      <c r="SD34" s="21"/>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row>
    <row r="35" spans="2:572" ht="15" hidden="1" customHeight="1" outlineLevel="1">
      <c r="B35" s="23" t="s">
        <v>716</v>
      </c>
      <c r="C35" s="69" t="str">
        <f>HYPERLINK("#Référentiel_de_Compétences!"&amp;ADDRESS(6+MATCH(B35,[2]Référentiel_de_Compétences!$B$7:$B$218,0),4),"Définition")</f>
        <v>Définition</v>
      </c>
      <c r="D35" s="24" t="str">
        <f>VLOOKUP(B35,[2]Référentiel_de_Compétences!$B$7:$C$399,2,0)</f>
        <v>Audit interne</v>
      </c>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19"/>
      <c r="AE35" s="21"/>
      <c r="AF35" s="19"/>
      <c r="AG35" s="19"/>
      <c r="AH35" s="21"/>
      <c r="AI35" s="19"/>
      <c r="AJ35" s="19"/>
      <c r="AK35" s="21"/>
      <c r="AL35" s="19"/>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v>2</v>
      </c>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1"/>
      <c r="JH35" s="21"/>
      <c r="JI35" s="21"/>
      <c r="JJ35" s="21"/>
      <c r="JK35" s="21"/>
      <c r="JL35" s="21"/>
      <c r="JM35" s="21"/>
      <c r="JN35" s="21"/>
      <c r="JO35" s="21"/>
      <c r="JP35" s="21"/>
      <c r="JQ35" s="21"/>
      <c r="JR35" s="21"/>
      <c r="JS35" s="21"/>
      <c r="JT35" s="21"/>
      <c r="JU35" s="21"/>
      <c r="JV35" s="21"/>
      <c r="JW35" s="21"/>
      <c r="JX35" s="21"/>
      <c r="JY35" s="21"/>
      <c r="JZ35" s="21"/>
      <c r="KA35" s="21"/>
      <c r="KB35" s="21"/>
      <c r="KC35" s="21"/>
      <c r="KD35" s="21"/>
      <c r="KE35" s="21"/>
      <c r="KF35" s="21"/>
      <c r="KG35" s="21"/>
      <c r="KH35" s="21"/>
      <c r="KI35" s="21"/>
      <c r="KJ35" s="21"/>
      <c r="KK35" s="21"/>
      <c r="KL35" s="21"/>
      <c r="KM35" s="21"/>
      <c r="KN35" s="21"/>
      <c r="KO35" s="21"/>
      <c r="KP35" s="21"/>
      <c r="KQ35" s="21"/>
      <c r="KR35" s="21"/>
      <c r="KS35" s="21"/>
      <c r="KT35" s="21"/>
      <c r="KU35" s="21"/>
      <c r="KV35" s="21"/>
      <c r="KW35" s="21"/>
      <c r="KX35" s="21"/>
      <c r="KY35" s="21"/>
      <c r="KZ35" s="21"/>
      <c r="LA35" s="21"/>
      <c r="LB35" s="21"/>
      <c r="LC35" s="21"/>
      <c r="LD35" s="21"/>
      <c r="LE35" s="21"/>
      <c r="LF35" s="21"/>
      <c r="LG35" s="21"/>
      <c r="LH35" s="21"/>
      <c r="LI35" s="21"/>
      <c r="LJ35" s="21"/>
      <c r="LK35" s="21"/>
      <c r="LL35" s="21"/>
      <c r="LM35" s="21"/>
      <c r="LN35" s="21"/>
      <c r="LO35" s="21"/>
      <c r="LP35" s="21"/>
      <c r="LQ35" s="21"/>
      <c r="LR35" s="21"/>
      <c r="LS35" s="21"/>
      <c r="LT35" s="21"/>
      <c r="LU35" s="21"/>
      <c r="LV35" s="21"/>
      <c r="LW35" s="21"/>
      <c r="LX35" s="21"/>
      <c r="LY35" s="21"/>
      <c r="LZ35" s="21"/>
      <c r="MA35" s="21"/>
      <c r="MB35" s="21"/>
      <c r="MC35" s="21"/>
      <c r="MD35" s="21"/>
      <c r="ME35" s="21"/>
      <c r="MF35" s="21"/>
      <c r="MG35" s="21"/>
      <c r="MH35" s="21"/>
      <c r="MI35" s="21"/>
      <c r="MJ35" s="21"/>
      <c r="MK35" s="21"/>
      <c r="ML35" s="21"/>
      <c r="MM35" s="21"/>
      <c r="MN35" s="21"/>
      <c r="MO35" s="21"/>
      <c r="MP35" s="21"/>
      <c r="MQ35" s="21"/>
      <c r="MR35" s="21"/>
      <c r="MS35" s="21"/>
      <c r="MT35" s="21"/>
      <c r="MU35" s="21"/>
      <c r="MV35" s="21"/>
      <c r="MW35" s="21"/>
      <c r="MX35" s="21"/>
      <c r="MY35" s="21"/>
      <c r="MZ35" s="21"/>
      <c r="NA35" s="21"/>
      <c r="NB35" s="21"/>
      <c r="NC35" s="21"/>
      <c r="ND35" s="21"/>
      <c r="NE35" s="21"/>
      <c r="NF35" s="21"/>
      <c r="NG35" s="21"/>
      <c r="NH35" s="21"/>
      <c r="NI35" s="21"/>
      <c r="NJ35" s="21"/>
      <c r="NK35" s="21"/>
      <c r="NL35" s="21"/>
      <c r="NM35" s="21"/>
      <c r="NN35" s="21"/>
      <c r="NO35" s="21"/>
      <c r="NP35" s="21"/>
      <c r="NQ35" s="21"/>
      <c r="NR35" s="21"/>
      <c r="NS35" s="21"/>
      <c r="NT35" s="21"/>
      <c r="NU35" s="21"/>
      <c r="NV35" s="21"/>
      <c r="NW35" s="21"/>
      <c r="NX35" s="21"/>
      <c r="NY35" s="21"/>
      <c r="NZ35" s="21"/>
      <c r="OA35" s="21"/>
      <c r="OB35" s="21"/>
      <c r="OC35" s="21"/>
      <c r="OD35" s="21"/>
      <c r="OE35" s="21"/>
      <c r="OF35" s="21"/>
      <c r="OG35" s="21"/>
      <c r="OH35" s="21"/>
      <c r="OI35" s="21"/>
      <c r="OJ35" s="21"/>
      <c r="OK35" s="21"/>
      <c r="OL35" s="21"/>
      <c r="OM35" s="21"/>
      <c r="ON35" s="21"/>
      <c r="OO35" s="21"/>
      <c r="OP35" s="21"/>
      <c r="OQ35" s="21"/>
      <c r="OR35" s="21"/>
      <c r="OS35" s="21"/>
      <c r="OT35" s="21"/>
      <c r="OU35" s="21"/>
      <c r="OV35" s="21"/>
      <c r="OW35" s="21"/>
      <c r="OX35" s="21"/>
      <c r="OY35" s="21"/>
      <c r="OZ35" s="21"/>
      <c r="PA35" s="21"/>
      <c r="PB35" s="21"/>
      <c r="PC35" s="21"/>
      <c r="PD35" s="21"/>
      <c r="PE35" s="21"/>
      <c r="PF35" s="21"/>
      <c r="PG35" s="21"/>
      <c r="PH35" s="21"/>
      <c r="PI35" s="21"/>
      <c r="PJ35" s="21"/>
      <c r="PK35" s="21"/>
      <c r="PL35" s="21"/>
      <c r="PM35" s="21"/>
      <c r="PN35" s="21"/>
      <c r="PO35" s="21"/>
      <c r="PP35" s="21"/>
      <c r="PQ35" s="21"/>
      <c r="PR35" s="21"/>
      <c r="PS35" s="21"/>
      <c r="PT35" s="21"/>
      <c r="PU35" s="21"/>
      <c r="PV35" s="21"/>
      <c r="PW35" s="21"/>
      <c r="PX35" s="21"/>
      <c r="PY35" s="21"/>
      <c r="PZ35" s="21"/>
      <c r="QA35" s="21"/>
      <c r="QB35" s="21"/>
      <c r="QC35" s="21"/>
      <c r="QD35" s="21"/>
      <c r="QE35" s="21"/>
      <c r="QF35" s="21"/>
      <c r="QG35" s="21"/>
      <c r="QH35" s="21"/>
      <c r="QI35" s="21"/>
      <c r="QJ35" s="21"/>
      <c r="QK35" s="21"/>
      <c r="QL35" s="21"/>
      <c r="QM35" s="21"/>
      <c r="QN35" s="21"/>
      <c r="QO35" s="21"/>
      <c r="QP35" s="21"/>
      <c r="QQ35" s="21"/>
      <c r="QR35" s="21"/>
      <c r="QS35" s="21"/>
      <c r="QT35" s="21"/>
      <c r="QU35" s="21"/>
      <c r="QV35" s="21"/>
      <c r="QW35" s="21"/>
      <c r="QX35" s="21"/>
      <c r="QY35" s="21"/>
      <c r="QZ35" s="21"/>
      <c r="RA35" s="21"/>
      <c r="RB35" s="21"/>
      <c r="RC35" s="21"/>
      <c r="RD35" s="21"/>
      <c r="RE35" s="21"/>
      <c r="RF35" s="21"/>
      <c r="RG35" s="21"/>
      <c r="RH35" s="21"/>
      <c r="RI35" s="21"/>
      <c r="RJ35" s="21"/>
      <c r="RK35" s="21"/>
      <c r="RL35" s="21"/>
      <c r="RM35" s="21"/>
      <c r="RN35" s="21"/>
      <c r="RO35" s="21"/>
      <c r="RP35" s="21"/>
      <c r="RQ35" s="21"/>
      <c r="RR35" s="21"/>
      <c r="RS35" s="21"/>
      <c r="RT35" s="21"/>
      <c r="RU35" s="21"/>
      <c r="RV35" s="21"/>
      <c r="RW35" s="21"/>
      <c r="RX35" s="21"/>
      <c r="RY35" s="21"/>
      <c r="RZ35" s="21"/>
      <c r="SA35" s="21"/>
      <c r="SB35" s="21"/>
      <c r="SC35" s="21"/>
      <c r="SD35" s="21"/>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row>
    <row r="36" spans="2:572" ht="15" hidden="1" customHeight="1" outlineLevel="1">
      <c r="B36" s="23" t="s">
        <v>717</v>
      </c>
      <c r="C36" s="69" t="str">
        <f>HYPERLINK("#Référentiel_de_Compétences!"&amp;ADDRESS(6+MATCH(B36,[2]Référentiel_de_Compétences!$B$7:$B$218,0),4),"Définition")</f>
        <v>Définition</v>
      </c>
      <c r="D36" s="24" t="str">
        <f>VLOOKUP(B36,[2]Référentiel_de_Compétences!$B$7:$C$399,2,0)</f>
        <v>Qualité des données</v>
      </c>
      <c r="E36" s="21"/>
      <c r="F36" s="21"/>
      <c r="G36" s="21"/>
      <c r="H36" s="21">
        <v>1</v>
      </c>
      <c r="I36" s="21">
        <v>1</v>
      </c>
      <c r="J36" s="21">
        <v>1</v>
      </c>
      <c r="K36" s="21"/>
      <c r="L36" s="21"/>
      <c r="M36" s="21"/>
      <c r="N36" s="21"/>
      <c r="O36" s="21"/>
      <c r="P36" s="21"/>
      <c r="Q36" s="21"/>
      <c r="R36" s="21"/>
      <c r="S36" s="21">
        <v>1</v>
      </c>
      <c r="T36" s="21"/>
      <c r="U36" s="21"/>
      <c r="V36" s="21"/>
      <c r="W36" s="21">
        <v>1</v>
      </c>
      <c r="X36" s="21">
        <v>1</v>
      </c>
      <c r="Y36" s="21">
        <v>1</v>
      </c>
      <c r="Z36" s="21"/>
      <c r="AA36" s="21"/>
      <c r="AB36" s="21"/>
      <c r="AC36" s="21"/>
      <c r="AD36" s="19"/>
      <c r="AE36" s="21"/>
      <c r="AF36" s="19"/>
      <c r="AG36" s="19"/>
      <c r="AH36" s="21"/>
      <c r="AI36" s="19"/>
      <c r="AJ36" s="19">
        <v>1</v>
      </c>
      <c r="AK36" s="21">
        <v>1</v>
      </c>
      <c r="AL36" s="19"/>
      <c r="AM36" s="21"/>
      <c r="AN36" s="21"/>
      <c r="AO36" s="21"/>
      <c r="AP36" s="21"/>
      <c r="AQ36" s="21"/>
      <c r="AR36" s="21"/>
      <c r="AS36" s="21"/>
      <c r="AT36" s="21"/>
      <c r="AU36" s="21"/>
      <c r="AV36" s="21"/>
      <c r="AW36" s="21"/>
      <c r="AX36" s="21"/>
      <c r="AY36" s="21">
        <v>1</v>
      </c>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v>1</v>
      </c>
      <c r="FR36" s="21"/>
      <c r="FS36" s="21"/>
      <c r="FT36" s="21">
        <v>1</v>
      </c>
      <c r="FU36" s="21"/>
      <c r="FV36" s="21"/>
      <c r="FW36" s="21">
        <v>2</v>
      </c>
      <c r="FX36" s="21">
        <v>2</v>
      </c>
      <c r="FY36" s="21">
        <v>2</v>
      </c>
      <c r="FZ36" s="21">
        <v>2</v>
      </c>
      <c r="GA36" s="21">
        <v>2</v>
      </c>
      <c r="GB36" s="21"/>
      <c r="GC36" s="21"/>
      <c r="GD36" s="21">
        <v>2</v>
      </c>
      <c r="GE36" s="21"/>
      <c r="GF36" s="21"/>
      <c r="GG36" s="21"/>
      <c r="GH36" s="21"/>
      <c r="GI36" s="21"/>
      <c r="GJ36" s="21">
        <v>1</v>
      </c>
      <c r="GK36" s="21"/>
      <c r="GL36" s="21">
        <v>1</v>
      </c>
      <c r="GM36" s="21">
        <v>1</v>
      </c>
      <c r="GN36" s="21"/>
      <c r="GO36" s="21"/>
      <c r="GP36" s="21"/>
      <c r="GQ36" s="21"/>
      <c r="GR36" s="21"/>
      <c r="GS36" s="21"/>
      <c r="GT36" s="21"/>
      <c r="GU36" s="21"/>
      <c r="GV36" s="21"/>
      <c r="GW36" s="21"/>
      <c r="GX36" s="21"/>
      <c r="GY36" s="21">
        <v>1</v>
      </c>
      <c r="GZ36" s="21"/>
      <c r="HA36" s="21"/>
      <c r="HB36" s="21"/>
      <c r="HC36" s="21"/>
      <c r="HD36" s="21"/>
      <c r="HE36" s="21"/>
      <c r="HF36" s="21"/>
      <c r="HG36" s="21">
        <v>1</v>
      </c>
      <c r="HH36" s="21"/>
      <c r="HI36" s="21"/>
      <c r="HJ36" s="21"/>
      <c r="HK36" s="21"/>
      <c r="HL36" s="21">
        <v>1</v>
      </c>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1"/>
      <c r="JH36" s="21"/>
      <c r="JI36" s="21"/>
      <c r="JJ36" s="21"/>
      <c r="JK36" s="21"/>
      <c r="JL36" s="21"/>
      <c r="JM36" s="21"/>
      <c r="JN36" s="21"/>
      <c r="JO36" s="21"/>
      <c r="JP36" s="21"/>
      <c r="JQ36" s="21"/>
      <c r="JR36" s="21"/>
      <c r="JS36" s="21"/>
      <c r="JT36" s="21"/>
      <c r="JU36" s="21"/>
      <c r="JV36" s="21"/>
      <c r="JW36" s="21"/>
      <c r="JX36" s="21"/>
      <c r="JY36" s="21"/>
      <c r="JZ36" s="21"/>
      <c r="KA36" s="21"/>
      <c r="KB36" s="21"/>
      <c r="KC36" s="21"/>
      <c r="KD36" s="21"/>
      <c r="KE36" s="21"/>
      <c r="KF36" s="21"/>
      <c r="KG36" s="21"/>
      <c r="KH36" s="21"/>
      <c r="KI36" s="21"/>
      <c r="KJ36" s="21"/>
      <c r="KK36" s="21"/>
      <c r="KL36" s="21"/>
      <c r="KM36" s="21"/>
      <c r="KN36" s="21"/>
      <c r="KO36" s="21"/>
      <c r="KP36" s="21"/>
      <c r="KQ36" s="21"/>
      <c r="KR36" s="21"/>
      <c r="KS36" s="21"/>
      <c r="KT36" s="21"/>
      <c r="KU36" s="21"/>
      <c r="KV36" s="21"/>
      <c r="KW36" s="21"/>
      <c r="KX36" s="21"/>
      <c r="KY36" s="21"/>
      <c r="KZ36" s="21"/>
      <c r="LA36" s="21"/>
      <c r="LB36" s="21"/>
      <c r="LC36" s="21"/>
      <c r="LD36" s="21"/>
      <c r="LE36" s="21"/>
      <c r="LF36" s="21"/>
      <c r="LG36" s="21"/>
      <c r="LH36" s="21"/>
      <c r="LI36" s="21"/>
      <c r="LJ36" s="21"/>
      <c r="LK36" s="21"/>
      <c r="LL36" s="21"/>
      <c r="LM36" s="21"/>
      <c r="LN36" s="21"/>
      <c r="LO36" s="21"/>
      <c r="LP36" s="21"/>
      <c r="LQ36" s="21"/>
      <c r="LR36" s="21"/>
      <c r="LS36" s="21"/>
      <c r="LT36" s="21"/>
      <c r="LU36" s="21"/>
      <c r="LV36" s="21"/>
      <c r="LW36" s="21"/>
      <c r="LX36" s="21"/>
      <c r="LY36" s="21"/>
      <c r="LZ36" s="21"/>
      <c r="MA36" s="21"/>
      <c r="MB36" s="21"/>
      <c r="MC36" s="21"/>
      <c r="MD36" s="21"/>
      <c r="ME36" s="21"/>
      <c r="MF36" s="21"/>
      <c r="MG36" s="21"/>
      <c r="MH36" s="21"/>
      <c r="MI36" s="21"/>
      <c r="MJ36" s="21"/>
      <c r="MK36" s="21"/>
      <c r="ML36" s="21"/>
      <c r="MM36" s="21"/>
      <c r="MN36" s="21"/>
      <c r="MO36" s="21"/>
      <c r="MP36" s="21"/>
      <c r="MQ36" s="21"/>
      <c r="MR36" s="21"/>
      <c r="MS36" s="21"/>
      <c r="MT36" s="21"/>
      <c r="MU36" s="21"/>
      <c r="MV36" s="21"/>
      <c r="MW36" s="21"/>
      <c r="MX36" s="21"/>
      <c r="MY36" s="21"/>
      <c r="MZ36" s="21"/>
      <c r="NA36" s="21"/>
      <c r="NB36" s="21"/>
      <c r="NC36" s="21"/>
      <c r="ND36" s="21"/>
      <c r="NE36" s="21"/>
      <c r="NF36" s="21"/>
      <c r="NG36" s="21"/>
      <c r="NH36" s="21"/>
      <c r="NI36" s="21"/>
      <c r="NJ36" s="21"/>
      <c r="NK36" s="21"/>
      <c r="NL36" s="21"/>
      <c r="NM36" s="21"/>
      <c r="NN36" s="21"/>
      <c r="NO36" s="21"/>
      <c r="NP36" s="21"/>
      <c r="NQ36" s="21"/>
      <c r="NR36" s="21"/>
      <c r="NS36" s="21"/>
      <c r="NT36" s="21"/>
      <c r="NU36" s="21"/>
      <c r="NV36" s="21"/>
      <c r="NW36" s="21"/>
      <c r="NX36" s="21"/>
      <c r="NY36" s="21"/>
      <c r="NZ36" s="21"/>
      <c r="OA36" s="21"/>
      <c r="OB36" s="21"/>
      <c r="OC36" s="21"/>
      <c r="OD36" s="21"/>
      <c r="OE36" s="21"/>
      <c r="OF36" s="21"/>
      <c r="OG36" s="21"/>
      <c r="OH36" s="21"/>
      <c r="OI36" s="21"/>
      <c r="OJ36" s="21"/>
      <c r="OK36" s="21"/>
      <c r="OL36" s="21"/>
      <c r="OM36" s="21"/>
      <c r="ON36" s="21"/>
      <c r="OO36" s="21"/>
      <c r="OP36" s="21"/>
      <c r="OQ36" s="21"/>
      <c r="OR36" s="21"/>
      <c r="OS36" s="21"/>
      <c r="OT36" s="21"/>
      <c r="OU36" s="21"/>
      <c r="OV36" s="21"/>
      <c r="OW36" s="21"/>
      <c r="OX36" s="21"/>
      <c r="OY36" s="21"/>
      <c r="OZ36" s="21"/>
      <c r="PA36" s="21"/>
      <c r="PB36" s="21"/>
      <c r="PC36" s="21"/>
      <c r="PD36" s="21"/>
      <c r="PE36" s="21"/>
      <c r="PF36" s="21"/>
      <c r="PG36" s="21"/>
      <c r="PH36" s="21"/>
      <c r="PI36" s="21"/>
      <c r="PJ36" s="21"/>
      <c r="PK36" s="21"/>
      <c r="PL36" s="21"/>
      <c r="PM36" s="21"/>
      <c r="PN36" s="21"/>
      <c r="PO36" s="21"/>
      <c r="PP36" s="21"/>
      <c r="PQ36" s="21"/>
      <c r="PR36" s="21"/>
      <c r="PS36" s="21"/>
      <c r="PT36" s="21"/>
      <c r="PU36" s="21"/>
      <c r="PV36" s="21"/>
      <c r="PW36" s="21"/>
      <c r="PX36" s="21"/>
      <c r="PY36" s="21"/>
      <c r="PZ36" s="21"/>
      <c r="QA36" s="21"/>
      <c r="QB36" s="21"/>
      <c r="QC36" s="21"/>
      <c r="QD36" s="21"/>
      <c r="QE36" s="21"/>
      <c r="QF36" s="21"/>
      <c r="QG36" s="21"/>
      <c r="QH36" s="21"/>
      <c r="QI36" s="21"/>
      <c r="QJ36" s="21"/>
      <c r="QK36" s="21"/>
      <c r="QL36" s="21"/>
      <c r="QM36" s="21"/>
      <c r="QN36" s="21"/>
      <c r="QO36" s="21"/>
      <c r="QP36" s="21"/>
      <c r="QQ36" s="21"/>
      <c r="QR36" s="21"/>
      <c r="QS36" s="21"/>
      <c r="QT36" s="21"/>
      <c r="QU36" s="21"/>
      <c r="QV36" s="21"/>
      <c r="QW36" s="21"/>
      <c r="QX36" s="21"/>
      <c r="QY36" s="21"/>
      <c r="QZ36" s="21"/>
      <c r="RA36" s="21"/>
      <c r="RB36" s="21"/>
      <c r="RC36" s="21"/>
      <c r="RD36" s="21"/>
      <c r="RE36" s="21"/>
      <c r="RF36" s="21"/>
      <c r="RG36" s="21"/>
      <c r="RH36" s="21"/>
      <c r="RI36" s="21"/>
      <c r="RJ36" s="21"/>
      <c r="RK36" s="21"/>
      <c r="RL36" s="21"/>
      <c r="RM36" s="21"/>
      <c r="RN36" s="21"/>
      <c r="RO36" s="21"/>
      <c r="RP36" s="21"/>
      <c r="RQ36" s="21"/>
      <c r="RR36" s="21"/>
      <c r="RS36" s="21"/>
      <c r="RT36" s="21"/>
      <c r="RU36" s="21"/>
      <c r="RV36" s="21"/>
      <c r="RW36" s="21"/>
      <c r="RX36" s="21"/>
      <c r="RY36" s="21"/>
      <c r="RZ36" s="21"/>
      <c r="SA36" s="21"/>
      <c r="SB36" s="21"/>
      <c r="SC36" s="21"/>
      <c r="SD36" s="21"/>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row>
    <row r="37" spans="2:572" ht="15" hidden="1" customHeight="1" outlineLevel="1">
      <c r="B37" s="23" t="s">
        <v>718</v>
      </c>
      <c r="C37" s="69" t="str">
        <f>HYPERLINK("#Référentiel_de_Compétences!"&amp;ADDRESS(6+MATCH(B37,[2]Référentiel_de_Compétences!$B$7:$B$218,0),4),"Définition")</f>
        <v>Définition</v>
      </c>
      <c r="D37" s="24" t="str">
        <f>VLOOKUP(B37,[2]Référentiel_de_Compétences!$B$7:$C$399,2,0)</f>
        <v>Sécurité, sûreté des biens et des personnes</v>
      </c>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19"/>
      <c r="AE37" s="21"/>
      <c r="AF37" s="19"/>
      <c r="AG37" s="19"/>
      <c r="AH37" s="21"/>
      <c r="AI37" s="19"/>
      <c r="AJ37" s="19"/>
      <c r="AK37" s="21"/>
      <c r="AL37" s="19"/>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v>1</v>
      </c>
      <c r="CV37" s="21">
        <v>1</v>
      </c>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v>1</v>
      </c>
      <c r="DW37" s="21">
        <v>1</v>
      </c>
      <c r="DX37" s="21">
        <v>1</v>
      </c>
      <c r="DY37" s="21">
        <v>1</v>
      </c>
      <c r="DZ37" s="21"/>
      <c r="EA37" s="21"/>
      <c r="EB37" s="21">
        <v>2</v>
      </c>
      <c r="EC37" s="21">
        <v>2</v>
      </c>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v>2</v>
      </c>
      <c r="PY37" s="19">
        <v>2</v>
      </c>
      <c r="PZ37" s="19">
        <v>2</v>
      </c>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row>
    <row r="38" spans="2:572" ht="15" hidden="1" customHeight="1" outlineLevel="1">
      <c r="B38" s="23" t="s">
        <v>719</v>
      </c>
      <c r="C38" s="69" t="str">
        <f>HYPERLINK("#Référentiel_de_Compétences!"&amp;ADDRESS(6+MATCH(B38,[2]Référentiel_de_Compétences!$B$7:$B$218,0),4),"Définition")</f>
        <v>Définition</v>
      </c>
      <c r="D38" s="24" t="str">
        <f>VLOOKUP(B38,[2]Référentiel_de_Compétences!$B$7:$C$399,2,0)</f>
        <v>Prévention, santé et bien-être au travail</v>
      </c>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19"/>
      <c r="AE38" s="21"/>
      <c r="AF38" s="19"/>
      <c r="AG38" s="19"/>
      <c r="AH38" s="21"/>
      <c r="AI38" s="19"/>
      <c r="AJ38" s="19"/>
      <c r="AK38" s="21"/>
      <c r="AL38" s="19"/>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v>2</v>
      </c>
      <c r="CM38" s="21">
        <v>2</v>
      </c>
      <c r="CN38" s="21"/>
      <c r="CO38" s="21"/>
      <c r="CP38" s="21"/>
      <c r="CQ38" s="21"/>
      <c r="CR38" s="21"/>
      <c r="CS38" s="21"/>
      <c r="CT38" s="21"/>
      <c r="CU38" s="21">
        <v>1</v>
      </c>
      <c r="CV38" s="21">
        <v>1</v>
      </c>
      <c r="CW38" s="21">
        <v>2</v>
      </c>
      <c r="CX38" s="21">
        <v>2</v>
      </c>
      <c r="CY38" s="21">
        <v>2</v>
      </c>
      <c r="CZ38" s="21">
        <v>1</v>
      </c>
      <c r="DA38" s="21">
        <v>1</v>
      </c>
      <c r="DB38" s="21">
        <v>1</v>
      </c>
      <c r="DC38" s="21"/>
      <c r="DD38" s="21"/>
      <c r="DE38" s="21"/>
      <c r="DF38" s="21"/>
      <c r="DG38" s="21"/>
      <c r="DH38" s="21">
        <v>2</v>
      </c>
      <c r="DI38" s="21">
        <v>2</v>
      </c>
      <c r="DJ38" s="21">
        <v>2</v>
      </c>
      <c r="DK38" s="21">
        <v>1</v>
      </c>
      <c r="DL38" s="21">
        <v>1</v>
      </c>
      <c r="DM38" s="21">
        <v>1</v>
      </c>
      <c r="DN38" s="21">
        <v>1</v>
      </c>
      <c r="DO38" s="21"/>
      <c r="DP38" s="21"/>
      <c r="DQ38" s="21"/>
      <c r="DR38" s="21"/>
      <c r="DS38" s="21">
        <v>2</v>
      </c>
      <c r="DT38" s="21">
        <v>2</v>
      </c>
      <c r="DU38" s="21"/>
      <c r="DV38" s="21"/>
      <c r="DW38" s="21"/>
      <c r="DX38" s="21"/>
      <c r="DY38" s="21"/>
      <c r="DZ38" s="21"/>
      <c r="EA38" s="21"/>
      <c r="EB38" s="21"/>
      <c r="EC38" s="21">
        <v>1</v>
      </c>
      <c r="ED38" s="21"/>
      <c r="EE38" s="21">
        <v>2</v>
      </c>
      <c r="EF38" s="21">
        <v>2</v>
      </c>
      <c r="EG38" s="21">
        <v>2</v>
      </c>
      <c r="EH38" s="21">
        <v>2</v>
      </c>
      <c r="EI38" s="21">
        <v>2</v>
      </c>
      <c r="EJ38" s="21">
        <v>2</v>
      </c>
      <c r="EK38" s="21"/>
      <c r="EL38" s="21"/>
      <c r="EM38" s="21"/>
      <c r="EN38" s="21"/>
      <c r="EO38" s="21">
        <v>2</v>
      </c>
      <c r="EP38" s="21"/>
      <c r="EQ38" s="21"/>
      <c r="ER38" s="21"/>
      <c r="ES38" s="21"/>
      <c r="ET38" s="21"/>
      <c r="EU38" s="21"/>
      <c r="EV38" s="21"/>
      <c r="EW38" s="21"/>
      <c r="EX38" s="21"/>
      <c r="EY38" s="21"/>
      <c r="EZ38" s="21"/>
      <c r="FA38" s="21"/>
      <c r="FB38" s="21"/>
      <c r="FC38" s="21"/>
      <c r="FD38" s="21"/>
      <c r="FE38" s="21"/>
      <c r="FF38" s="21"/>
      <c r="FG38" s="21"/>
      <c r="FH38" s="21"/>
      <c r="FI38" s="21"/>
      <c r="FJ38" s="21"/>
      <c r="FK38" s="21">
        <v>2</v>
      </c>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19"/>
      <c r="HG38" s="19"/>
      <c r="HH38" s="19"/>
      <c r="HI38" s="19"/>
      <c r="HJ38" s="19"/>
      <c r="HK38" s="19"/>
      <c r="HL38" s="19"/>
      <c r="HM38" s="19"/>
      <c r="HN38" s="19"/>
      <c r="HO38" s="19"/>
      <c r="HP38" s="19">
        <v>2</v>
      </c>
      <c r="HQ38" s="19">
        <v>2</v>
      </c>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v>2</v>
      </c>
      <c r="ME38" s="19">
        <v>2</v>
      </c>
      <c r="MF38" s="19">
        <v>2</v>
      </c>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v>2</v>
      </c>
      <c r="NI38" s="19">
        <v>2</v>
      </c>
      <c r="NJ38" s="19"/>
      <c r="NK38" s="19"/>
      <c r="NL38" s="19"/>
      <c r="NM38" s="19"/>
      <c r="NN38" s="19"/>
      <c r="NO38" s="19"/>
      <c r="NP38" s="19"/>
      <c r="NQ38" s="19"/>
      <c r="NR38" s="19"/>
      <c r="NS38" s="19"/>
      <c r="NT38" s="19"/>
      <c r="NU38" s="19"/>
      <c r="NV38" s="19"/>
      <c r="NW38" s="19"/>
      <c r="NX38" s="19"/>
      <c r="NY38" s="19"/>
      <c r="NZ38" s="19"/>
      <c r="OA38" s="19"/>
      <c r="OB38" s="19"/>
      <c r="OC38" s="19"/>
      <c r="OD38" s="19"/>
      <c r="OE38" s="19">
        <v>1</v>
      </c>
      <c r="OF38" s="19">
        <v>1</v>
      </c>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row>
    <row r="39" spans="2:572" ht="15" hidden="1" customHeight="1" outlineLevel="1">
      <c r="B39" s="37" t="s">
        <v>720</v>
      </c>
      <c r="C39" s="69" t="str">
        <f>HYPERLINK("#Référentiel_de_Compétences!"&amp;ADDRESS(6+MATCH(B39,[2]Référentiel_de_Compétences!$B$7:$B$218,0),4),"Définition")</f>
        <v>Définition</v>
      </c>
      <c r="D39" s="38" t="str">
        <f>VLOOKUP(B39,[2]Référentiel_de_Compétences!$B$7:$C$399,2,0)</f>
        <v>Risques opérationnels non bancaires</v>
      </c>
      <c r="E39" s="25"/>
      <c r="F39" s="25"/>
      <c r="G39" s="25"/>
      <c r="H39" s="25"/>
      <c r="I39" s="25"/>
      <c r="J39" s="25"/>
      <c r="K39" s="25"/>
      <c r="L39" s="25"/>
      <c r="M39" s="25"/>
      <c r="N39" s="25"/>
      <c r="O39" s="25"/>
      <c r="P39" s="25"/>
      <c r="Q39" s="25"/>
      <c r="R39" s="25"/>
      <c r="S39" s="25"/>
      <c r="T39" s="25"/>
      <c r="U39" s="25"/>
      <c r="V39" s="25"/>
      <c r="W39" s="25"/>
      <c r="X39" s="25"/>
      <c r="Y39" s="25"/>
      <c r="Z39" s="21"/>
      <c r="AA39" s="21"/>
      <c r="AB39" s="21"/>
      <c r="AC39" s="25"/>
      <c r="AD39" s="19"/>
      <c r="AE39" s="21"/>
      <c r="AF39" s="19"/>
      <c r="AG39" s="19"/>
      <c r="AH39" s="21"/>
      <c r="AI39" s="19"/>
      <c r="AJ39" s="19"/>
      <c r="AK39" s="21"/>
      <c r="AL39" s="19"/>
      <c r="AM39" s="21"/>
      <c r="AN39" s="21"/>
      <c r="AO39" s="21"/>
      <c r="AP39" s="21"/>
      <c r="AQ39" s="25"/>
      <c r="AR39" s="25"/>
      <c r="AS39" s="25"/>
      <c r="AT39" s="25"/>
      <c r="AU39" s="25"/>
      <c r="AV39" s="25"/>
      <c r="AW39" s="25"/>
      <c r="AX39" s="25"/>
      <c r="AY39" s="21"/>
      <c r="AZ39" s="21"/>
      <c r="BA39" s="21"/>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1"/>
      <c r="EC39" s="21"/>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v>2</v>
      </c>
      <c r="FX39" s="25">
        <v>2</v>
      </c>
      <c r="FY39" s="25">
        <v>2</v>
      </c>
      <c r="FZ39" s="25">
        <v>2</v>
      </c>
      <c r="GA39" s="25">
        <v>2</v>
      </c>
      <c r="GB39" s="25">
        <v>1</v>
      </c>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1"/>
      <c r="HG39" s="21"/>
      <c r="HH39" s="21"/>
      <c r="HI39" s="21"/>
      <c r="HJ39" s="21"/>
      <c r="HK39" s="21"/>
      <c r="HL39" s="21"/>
      <c r="HM39" s="21"/>
      <c r="HN39" s="21"/>
      <c r="HO39" s="21"/>
      <c r="HP39" s="21"/>
      <c r="HQ39" s="21"/>
      <c r="HR39" s="21"/>
      <c r="HS39" s="21">
        <v>2</v>
      </c>
      <c r="HT39" s="21">
        <v>2</v>
      </c>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1"/>
      <c r="JH39" s="21"/>
      <c r="JI39" s="21"/>
      <c r="JJ39" s="21"/>
      <c r="JK39" s="21"/>
      <c r="JL39" s="21"/>
      <c r="JM39" s="21"/>
      <c r="JN39" s="21"/>
      <c r="JO39" s="21"/>
      <c r="JP39" s="21"/>
      <c r="JQ39" s="21"/>
      <c r="JR39" s="21"/>
      <c r="JS39" s="21"/>
      <c r="JT39" s="21"/>
      <c r="JU39" s="21"/>
      <c r="JV39" s="21"/>
      <c r="JW39" s="21"/>
      <c r="JX39" s="21"/>
      <c r="JY39" s="21"/>
      <c r="JZ39" s="21"/>
      <c r="KA39" s="21"/>
      <c r="KB39" s="21"/>
      <c r="KC39" s="21"/>
      <c r="KD39" s="21"/>
      <c r="KE39" s="21"/>
      <c r="KF39" s="21"/>
      <c r="KG39" s="21"/>
      <c r="KH39" s="21"/>
      <c r="KI39" s="21"/>
      <c r="KJ39" s="21"/>
      <c r="KK39" s="21"/>
      <c r="KL39" s="21"/>
      <c r="KM39" s="21"/>
      <c r="KN39" s="21"/>
      <c r="KO39" s="21"/>
      <c r="KP39" s="21"/>
      <c r="KQ39" s="21"/>
      <c r="KR39" s="21"/>
      <c r="KS39" s="21"/>
      <c r="KT39" s="21"/>
      <c r="KU39" s="21"/>
      <c r="KV39" s="21"/>
      <c r="KW39" s="21"/>
      <c r="KX39" s="21"/>
      <c r="KY39" s="21"/>
      <c r="KZ39" s="21"/>
      <c r="LA39" s="21"/>
      <c r="LB39" s="21"/>
      <c r="LC39" s="21"/>
      <c r="LD39" s="21"/>
      <c r="LE39" s="21"/>
      <c r="LF39" s="21"/>
      <c r="LG39" s="21"/>
      <c r="LH39" s="21"/>
      <c r="LI39" s="21"/>
      <c r="LJ39" s="21"/>
      <c r="LK39" s="21"/>
      <c r="LL39" s="21"/>
      <c r="LM39" s="21"/>
      <c r="LN39" s="21"/>
      <c r="LO39" s="21"/>
      <c r="LP39" s="21"/>
      <c r="LQ39" s="21"/>
      <c r="LR39" s="21"/>
      <c r="LS39" s="21"/>
      <c r="LT39" s="21"/>
      <c r="LU39" s="21"/>
      <c r="LV39" s="21"/>
      <c r="LW39" s="21"/>
      <c r="LX39" s="21"/>
      <c r="LY39" s="21"/>
      <c r="LZ39" s="21"/>
      <c r="MA39" s="21"/>
      <c r="MB39" s="21"/>
      <c r="MC39" s="21"/>
      <c r="MD39" s="21"/>
      <c r="ME39" s="21"/>
      <c r="MF39" s="21"/>
      <c r="MG39" s="21"/>
      <c r="MH39" s="21"/>
      <c r="MI39" s="21"/>
      <c r="MJ39" s="21"/>
      <c r="MK39" s="21"/>
      <c r="ML39" s="21"/>
      <c r="MM39" s="21"/>
      <c r="MN39" s="21"/>
      <c r="MO39" s="21"/>
      <c r="MP39" s="21"/>
      <c r="MQ39" s="21"/>
      <c r="MR39" s="21"/>
      <c r="MS39" s="21"/>
      <c r="MT39" s="21"/>
      <c r="MU39" s="21"/>
      <c r="MV39" s="21"/>
      <c r="MW39" s="21"/>
      <c r="MX39" s="21"/>
      <c r="MY39" s="21"/>
      <c r="MZ39" s="21"/>
      <c r="NA39" s="21"/>
      <c r="NB39" s="21"/>
      <c r="NC39" s="21"/>
      <c r="ND39" s="21"/>
      <c r="NE39" s="21"/>
      <c r="NF39" s="21"/>
      <c r="NG39" s="21"/>
      <c r="NH39" s="21"/>
      <c r="NI39" s="21"/>
      <c r="NJ39" s="21"/>
      <c r="NK39" s="21"/>
      <c r="NL39" s="21"/>
      <c r="NM39" s="21"/>
      <c r="NN39" s="21"/>
      <c r="NO39" s="21"/>
      <c r="NP39" s="21"/>
      <c r="NQ39" s="21"/>
      <c r="NR39" s="21"/>
      <c r="NS39" s="21"/>
      <c r="NT39" s="21"/>
      <c r="NU39" s="21"/>
      <c r="NV39" s="21"/>
      <c r="NW39" s="21"/>
      <c r="NX39" s="21"/>
      <c r="NY39" s="21"/>
      <c r="NZ39" s="21"/>
      <c r="OA39" s="21"/>
      <c r="OB39" s="21"/>
      <c r="OC39" s="21"/>
      <c r="OD39" s="21"/>
      <c r="OE39" s="21"/>
      <c r="OF39" s="21"/>
      <c r="OG39" s="21"/>
      <c r="OH39" s="21"/>
      <c r="OI39" s="21"/>
      <c r="OJ39" s="21"/>
      <c r="OK39" s="21"/>
      <c r="OL39" s="21"/>
      <c r="OM39" s="21"/>
      <c r="ON39" s="21"/>
      <c r="OO39" s="21"/>
      <c r="OP39" s="21"/>
      <c r="OQ39" s="21"/>
      <c r="OR39" s="21"/>
      <c r="OS39" s="21"/>
      <c r="OT39" s="21"/>
      <c r="OU39" s="21"/>
      <c r="OV39" s="21"/>
      <c r="OW39" s="21"/>
      <c r="OX39" s="21"/>
      <c r="OY39" s="21"/>
      <c r="OZ39" s="21"/>
      <c r="PA39" s="21"/>
      <c r="PB39" s="21"/>
      <c r="PC39" s="21"/>
      <c r="PD39" s="21"/>
      <c r="PE39" s="21"/>
      <c r="PF39" s="21"/>
      <c r="PG39" s="21"/>
      <c r="PH39" s="21"/>
      <c r="PI39" s="21"/>
      <c r="PJ39" s="21"/>
      <c r="PK39" s="21"/>
      <c r="PL39" s="21"/>
      <c r="PM39" s="21"/>
      <c r="PN39" s="21"/>
      <c r="PO39" s="21"/>
      <c r="PP39" s="21"/>
      <c r="PQ39" s="21"/>
      <c r="PR39" s="21"/>
      <c r="PS39" s="21"/>
      <c r="PT39" s="21"/>
      <c r="PU39" s="21"/>
      <c r="PV39" s="21"/>
      <c r="PW39" s="21"/>
      <c r="PX39" s="21"/>
      <c r="PY39" s="21"/>
      <c r="PZ39" s="21"/>
      <c r="QA39" s="21"/>
      <c r="QB39" s="21"/>
      <c r="QC39" s="21"/>
      <c r="QD39" s="21"/>
      <c r="QE39" s="21"/>
      <c r="QF39" s="21"/>
      <c r="QG39" s="21"/>
      <c r="QH39" s="21"/>
      <c r="QI39" s="21"/>
      <c r="QJ39" s="21"/>
      <c r="QK39" s="21"/>
      <c r="QL39" s="21"/>
      <c r="QM39" s="21"/>
      <c r="QN39" s="21"/>
      <c r="QO39" s="21"/>
      <c r="QP39" s="21"/>
      <c r="QQ39" s="21"/>
      <c r="QR39" s="21"/>
      <c r="QS39" s="21"/>
      <c r="QT39" s="21"/>
      <c r="QU39" s="21"/>
      <c r="QV39" s="21"/>
      <c r="QW39" s="21"/>
      <c r="QX39" s="21"/>
      <c r="QY39" s="21"/>
      <c r="QZ39" s="21"/>
      <c r="RA39" s="21"/>
      <c r="RB39" s="21"/>
      <c r="RC39" s="21"/>
      <c r="RD39" s="21"/>
      <c r="RE39" s="21"/>
      <c r="RF39" s="21"/>
      <c r="RG39" s="21"/>
      <c r="RH39" s="21"/>
      <c r="RI39" s="21"/>
      <c r="RJ39" s="21"/>
      <c r="RK39" s="21"/>
      <c r="RL39" s="21"/>
      <c r="RM39" s="21"/>
      <c r="RN39" s="21"/>
      <c r="RO39" s="21"/>
      <c r="RP39" s="21"/>
      <c r="RQ39" s="21"/>
      <c r="RR39" s="21"/>
      <c r="RS39" s="21"/>
      <c r="RT39" s="21"/>
      <c r="RU39" s="21"/>
      <c r="RV39" s="21"/>
      <c r="RW39" s="21"/>
      <c r="RX39" s="21"/>
      <c r="RY39" s="21"/>
      <c r="RZ39" s="21"/>
      <c r="SA39" s="21"/>
      <c r="SB39" s="21"/>
      <c r="SC39" s="21"/>
      <c r="SD39" s="21"/>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row>
    <row r="40" spans="2:572" ht="15" hidden="1" customHeight="1">
      <c r="B40" s="104" t="s">
        <v>721</v>
      </c>
      <c r="C40" s="104"/>
      <c r="D40" s="104"/>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c r="HV40" s="47"/>
      <c r="HW40" s="47"/>
      <c r="HX40" s="47"/>
      <c r="HY40" s="47"/>
      <c r="HZ40" s="47"/>
      <c r="IA40" s="47"/>
      <c r="IB40" s="47"/>
      <c r="IC40" s="47"/>
      <c r="ID40" s="47"/>
      <c r="IE40" s="47"/>
      <c r="IF40" s="47"/>
      <c r="IG40" s="47"/>
      <c r="IH40" s="47"/>
      <c r="II40" s="47"/>
      <c r="IJ40" s="47"/>
      <c r="IK40" s="47"/>
      <c r="IL40" s="47"/>
      <c r="IM40" s="47"/>
      <c r="IN40" s="47"/>
      <c r="IO40" s="47"/>
      <c r="IP40" s="47"/>
      <c r="IQ40" s="47"/>
      <c r="IR40" s="47"/>
      <c r="IS40" s="47"/>
      <c r="IT40" s="47"/>
      <c r="IU40" s="47"/>
      <c r="IV40" s="47"/>
      <c r="IW40" s="47"/>
      <c r="IX40" s="47"/>
      <c r="IY40" s="47"/>
      <c r="IZ40" s="47"/>
      <c r="JA40" s="47"/>
      <c r="JB40" s="47"/>
      <c r="JC40" s="47"/>
      <c r="JD40" s="47"/>
      <c r="JE40" s="47"/>
      <c r="JF40" s="47"/>
      <c r="JG40" s="47"/>
      <c r="JH40" s="47"/>
      <c r="JI40" s="47"/>
      <c r="JJ40" s="47"/>
      <c r="JK40" s="47"/>
      <c r="JL40" s="47"/>
      <c r="JM40" s="87"/>
      <c r="JN40" s="87"/>
      <c r="JO40" s="87"/>
      <c r="JP40" s="87"/>
      <c r="JQ40" s="87"/>
      <c r="JR40" s="87"/>
      <c r="JS40" s="87"/>
      <c r="JT40" s="87"/>
      <c r="JU40" s="87"/>
      <c r="JV40" s="87"/>
      <c r="JW40" s="87"/>
      <c r="JX40" s="87"/>
      <c r="JY40" s="87"/>
      <c r="JZ40" s="87"/>
      <c r="KA40" s="87"/>
      <c r="KB40" s="87"/>
      <c r="KC40" s="87"/>
      <c r="KD40" s="87"/>
      <c r="KE40" s="87"/>
      <c r="KF40" s="87"/>
      <c r="KG40" s="87"/>
      <c r="KH40" s="87"/>
      <c r="KI40" s="87"/>
      <c r="KJ40" s="87"/>
      <c r="KK40" s="87"/>
      <c r="KL40" s="87"/>
      <c r="KM40" s="87"/>
      <c r="KN40" s="87"/>
      <c r="KO40" s="87"/>
      <c r="KP40" s="87"/>
      <c r="KQ40" s="87"/>
      <c r="KR40" s="87"/>
      <c r="KS40" s="87"/>
      <c r="KT40" s="87"/>
      <c r="KU40" s="47"/>
      <c r="KV40" s="47"/>
      <c r="KW40" s="47"/>
      <c r="KX40" s="47"/>
      <c r="KY40" s="47"/>
      <c r="KZ40" s="47"/>
      <c r="LA40" s="47"/>
      <c r="LB40" s="47"/>
      <c r="LC40" s="47"/>
      <c r="LD40" s="47"/>
      <c r="LE40" s="47"/>
      <c r="LF40" s="47"/>
      <c r="LG40" s="47"/>
      <c r="LH40" s="47"/>
      <c r="LI40" s="47"/>
      <c r="LJ40" s="47"/>
      <c r="LK40" s="47"/>
      <c r="LL40" s="47"/>
      <c r="LM40" s="47"/>
      <c r="LN40" s="47"/>
      <c r="LO40" s="47"/>
      <c r="LP40" s="47"/>
      <c r="LQ40" s="47"/>
      <c r="LR40" s="47"/>
      <c r="LS40" s="47"/>
      <c r="LT40" s="47"/>
      <c r="LU40" s="47"/>
      <c r="LV40" s="47"/>
      <c r="LW40" s="47"/>
      <c r="LX40" s="47"/>
      <c r="LY40" s="47"/>
      <c r="LZ40" s="47"/>
      <c r="MA40" s="47"/>
      <c r="MB40" s="47"/>
      <c r="MC40" s="47"/>
      <c r="MD40" s="47"/>
      <c r="ME40" s="47"/>
      <c r="MF40" s="47"/>
      <c r="MG40" s="47"/>
      <c r="MH40" s="47"/>
      <c r="MI40" s="47"/>
      <c r="MJ40" s="47"/>
      <c r="MK40" s="47"/>
      <c r="ML40" s="47"/>
      <c r="MM40" s="47"/>
      <c r="MN40" s="47"/>
      <c r="MO40" s="47"/>
      <c r="MP40" s="47"/>
      <c r="MQ40" s="47"/>
      <c r="MR40" s="47"/>
      <c r="MS40" s="47"/>
      <c r="MT40" s="47"/>
      <c r="MU40" s="47"/>
      <c r="MV40" s="47"/>
      <c r="MW40" s="47"/>
      <c r="MX40" s="47"/>
      <c r="MY40" s="47"/>
      <c r="MZ40" s="47"/>
      <c r="NA40" s="47"/>
      <c r="NB40" s="47"/>
      <c r="NC40" s="47"/>
      <c r="ND40" s="47"/>
      <c r="NE40" s="47"/>
      <c r="NF40" s="47"/>
      <c r="NG40" s="47"/>
      <c r="NH40" s="47"/>
      <c r="NI40" s="47"/>
      <c r="NJ40" s="47"/>
      <c r="NK40" s="47"/>
      <c r="NL40" s="47"/>
      <c r="NM40" s="47"/>
      <c r="NN40" s="47"/>
      <c r="NO40" s="47"/>
      <c r="NP40" s="47"/>
      <c r="NQ40" s="47"/>
      <c r="NR40" s="47"/>
      <c r="NS40" s="47"/>
      <c r="NT40" s="47"/>
      <c r="NU40" s="47"/>
      <c r="NV40" s="47"/>
      <c r="NW40" s="47"/>
      <c r="NX40" s="47"/>
      <c r="NY40" s="47"/>
      <c r="NZ40" s="47"/>
      <c r="OA40" s="47"/>
      <c r="OB40" s="47"/>
      <c r="OC40" s="47"/>
      <c r="OD40" s="47"/>
      <c r="OE40" s="47"/>
      <c r="OF40" s="47"/>
      <c r="OG40" s="47"/>
      <c r="OH40" s="47"/>
      <c r="OI40" s="47"/>
      <c r="OJ40" s="47"/>
      <c r="OK40" s="47"/>
      <c r="OL40" s="47"/>
      <c r="OM40" s="47"/>
      <c r="ON40" s="47"/>
      <c r="OO40" s="47"/>
      <c r="OP40" s="47"/>
      <c r="OQ40" s="47"/>
      <c r="OR40" s="47"/>
      <c r="OS40" s="47"/>
      <c r="OT40" s="47"/>
      <c r="OU40" s="47"/>
      <c r="OV40" s="47"/>
      <c r="OW40" s="47"/>
      <c r="OX40" s="47"/>
      <c r="OY40" s="47"/>
      <c r="OZ40" s="47"/>
      <c r="PA40" s="47"/>
      <c r="PB40" s="47"/>
      <c r="PC40" s="47"/>
      <c r="PD40" s="47"/>
      <c r="PE40" s="47"/>
      <c r="PF40" s="47"/>
      <c r="PG40" s="47"/>
      <c r="PH40" s="47"/>
      <c r="PI40" s="47"/>
      <c r="PJ40" s="47"/>
      <c r="PK40" s="47"/>
      <c r="PL40" s="47"/>
      <c r="PM40" s="47"/>
      <c r="PN40" s="47"/>
      <c r="PO40" s="47"/>
      <c r="PP40" s="47"/>
      <c r="PQ40" s="47"/>
      <c r="PR40" s="47"/>
      <c r="PS40" s="47"/>
      <c r="PT40" s="47"/>
      <c r="PU40" s="47"/>
      <c r="PV40" s="47"/>
      <c r="PW40" s="47"/>
      <c r="PX40" s="47"/>
      <c r="PY40" s="47"/>
      <c r="PZ40" s="47"/>
      <c r="QA40" s="47"/>
      <c r="QB40" s="47"/>
      <c r="QC40" s="47"/>
      <c r="QD40" s="47"/>
      <c r="QE40" s="47"/>
      <c r="QF40" s="47"/>
      <c r="QG40" s="47"/>
      <c r="QH40" s="47"/>
      <c r="QI40" s="47"/>
      <c r="QJ40" s="47"/>
      <c r="QK40" s="47"/>
      <c r="QL40" s="47"/>
      <c r="QM40" s="47"/>
      <c r="QN40" s="47"/>
      <c r="QO40" s="47"/>
      <c r="QP40" s="47"/>
      <c r="QQ40" s="47"/>
      <c r="QR40" s="47"/>
      <c r="QS40" s="47"/>
      <c r="QT40" s="47"/>
      <c r="QU40" s="47"/>
      <c r="QV40" s="47"/>
      <c r="QW40" s="47"/>
      <c r="QX40" s="47"/>
      <c r="QY40" s="47"/>
      <c r="QZ40" s="47"/>
      <c r="RA40" s="47"/>
      <c r="RB40" s="47"/>
      <c r="RC40" s="47"/>
      <c r="RD40" s="47"/>
      <c r="RE40" s="47"/>
      <c r="RF40" s="47"/>
      <c r="RG40" s="47"/>
      <c r="RH40" s="47"/>
      <c r="RI40" s="47"/>
      <c r="RJ40" s="47"/>
      <c r="RK40" s="47"/>
      <c r="RL40" s="47"/>
      <c r="RM40" s="47"/>
      <c r="RN40" s="47"/>
      <c r="RO40" s="47"/>
      <c r="RP40" s="47"/>
      <c r="RQ40" s="47"/>
      <c r="RR40" s="47"/>
      <c r="RS40" s="47"/>
      <c r="RT40" s="47"/>
      <c r="RU40" s="47"/>
      <c r="RV40" s="47"/>
      <c r="RW40" s="47"/>
      <c r="RX40" s="47"/>
      <c r="RY40" s="47"/>
      <c r="RZ40" s="87"/>
      <c r="SA40" s="87"/>
      <c r="SB40" s="47"/>
      <c r="SC40" s="47"/>
      <c r="SD40" s="47"/>
      <c r="SE40" s="47"/>
      <c r="SF40" s="47"/>
      <c r="SG40" s="47"/>
      <c r="SH40" s="47"/>
      <c r="SI40" s="47"/>
      <c r="SJ40" s="47"/>
      <c r="SK40" s="47"/>
      <c r="SL40" s="47"/>
      <c r="SM40" s="47"/>
      <c r="SN40" s="47"/>
      <c r="SO40" s="47"/>
      <c r="SP40" s="47"/>
      <c r="SQ40" s="47"/>
      <c r="SR40" s="47"/>
      <c r="SS40" s="47"/>
      <c r="ST40" s="47"/>
      <c r="SU40" s="47"/>
      <c r="SV40" s="47"/>
      <c r="SW40" s="47"/>
      <c r="SX40" s="47"/>
      <c r="SY40" s="47"/>
      <c r="SZ40" s="47"/>
      <c r="TA40" s="47"/>
      <c r="TB40" s="47"/>
      <c r="TC40" s="47"/>
      <c r="TD40" s="47"/>
      <c r="TE40" s="47"/>
      <c r="TF40" s="47"/>
      <c r="TG40" s="47"/>
      <c r="TH40" s="47"/>
      <c r="TI40" s="47"/>
      <c r="TJ40" s="47"/>
      <c r="TK40" s="47"/>
      <c r="TL40" s="47"/>
      <c r="TM40" s="47"/>
      <c r="TN40" s="47"/>
      <c r="TO40" s="47"/>
      <c r="TP40" s="47"/>
      <c r="TQ40" s="47"/>
      <c r="TR40" s="47"/>
      <c r="TS40" s="47"/>
      <c r="TT40" s="47"/>
      <c r="TU40" s="47"/>
      <c r="TV40" s="47"/>
      <c r="TW40" s="47"/>
      <c r="TX40" s="47"/>
      <c r="TY40" s="47"/>
      <c r="TZ40" s="47"/>
      <c r="UA40" s="47"/>
      <c r="UB40" s="47"/>
      <c r="UC40" s="47"/>
      <c r="UD40" s="47"/>
      <c r="UE40" s="47"/>
      <c r="UF40" s="47"/>
      <c r="UG40" s="47"/>
      <c r="UH40" s="47"/>
      <c r="UI40" s="47"/>
      <c r="UJ40" s="47"/>
      <c r="UK40" s="47"/>
      <c r="UL40" s="47"/>
      <c r="UM40" s="47"/>
      <c r="UN40" s="47"/>
      <c r="UO40" s="47"/>
      <c r="UP40" s="47"/>
      <c r="UQ40" s="47"/>
      <c r="UR40" s="47"/>
      <c r="US40" s="47"/>
      <c r="UT40" s="47"/>
      <c r="UU40" s="47"/>
      <c r="UV40" s="47"/>
      <c r="UW40" s="47"/>
      <c r="UX40" s="47"/>
      <c r="UY40" s="47"/>
      <c r="UZ40" s="47"/>
    </row>
    <row r="41" spans="2:572" ht="15" hidden="1" customHeight="1" outlineLevel="1">
      <c r="B41" s="142" t="s">
        <v>722</v>
      </c>
      <c r="C41" s="69" t="str">
        <f>HYPERLINK("#Référentiel_de_Compétences!"&amp;ADDRESS(6+MATCH(B41,[2]Référentiel_de_Compétences!$B$7:$B$218,0),4),"Définition")</f>
        <v>Définition</v>
      </c>
      <c r="D41" s="18" t="str">
        <f>VLOOKUP(B41,[2]Référentiel_de_Compétences!$B$7:$C$399,2,0)</f>
        <v>Culture de gestion</v>
      </c>
      <c r="E41" s="19"/>
      <c r="F41" s="19"/>
      <c r="G41" s="19"/>
      <c r="H41" s="19"/>
      <c r="I41" s="19"/>
      <c r="J41" s="19"/>
      <c r="K41" s="19"/>
      <c r="L41" s="19"/>
      <c r="M41" s="19"/>
      <c r="N41" s="19"/>
      <c r="O41" s="19"/>
      <c r="P41" s="19"/>
      <c r="Q41" s="19"/>
      <c r="R41" s="19"/>
      <c r="S41" s="19"/>
      <c r="T41" s="19"/>
      <c r="U41" s="19"/>
      <c r="V41" s="19"/>
      <c r="W41" s="19"/>
      <c r="X41" s="19"/>
      <c r="Y41" s="19"/>
      <c r="Z41" s="21"/>
      <c r="AA41" s="21"/>
      <c r="AB41" s="21"/>
      <c r="AC41" s="19"/>
      <c r="AD41" s="19"/>
      <c r="AE41" s="21"/>
      <c r="AF41" s="19"/>
      <c r="AG41" s="19"/>
      <c r="AH41" s="21"/>
      <c r="AI41" s="19"/>
      <c r="AJ41" s="19"/>
      <c r="AK41" s="21"/>
      <c r="AL41" s="19"/>
      <c r="AM41" s="21"/>
      <c r="AN41" s="21"/>
      <c r="AO41" s="21"/>
      <c r="AP41" s="21"/>
      <c r="AQ41" s="19"/>
      <c r="AR41" s="19"/>
      <c r="AS41" s="19"/>
      <c r="AT41" s="19"/>
      <c r="AU41" s="19"/>
      <c r="AV41" s="19"/>
      <c r="AW41" s="19"/>
      <c r="AX41" s="19"/>
      <c r="AY41" s="21"/>
      <c r="AZ41" s="21"/>
      <c r="BA41" s="21"/>
      <c r="BB41" s="19"/>
      <c r="BC41" s="19"/>
      <c r="BD41" s="19"/>
      <c r="BE41" s="19"/>
      <c r="BF41" s="19"/>
      <c r="BG41" s="19"/>
      <c r="BH41" s="19"/>
      <c r="BI41" s="19"/>
      <c r="BJ41" s="19"/>
      <c r="BK41" s="19"/>
      <c r="BL41" s="19"/>
      <c r="BM41" s="19"/>
      <c r="BN41" s="19"/>
      <c r="BO41" s="19">
        <v>2</v>
      </c>
      <c r="BP41" s="19">
        <v>2</v>
      </c>
      <c r="BQ41" s="19"/>
      <c r="BR41" s="19"/>
      <c r="BS41" s="19">
        <v>1</v>
      </c>
      <c r="BT41" s="19"/>
      <c r="BU41" s="19"/>
      <c r="BV41" s="19"/>
      <c r="BW41" s="19"/>
      <c r="BX41" s="19"/>
      <c r="BY41" s="19">
        <v>2</v>
      </c>
      <c r="BZ41" s="19"/>
      <c r="CA41" s="19"/>
      <c r="CB41" s="19"/>
      <c r="CC41" s="19"/>
      <c r="CD41" s="19"/>
      <c r="CE41" s="19"/>
      <c r="CF41" s="19"/>
      <c r="CG41" s="19"/>
      <c r="CH41" s="19">
        <v>2</v>
      </c>
      <c r="CI41" s="19"/>
      <c r="CJ41" s="19"/>
      <c r="CK41" s="19"/>
      <c r="CL41" s="19"/>
      <c r="CM41" s="19"/>
      <c r="CN41" s="19"/>
      <c r="CO41" s="19"/>
      <c r="CP41" s="19"/>
      <c r="CQ41" s="19"/>
      <c r="CR41" s="19"/>
      <c r="CS41" s="19"/>
      <c r="CT41" s="19"/>
      <c r="CU41" s="19">
        <v>2</v>
      </c>
      <c r="CV41" s="19">
        <v>2</v>
      </c>
      <c r="CW41" s="19"/>
      <c r="CX41" s="19"/>
      <c r="CY41" s="19"/>
      <c r="CZ41" s="19"/>
      <c r="DA41" s="19"/>
      <c r="DB41" s="19"/>
      <c r="DC41" s="19">
        <v>1</v>
      </c>
      <c r="DD41" s="19"/>
      <c r="DE41" s="19"/>
      <c r="DF41" s="19"/>
      <c r="DG41" s="19"/>
      <c r="DH41" s="19"/>
      <c r="DI41" s="19"/>
      <c r="DJ41" s="19"/>
      <c r="DK41" s="19"/>
      <c r="DL41" s="19"/>
      <c r="DM41" s="19"/>
      <c r="DN41" s="19">
        <v>2</v>
      </c>
      <c r="DO41" s="19"/>
      <c r="DP41" s="19"/>
      <c r="DQ41" s="19"/>
      <c r="DR41" s="19"/>
      <c r="DS41" s="19"/>
      <c r="DT41" s="19"/>
      <c r="DU41" s="19"/>
      <c r="DV41" s="19"/>
      <c r="DW41" s="19"/>
      <c r="DX41" s="19"/>
      <c r="DY41" s="19"/>
      <c r="DZ41" s="19"/>
      <c r="EA41" s="19"/>
      <c r="EB41" s="21"/>
      <c r="EC41" s="21"/>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v>2</v>
      </c>
      <c r="FM41" s="19">
        <v>2</v>
      </c>
      <c r="FN41" s="19"/>
      <c r="FO41" s="19"/>
      <c r="FP41" s="19">
        <v>2</v>
      </c>
      <c r="FQ41" s="19"/>
      <c r="FR41" s="19">
        <v>2</v>
      </c>
      <c r="FS41" s="19">
        <v>2</v>
      </c>
      <c r="FT41" s="19"/>
      <c r="FU41" s="19">
        <v>2</v>
      </c>
      <c r="FV41" s="19">
        <v>2</v>
      </c>
      <c r="FW41" s="19"/>
      <c r="FX41" s="19"/>
      <c r="FY41" s="19"/>
      <c r="FZ41" s="19"/>
      <c r="GA41" s="19"/>
      <c r="GB41" s="19"/>
      <c r="GC41" s="19">
        <v>2</v>
      </c>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v>2</v>
      </c>
      <c r="HF41" s="19">
        <v>2</v>
      </c>
      <c r="HG41" s="19"/>
      <c r="HH41" s="19"/>
      <c r="HI41" s="19"/>
      <c r="HJ41" s="19">
        <v>1</v>
      </c>
      <c r="HK41" s="21"/>
      <c r="HL41" s="21"/>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row>
    <row r="42" spans="2:572" ht="15" hidden="1" customHeight="1" outlineLevel="1">
      <c r="B42" s="143" t="s">
        <v>723</v>
      </c>
      <c r="C42" s="69" t="str">
        <f>HYPERLINK("#Référentiel_de_Compétences!"&amp;ADDRESS(6+MATCH(B42,[2]Référentiel_de_Compétences!$B$7:$B$218,0),4),"Définition")</f>
        <v>Définition</v>
      </c>
      <c r="D42" s="24" t="str">
        <f>VLOOKUP(B42,[2]Référentiel_de_Compétences!$B$7:$C$399,2,0)</f>
        <v>Expression orale et écrite</v>
      </c>
      <c r="E42" s="21">
        <v>1</v>
      </c>
      <c r="F42" s="21">
        <v>1</v>
      </c>
      <c r="G42" s="21">
        <v>1</v>
      </c>
      <c r="H42" s="21"/>
      <c r="I42" s="21"/>
      <c r="J42" s="21"/>
      <c r="K42" s="21"/>
      <c r="L42" s="21"/>
      <c r="M42" s="21"/>
      <c r="N42" s="21"/>
      <c r="O42" s="21"/>
      <c r="P42" s="21"/>
      <c r="Q42" s="21"/>
      <c r="R42" s="21"/>
      <c r="S42" s="21">
        <v>1</v>
      </c>
      <c r="T42" s="21">
        <v>1</v>
      </c>
      <c r="U42" s="21"/>
      <c r="V42" s="21"/>
      <c r="W42" s="21">
        <v>2</v>
      </c>
      <c r="X42" s="21">
        <v>2</v>
      </c>
      <c r="Y42" s="21"/>
      <c r="Z42" s="21">
        <v>2</v>
      </c>
      <c r="AA42" s="21">
        <v>2</v>
      </c>
      <c r="AB42" s="21">
        <v>2</v>
      </c>
      <c r="AC42" s="21"/>
      <c r="AD42" s="19"/>
      <c r="AE42" s="21"/>
      <c r="AF42" s="19"/>
      <c r="AG42" s="19"/>
      <c r="AH42" s="21"/>
      <c r="AI42" s="19"/>
      <c r="AJ42" s="19">
        <v>2</v>
      </c>
      <c r="AK42" s="21">
        <v>2</v>
      </c>
      <c r="AL42" s="19"/>
      <c r="AM42" s="21">
        <v>2</v>
      </c>
      <c r="AN42" s="21">
        <v>2</v>
      </c>
      <c r="AO42" s="21">
        <v>2</v>
      </c>
      <c r="AP42" s="21">
        <v>2</v>
      </c>
      <c r="AQ42" s="21"/>
      <c r="AR42" s="21"/>
      <c r="AS42" s="21"/>
      <c r="AT42" s="21"/>
      <c r="AU42" s="21"/>
      <c r="AV42" s="21"/>
      <c r="AW42" s="21"/>
      <c r="AX42" s="21"/>
      <c r="AY42" s="21">
        <v>2</v>
      </c>
      <c r="AZ42" s="21">
        <v>2</v>
      </c>
      <c r="BA42" s="21"/>
      <c r="BB42" s="21"/>
      <c r="BC42" s="21"/>
      <c r="BD42" s="21"/>
      <c r="BE42" s="21"/>
      <c r="BF42" s="21"/>
      <c r="BG42" s="21"/>
      <c r="BH42" s="21"/>
      <c r="BI42" s="21"/>
      <c r="BJ42" s="21"/>
      <c r="BK42" s="21"/>
      <c r="BL42" s="21"/>
      <c r="BM42" s="21"/>
      <c r="BN42" s="21"/>
      <c r="BO42" s="21"/>
      <c r="BP42" s="21"/>
      <c r="BQ42" s="21"/>
      <c r="BR42" s="21"/>
      <c r="BS42" s="21"/>
      <c r="BT42" s="21">
        <v>1</v>
      </c>
      <c r="BU42" s="21">
        <v>1</v>
      </c>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v>1</v>
      </c>
      <c r="CX42" s="21"/>
      <c r="CY42" s="21"/>
      <c r="CZ42" s="21"/>
      <c r="DA42" s="21"/>
      <c r="DB42" s="21"/>
      <c r="DC42" s="21"/>
      <c r="DD42" s="21"/>
      <c r="DE42" s="21"/>
      <c r="DF42" s="21"/>
      <c r="DG42" s="21"/>
      <c r="DH42" s="21">
        <v>1</v>
      </c>
      <c r="DI42" s="21"/>
      <c r="DJ42" s="21"/>
      <c r="DK42" s="21"/>
      <c r="DL42" s="21"/>
      <c r="DM42" s="21"/>
      <c r="DN42" s="21"/>
      <c r="DO42" s="21"/>
      <c r="DP42" s="21"/>
      <c r="DQ42" s="21"/>
      <c r="DR42" s="21"/>
      <c r="DS42" s="21"/>
      <c r="DT42" s="21"/>
      <c r="DU42" s="21"/>
      <c r="DV42" s="21"/>
      <c r="DW42" s="21"/>
      <c r="DX42" s="21"/>
      <c r="DY42" s="21"/>
      <c r="DZ42" s="21"/>
      <c r="EA42" s="21"/>
      <c r="EB42" s="21"/>
      <c r="EC42" s="21"/>
      <c r="ED42" s="21"/>
      <c r="EE42" s="21">
        <v>1</v>
      </c>
      <c r="EF42" s="21"/>
      <c r="EG42" s="21"/>
      <c r="EH42" s="21"/>
      <c r="EI42" s="21"/>
      <c r="EJ42" s="21"/>
      <c r="EK42" s="21"/>
      <c r="EL42" s="21"/>
      <c r="EM42" s="21"/>
      <c r="EN42" s="21"/>
      <c r="EO42" s="21"/>
      <c r="EP42" s="21"/>
      <c r="EQ42" s="21"/>
      <c r="ER42" s="21"/>
      <c r="ES42" s="21">
        <v>2</v>
      </c>
      <c r="ET42" s="21"/>
      <c r="EU42" s="21"/>
      <c r="EV42" s="21"/>
      <c r="EW42" s="21">
        <v>2</v>
      </c>
      <c r="EX42" s="21">
        <v>1</v>
      </c>
      <c r="EY42" s="21">
        <v>1</v>
      </c>
      <c r="EZ42" s="21"/>
      <c r="FA42" s="21"/>
      <c r="FB42" s="21"/>
      <c r="FC42" s="21"/>
      <c r="FD42" s="21">
        <v>1</v>
      </c>
      <c r="FE42" s="21">
        <v>1</v>
      </c>
      <c r="FF42" s="21"/>
      <c r="FG42" s="21"/>
      <c r="FH42" s="21"/>
      <c r="FI42" s="21"/>
      <c r="FJ42" s="21"/>
      <c r="FK42" s="21"/>
      <c r="FL42" s="21">
        <v>1</v>
      </c>
      <c r="FM42" s="21"/>
      <c r="FN42" s="21"/>
      <c r="FO42" s="21"/>
      <c r="FP42" s="21"/>
      <c r="FQ42" s="21">
        <v>2</v>
      </c>
      <c r="FR42" s="21">
        <v>2</v>
      </c>
      <c r="FS42" s="21">
        <v>2</v>
      </c>
      <c r="FT42" s="21">
        <v>1</v>
      </c>
      <c r="FU42" s="21">
        <v>1</v>
      </c>
      <c r="FV42" s="21">
        <v>1</v>
      </c>
      <c r="FW42" s="21">
        <v>1</v>
      </c>
      <c r="FX42" s="21">
        <v>1</v>
      </c>
      <c r="FY42" s="21">
        <v>1</v>
      </c>
      <c r="FZ42" s="21">
        <v>1</v>
      </c>
      <c r="GA42" s="21">
        <v>1</v>
      </c>
      <c r="GB42" s="21">
        <v>1</v>
      </c>
      <c r="GC42" s="21">
        <v>1</v>
      </c>
      <c r="GD42" s="21">
        <v>2</v>
      </c>
      <c r="GE42" s="21"/>
      <c r="GF42" s="21"/>
      <c r="GG42" s="21"/>
      <c r="GH42" s="21"/>
      <c r="GI42" s="21"/>
      <c r="GJ42" s="21"/>
      <c r="GK42" s="21"/>
      <c r="GL42" s="21"/>
      <c r="GM42" s="21"/>
      <c r="GN42" s="21">
        <v>1</v>
      </c>
      <c r="GO42" s="21">
        <v>1</v>
      </c>
      <c r="GP42" s="21">
        <v>1</v>
      </c>
      <c r="GQ42" s="21">
        <v>2</v>
      </c>
      <c r="GR42" s="21">
        <v>2</v>
      </c>
      <c r="GS42" s="21">
        <v>1</v>
      </c>
      <c r="GT42" s="21">
        <v>1</v>
      </c>
      <c r="GU42" s="21">
        <v>1</v>
      </c>
      <c r="GV42" s="21">
        <v>1</v>
      </c>
      <c r="GW42" s="21">
        <v>2</v>
      </c>
      <c r="GX42" s="21">
        <v>1</v>
      </c>
      <c r="GY42" s="21"/>
      <c r="GZ42" s="21">
        <v>1</v>
      </c>
      <c r="HA42" s="21"/>
      <c r="HB42" s="21"/>
      <c r="HC42" s="21">
        <v>1</v>
      </c>
      <c r="HD42" s="21"/>
      <c r="HE42" s="21"/>
      <c r="HF42" s="21"/>
      <c r="HG42" s="21">
        <v>1</v>
      </c>
      <c r="HH42" s="21"/>
      <c r="HI42" s="21"/>
      <c r="HJ42" s="21"/>
      <c r="HK42" s="21"/>
      <c r="HL42" s="21">
        <v>1</v>
      </c>
      <c r="HM42" s="21">
        <v>2</v>
      </c>
      <c r="HN42" s="21">
        <v>2</v>
      </c>
      <c r="HO42" s="21">
        <v>1</v>
      </c>
      <c r="HP42" s="21">
        <v>1</v>
      </c>
      <c r="HQ42" s="21"/>
      <c r="HR42" s="21"/>
      <c r="HS42" s="21">
        <v>1</v>
      </c>
      <c r="HT42" s="21">
        <v>1</v>
      </c>
      <c r="HU42" s="21"/>
      <c r="HV42" s="21"/>
      <c r="HW42" s="21"/>
      <c r="HX42" s="21"/>
      <c r="HY42" s="21"/>
      <c r="HZ42" s="21"/>
      <c r="IA42" s="21"/>
      <c r="IB42" s="21"/>
      <c r="IC42" s="21"/>
      <c r="ID42" s="21">
        <v>2</v>
      </c>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c r="MI42" s="21"/>
      <c r="MJ42" s="21"/>
      <c r="MK42" s="21"/>
      <c r="ML42" s="21"/>
      <c r="MM42" s="21"/>
      <c r="MN42" s="21"/>
      <c r="MO42" s="21"/>
      <c r="MP42" s="21"/>
      <c r="MQ42" s="21"/>
      <c r="MR42" s="21"/>
      <c r="MS42" s="21"/>
      <c r="MT42" s="21"/>
      <c r="MU42" s="21"/>
      <c r="MV42" s="21"/>
      <c r="MW42" s="21"/>
      <c r="MX42" s="21"/>
      <c r="MY42" s="21"/>
      <c r="MZ42" s="21"/>
      <c r="NA42" s="21"/>
      <c r="NB42" s="21"/>
      <c r="NC42" s="21"/>
      <c r="ND42" s="21"/>
      <c r="NE42" s="21"/>
      <c r="NF42" s="21"/>
      <c r="NG42" s="21"/>
      <c r="NH42" s="21"/>
      <c r="NI42" s="21"/>
      <c r="NJ42" s="21"/>
      <c r="NK42" s="21"/>
      <c r="NL42" s="21"/>
      <c r="NM42" s="21"/>
      <c r="NN42" s="21"/>
      <c r="NO42" s="21"/>
      <c r="NP42" s="21"/>
      <c r="NQ42" s="21"/>
      <c r="NR42" s="21"/>
      <c r="NS42" s="21"/>
      <c r="NT42" s="21"/>
      <c r="NU42" s="21"/>
      <c r="NV42" s="21"/>
      <c r="NW42" s="21"/>
      <c r="NX42" s="21"/>
      <c r="NY42" s="21"/>
      <c r="NZ42" s="21"/>
      <c r="OA42" s="21"/>
      <c r="OB42" s="21"/>
      <c r="OC42" s="21"/>
      <c r="OD42" s="21"/>
      <c r="OE42" s="21"/>
      <c r="OF42" s="21"/>
      <c r="OG42" s="21"/>
      <c r="OH42" s="21"/>
      <c r="OI42" s="21"/>
      <c r="OJ42" s="21"/>
      <c r="OK42" s="21"/>
      <c r="OL42" s="21"/>
      <c r="OM42" s="21"/>
      <c r="ON42" s="21"/>
      <c r="OO42" s="21"/>
      <c r="OP42" s="21"/>
      <c r="OQ42" s="21"/>
      <c r="OR42" s="21"/>
      <c r="OS42" s="21"/>
      <c r="OT42" s="21"/>
      <c r="OU42" s="21"/>
      <c r="OV42" s="21"/>
      <c r="OW42" s="21"/>
      <c r="OX42" s="21"/>
      <c r="OY42" s="21"/>
      <c r="OZ42" s="21"/>
      <c r="PA42" s="21"/>
      <c r="PB42" s="21"/>
      <c r="PC42" s="21"/>
      <c r="PD42" s="21"/>
      <c r="PE42" s="21"/>
      <c r="PF42" s="21"/>
      <c r="PG42" s="21"/>
      <c r="PH42" s="21"/>
      <c r="PI42" s="21"/>
      <c r="PJ42" s="21"/>
      <c r="PK42" s="21"/>
      <c r="PL42" s="21"/>
      <c r="PM42" s="21"/>
      <c r="PN42" s="21"/>
      <c r="PO42" s="21"/>
      <c r="PP42" s="21"/>
      <c r="PQ42" s="21"/>
      <c r="PR42" s="21"/>
      <c r="PS42" s="21"/>
      <c r="PT42" s="21"/>
      <c r="PU42" s="21"/>
      <c r="PV42" s="21"/>
      <c r="PW42" s="21"/>
      <c r="PX42" s="21"/>
      <c r="PY42" s="21"/>
      <c r="PZ42" s="21"/>
      <c r="QA42" s="21"/>
      <c r="QB42" s="21"/>
      <c r="QC42" s="21"/>
      <c r="QD42" s="21"/>
      <c r="QE42" s="21"/>
      <c r="QF42" s="21"/>
      <c r="QG42" s="21"/>
      <c r="QH42" s="21"/>
      <c r="QI42" s="21"/>
      <c r="QJ42" s="21"/>
      <c r="QK42" s="21"/>
      <c r="QL42" s="21"/>
      <c r="QM42" s="21"/>
      <c r="QN42" s="21"/>
      <c r="QO42" s="21"/>
      <c r="QP42" s="21"/>
      <c r="QQ42" s="21"/>
      <c r="QR42" s="21"/>
      <c r="QS42" s="21"/>
      <c r="QT42" s="21"/>
      <c r="QU42" s="21"/>
      <c r="QV42" s="21"/>
      <c r="QW42" s="21"/>
      <c r="QX42" s="21"/>
      <c r="QY42" s="21"/>
      <c r="QZ42" s="21"/>
      <c r="RA42" s="21"/>
      <c r="RB42" s="21"/>
      <c r="RC42" s="21"/>
      <c r="RD42" s="21"/>
      <c r="RE42" s="21"/>
      <c r="RF42" s="21"/>
      <c r="RG42" s="21"/>
      <c r="RH42" s="21"/>
      <c r="RI42" s="21"/>
      <c r="RJ42" s="21"/>
      <c r="RK42" s="21"/>
      <c r="RL42" s="21"/>
      <c r="RM42" s="21"/>
      <c r="RN42" s="21"/>
      <c r="RO42" s="21"/>
      <c r="RP42" s="21"/>
      <c r="RQ42" s="21"/>
      <c r="RR42" s="21"/>
      <c r="RS42" s="21"/>
      <c r="RT42" s="21"/>
      <c r="RU42" s="21"/>
      <c r="RV42" s="21"/>
      <c r="RW42" s="21"/>
      <c r="RX42" s="21"/>
      <c r="RY42" s="21"/>
      <c r="RZ42" s="21"/>
      <c r="SA42" s="21"/>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row>
    <row r="43" spans="2:572" ht="15" hidden="1" customHeight="1" outlineLevel="1">
      <c r="B43" s="143" t="s">
        <v>724</v>
      </c>
      <c r="C43" s="69" t="str">
        <f>HYPERLINK("#Référentiel_de_Compétences!"&amp;ADDRESS(6+MATCH(B43,[2]Référentiel_de_Compétences!$B$7:$B$218,0),4),"Définition")</f>
        <v>Définition</v>
      </c>
      <c r="D43" s="20" t="str">
        <f>VLOOKUP(B43,[2]Référentiel_de_Compétences!$B$7:$C$399,2,0)</f>
        <v>Environnement et processus internes</v>
      </c>
      <c r="E43" s="21"/>
      <c r="F43" s="21"/>
      <c r="G43" s="21"/>
      <c r="H43" s="21">
        <v>1</v>
      </c>
      <c r="I43" s="21">
        <v>1</v>
      </c>
      <c r="J43" s="21"/>
      <c r="K43" s="21"/>
      <c r="L43" s="21"/>
      <c r="M43" s="21"/>
      <c r="N43" s="21"/>
      <c r="O43" s="21"/>
      <c r="P43" s="21"/>
      <c r="Q43" s="21"/>
      <c r="R43" s="21"/>
      <c r="S43" s="21"/>
      <c r="T43" s="21"/>
      <c r="U43" s="21"/>
      <c r="V43" s="21"/>
      <c r="W43" s="21">
        <v>2</v>
      </c>
      <c r="X43" s="21">
        <v>1</v>
      </c>
      <c r="Y43" s="21">
        <v>1</v>
      </c>
      <c r="Z43" s="21"/>
      <c r="AA43" s="21"/>
      <c r="AB43" s="21"/>
      <c r="AC43" s="21">
        <v>1</v>
      </c>
      <c r="AD43" s="19"/>
      <c r="AE43" s="21"/>
      <c r="AF43" s="19"/>
      <c r="AG43" s="19"/>
      <c r="AH43" s="21"/>
      <c r="AI43" s="19"/>
      <c r="AJ43" s="19"/>
      <c r="AK43" s="21"/>
      <c r="AL43" s="19">
        <v>1</v>
      </c>
      <c r="AM43" s="21"/>
      <c r="AN43" s="21"/>
      <c r="AO43" s="21"/>
      <c r="AP43" s="21"/>
      <c r="AQ43" s="21"/>
      <c r="AR43" s="21"/>
      <c r="AS43" s="21"/>
      <c r="AT43" s="21"/>
      <c r="AU43" s="21"/>
      <c r="AV43" s="21"/>
      <c r="AW43" s="21"/>
      <c r="AX43" s="21"/>
      <c r="AY43" s="21"/>
      <c r="AZ43" s="21"/>
      <c r="BA43" s="21"/>
      <c r="BB43" s="21">
        <v>1</v>
      </c>
      <c r="BC43" s="21">
        <v>1</v>
      </c>
      <c r="BD43" s="21"/>
      <c r="BE43" s="21"/>
      <c r="BF43" s="21"/>
      <c r="BG43" s="21"/>
      <c r="BH43" s="21"/>
      <c r="BI43" s="21"/>
      <c r="BJ43" s="21"/>
      <c r="BK43" s="21"/>
      <c r="BL43" s="21"/>
      <c r="BM43" s="21"/>
      <c r="BN43" s="21"/>
      <c r="BO43" s="21"/>
      <c r="BP43" s="21"/>
      <c r="BQ43" s="21"/>
      <c r="BR43" s="21"/>
      <c r="BS43" s="21"/>
      <c r="BT43" s="21">
        <v>1</v>
      </c>
      <c r="BU43" s="21">
        <v>1</v>
      </c>
      <c r="BV43" s="21"/>
      <c r="BW43" s="21"/>
      <c r="BX43" s="21"/>
      <c r="BY43" s="21"/>
      <c r="BZ43" s="21"/>
      <c r="CA43" s="21"/>
      <c r="CB43" s="21">
        <v>1</v>
      </c>
      <c r="CC43" s="21"/>
      <c r="CD43" s="21"/>
      <c r="CE43" s="21"/>
      <c r="CF43" s="21"/>
      <c r="CG43" s="21"/>
      <c r="CH43" s="21">
        <v>2</v>
      </c>
      <c r="CI43" s="21">
        <v>2</v>
      </c>
      <c r="CJ43" s="21"/>
      <c r="CK43" s="21"/>
      <c r="CL43" s="21">
        <v>2</v>
      </c>
      <c r="CM43" s="21">
        <v>2</v>
      </c>
      <c r="CN43" s="21"/>
      <c r="CO43" s="21">
        <v>2</v>
      </c>
      <c r="CP43" s="21">
        <v>2</v>
      </c>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v>1</v>
      </c>
      <c r="DP43" s="21"/>
      <c r="DQ43" s="21"/>
      <c r="DR43" s="21"/>
      <c r="DS43" s="21"/>
      <c r="DT43" s="21"/>
      <c r="DU43" s="21"/>
      <c r="DV43" s="21"/>
      <c r="DW43" s="21"/>
      <c r="DX43" s="21"/>
      <c r="DY43" s="21"/>
      <c r="DZ43" s="21"/>
      <c r="EA43" s="21"/>
      <c r="EB43" s="21"/>
      <c r="EC43" s="21"/>
      <c r="ED43" s="21"/>
      <c r="EE43" s="21"/>
      <c r="EF43" s="21"/>
      <c r="EG43" s="21"/>
      <c r="EH43" s="21"/>
      <c r="EI43" s="21"/>
      <c r="EJ43" s="21">
        <v>2</v>
      </c>
      <c r="EK43" s="21">
        <v>1</v>
      </c>
      <c r="EL43" s="21">
        <v>1</v>
      </c>
      <c r="EM43" s="21"/>
      <c r="EN43" s="21"/>
      <c r="EO43" s="21"/>
      <c r="EP43" s="21"/>
      <c r="EQ43" s="21"/>
      <c r="ER43" s="21"/>
      <c r="ES43" s="21"/>
      <c r="ET43" s="21"/>
      <c r="EU43" s="21"/>
      <c r="EV43" s="21">
        <v>1</v>
      </c>
      <c r="EW43" s="21"/>
      <c r="EX43" s="21"/>
      <c r="EY43" s="21"/>
      <c r="EZ43" s="21"/>
      <c r="FA43" s="21"/>
      <c r="FB43" s="21"/>
      <c r="FC43" s="21"/>
      <c r="FD43" s="21"/>
      <c r="FE43" s="21"/>
      <c r="FF43" s="21"/>
      <c r="FG43" s="21"/>
      <c r="FH43" s="21"/>
      <c r="FI43" s="21"/>
      <c r="FJ43" s="21"/>
      <c r="FK43" s="21"/>
      <c r="FL43" s="21"/>
      <c r="FM43" s="21">
        <v>1</v>
      </c>
      <c r="FN43" s="21"/>
      <c r="FO43" s="21"/>
      <c r="FP43" s="21">
        <v>1</v>
      </c>
      <c r="FQ43" s="21"/>
      <c r="FR43" s="21">
        <v>2</v>
      </c>
      <c r="FS43" s="21">
        <v>1</v>
      </c>
      <c r="FT43" s="21"/>
      <c r="FU43" s="21">
        <v>2</v>
      </c>
      <c r="FV43" s="21">
        <v>2</v>
      </c>
      <c r="FW43" s="21">
        <v>2</v>
      </c>
      <c r="FX43" s="21">
        <v>1</v>
      </c>
      <c r="FY43" s="21"/>
      <c r="FZ43" s="21">
        <v>2</v>
      </c>
      <c r="GA43" s="21">
        <v>2</v>
      </c>
      <c r="GB43" s="21"/>
      <c r="GC43" s="21">
        <v>2</v>
      </c>
      <c r="GD43" s="21"/>
      <c r="GE43" s="21"/>
      <c r="GF43" s="21"/>
      <c r="GG43" s="21"/>
      <c r="GH43" s="21"/>
      <c r="GI43" s="21"/>
      <c r="GJ43" s="21"/>
      <c r="GK43" s="21"/>
      <c r="GL43" s="21">
        <v>2</v>
      </c>
      <c r="GM43" s="21">
        <v>2</v>
      </c>
      <c r="GN43" s="21">
        <v>2</v>
      </c>
      <c r="GO43" s="21">
        <v>1</v>
      </c>
      <c r="GP43" s="21">
        <v>1</v>
      </c>
      <c r="GQ43" s="21"/>
      <c r="GR43" s="21"/>
      <c r="GS43" s="21">
        <v>1</v>
      </c>
      <c r="GT43" s="21">
        <v>1</v>
      </c>
      <c r="GU43" s="21">
        <v>1</v>
      </c>
      <c r="GV43" s="21">
        <v>2</v>
      </c>
      <c r="GW43" s="21"/>
      <c r="GX43" s="21"/>
      <c r="GY43" s="21"/>
      <c r="GZ43" s="21"/>
      <c r="HA43" s="21"/>
      <c r="HB43" s="21"/>
      <c r="HC43" s="21">
        <v>1</v>
      </c>
      <c r="HD43" s="21"/>
      <c r="HE43" s="21"/>
      <c r="HF43" s="21">
        <v>2</v>
      </c>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1"/>
      <c r="JH43" s="21"/>
      <c r="JI43" s="21"/>
      <c r="JJ43" s="21"/>
      <c r="JK43" s="21"/>
      <c r="JL43" s="21"/>
      <c r="JM43" s="21">
        <v>2</v>
      </c>
      <c r="JN43" s="21">
        <v>2</v>
      </c>
      <c r="JO43" s="21">
        <v>2</v>
      </c>
      <c r="JP43" s="21">
        <v>2</v>
      </c>
      <c r="JQ43" s="21">
        <v>2</v>
      </c>
      <c r="JR43" s="21"/>
      <c r="JS43" s="21"/>
      <c r="JT43" s="21"/>
      <c r="JU43" s="21"/>
      <c r="JV43" s="21"/>
      <c r="JW43" s="21"/>
      <c r="JX43" s="21"/>
      <c r="JY43" s="21"/>
      <c r="JZ43" s="21"/>
      <c r="KA43" s="21">
        <v>2</v>
      </c>
      <c r="KB43" s="21">
        <v>2</v>
      </c>
      <c r="KC43" s="21">
        <v>2</v>
      </c>
      <c r="KD43" s="21">
        <v>2</v>
      </c>
      <c r="KE43" s="21"/>
      <c r="KF43" s="21"/>
      <c r="KG43" s="21"/>
      <c r="KH43" s="21"/>
      <c r="KI43" s="21"/>
      <c r="KJ43" s="21"/>
      <c r="KK43" s="21"/>
      <c r="KL43" s="21">
        <v>2</v>
      </c>
      <c r="KM43" s="21">
        <v>2</v>
      </c>
      <c r="KN43" s="21"/>
      <c r="KO43" s="21"/>
      <c r="KP43" s="21"/>
      <c r="KQ43" s="21"/>
      <c r="KR43" s="21"/>
      <c r="KS43" s="21"/>
      <c r="KT43" s="21"/>
      <c r="KU43" s="21">
        <v>2</v>
      </c>
      <c r="KV43" s="21">
        <v>2</v>
      </c>
      <c r="KW43" s="21">
        <v>2</v>
      </c>
      <c r="KX43" s="21">
        <v>2</v>
      </c>
      <c r="KY43" s="21">
        <v>2</v>
      </c>
      <c r="KZ43" s="21">
        <v>2</v>
      </c>
      <c r="LA43" s="21">
        <v>2</v>
      </c>
      <c r="LB43" s="21"/>
      <c r="LC43" s="21"/>
      <c r="LD43" s="21">
        <v>2</v>
      </c>
      <c r="LE43" s="21">
        <v>2</v>
      </c>
      <c r="LF43" s="21">
        <v>2</v>
      </c>
      <c r="LG43" s="21">
        <v>2</v>
      </c>
      <c r="LH43" s="21">
        <v>2</v>
      </c>
      <c r="LI43" s="21">
        <v>2</v>
      </c>
      <c r="LJ43" s="21">
        <v>2</v>
      </c>
      <c r="LK43" s="21">
        <v>2</v>
      </c>
      <c r="LL43" s="21"/>
      <c r="LM43" s="21"/>
      <c r="LN43" s="21">
        <v>2</v>
      </c>
      <c r="LO43" s="21">
        <v>2</v>
      </c>
      <c r="LP43" s="21"/>
      <c r="LQ43" s="21"/>
      <c r="LR43" s="21">
        <v>2</v>
      </c>
      <c r="LS43" s="21">
        <v>2</v>
      </c>
      <c r="LT43" s="21">
        <v>2</v>
      </c>
      <c r="LU43" s="21">
        <v>2</v>
      </c>
      <c r="LV43" s="21">
        <v>2</v>
      </c>
      <c r="LW43" s="21"/>
      <c r="LX43" s="21"/>
      <c r="LY43" s="21"/>
      <c r="LZ43" s="21"/>
      <c r="MA43" s="21"/>
      <c r="MB43" s="21"/>
      <c r="MC43" s="21"/>
      <c r="MD43" s="21">
        <v>2</v>
      </c>
      <c r="ME43" s="21">
        <v>2</v>
      </c>
      <c r="MF43" s="21">
        <v>2</v>
      </c>
      <c r="MG43" s="21">
        <v>2</v>
      </c>
      <c r="MH43" s="21"/>
      <c r="MI43" s="21"/>
      <c r="MJ43" s="21"/>
      <c r="MK43" s="21"/>
      <c r="ML43" s="21"/>
      <c r="MM43" s="21"/>
      <c r="MN43" s="21"/>
      <c r="MO43" s="21">
        <v>2</v>
      </c>
      <c r="MP43" s="21">
        <v>2</v>
      </c>
      <c r="MQ43" s="21">
        <v>2</v>
      </c>
      <c r="MR43" s="21">
        <v>2</v>
      </c>
      <c r="MS43" s="21">
        <v>2</v>
      </c>
      <c r="MT43" s="21"/>
      <c r="MU43" s="21">
        <v>2</v>
      </c>
      <c r="MV43" s="21"/>
      <c r="MW43" s="21"/>
      <c r="MX43" s="21"/>
      <c r="MY43" s="21"/>
      <c r="MZ43" s="21"/>
      <c r="NA43" s="21"/>
      <c r="NB43" s="21"/>
      <c r="NC43" s="21"/>
      <c r="ND43" s="21"/>
      <c r="NE43" s="21"/>
      <c r="NF43" s="21"/>
      <c r="NG43" s="21"/>
      <c r="NH43" s="21"/>
      <c r="NI43" s="21"/>
      <c r="NJ43" s="21"/>
      <c r="NK43" s="21"/>
      <c r="NL43" s="21">
        <v>2</v>
      </c>
      <c r="NM43" s="21">
        <v>2</v>
      </c>
      <c r="NN43" s="21">
        <v>2</v>
      </c>
      <c r="NO43" s="21">
        <v>2</v>
      </c>
      <c r="NP43" s="21">
        <v>2</v>
      </c>
      <c r="NQ43" s="21">
        <v>2</v>
      </c>
      <c r="NR43" s="21">
        <v>2</v>
      </c>
      <c r="NS43" s="21">
        <v>2</v>
      </c>
      <c r="NT43" s="21">
        <v>2</v>
      </c>
      <c r="NU43" s="21">
        <v>2</v>
      </c>
      <c r="NV43" s="21">
        <v>2</v>
      </c>
      <c r="NW43" s="21">
        <v>2</v>
      </c>
      <c r="NX43" s="21">
        <v>2</v>
      </c>
      <c r="NY43" s="21">
        <v>2</v>
      </c>
      <c r="NZ43" s="21">
        <v>2</v>
      </c>
      <c r="OA43" s="21"/>
      <c r="OB43" s="21">
        <v>2</v>
      </c>
      <c r="OC43" s="21">
        <v>2</v>
      </c>
      <c r="OD43" s="21">
        <v>2</v>
      </c>
      <c r="OE43" s="21"/>
      <c r="OF43" s="21"/>
      <c r="OG43" s="21"/>
      <c r="OH43" s="21"/>
      <c r="OI43" s="21">
        <v>2</v>
      </c>
      <c r="OJ43" s="21">
        <v>2</v>
      </c>
      <c r="OK43" s="21">
        <v>2</v>
      </c>
      <c r="OL43" s="21">
        <v>2</v>
      </c>
      <c r="OM43" s="21"/>
      <c r="ON43" s="21">
        <v>2</v>
      </c>
      <c r="OO43" s="21">
        <v>2</v>
      </c>
      <c r="OP43" s="21">
        <v>2</v>
      </c>
      <c r="OQ43" s="21">
        <v>2</v>
      </c>
      <c r="OR43" s="21"/>
      <c r="OS43" s="21"/>
      <c r="OT43" s="21">
        <v>2</v>
      </c>
      <c r="OU43" s="21">
        <v>2</v>
      </c>
      <c r="OV43" s="21">
        <v>2</v>
      </c>
      <c r="OW43" s="21">
        <v>2</v>
      </c>
      <c r="OX43" s="21">
        <v>2</v>
      </c>
      <c r="OY43" s="21">
        <v>2</v>
      </c>
      <c r="OZ43" s="21"/>
      <c r="PA43" s="21">
        <v>2</v>
      </c>
      <c r="PB43" s="21">
        <v>2</v>
      </c>
      <c r="PC43" s="21">
        <v>2</v>
      </c>
      <c r="PD43" s="21">
        <v>2</v>
      </c>
      <c r="PE43" s="21">
        <v>2</v>
      </c>
      <c r="PF43" s="21">
        <v>2</v>
      </c>
      <c r="PG43" s="21">
        <v>2</v>
      </c>
      <c r="PH43" s="21">
        <v>2</v>
      </c>
      <c r="PI43" s="21">
        <v>2</v>
      </c>
      <c r="PJ43" s="21">
        <v>2</v>
      </c>
      <c r="PK43" s="21">
        <v>2</v>
      </c>
      <c r="PL43" s="21">
        <v>2</v>
      </c>
      <c r="PM43" s="21">
        <v>2</v>
      </c>
      <c r="PN43" s="21">
        <v>2</v>
      </c>
      <c r="PO43" s="21">
        <v>2</v>
      </c>
      <c r="PP43" s="21">
        <v>2</v>
      </c>
      <c r="PQ43" s="21">
        <v>2</v>
      </c>
      <c r="PR43" s="21">
        <v>2</v>
      </c>
      <c r="PS43" s="21">
        <v>2</v>
      </c>
      <c r="PT43" s="21">
        <v>2</v>
      </c>
      <c r="PU43" s="21"/>
      <c r="PV43" s="21">
        <v>2</v>
      </c>
      <c r="PW43" s="21">
        <v>2</v>
      </c>
      <c r="PX43" s="21">
        <v>2</v>
      </c>
      <c r="PY43" s="21"/>
      <c r="PZ43" s="21"/>
      <c r="QA43" s="21"/>
      <c r="QB43" s="21"/>
      <c r="QC43" s="21"/>
      <c r="QD43" s="21"/>
      <c r="QE43" s="21"/>
      <c r="QF43" s="21">
        <v>2</v>
      </c>
      <c r="QG43" s="21"/>
      <c r="QH43" s="21"/>
      <c r="QI43" s="21">
        <v>2</v>
      </c>
      <c r="QJ43" s="21">
        <v>2</v>
      </c>
      <c r="QK43" s="21">
        <v>2</v>
      </c>
      <c r="QL43" s="21">
        <v>2</v>
      </c>
      <c r="QM43" s="21">
        <v>2</v>
      </c>
      <c r="QN43" s="21">
        <v>2</v>
      </c>
      <c r="QO43" s="21">
        <v>2</v>
      </c>
      <c r="QP43" s="21">
        <v>1</v>
      </c>
      <c r="QQ43" s="21">
        <v>1</v>
      </c>
      <c r="QR43" s="21">
        <v>1</v>
      </c>
      <c r="QS43" s="21"/>
      <c r="QT43" s="21"/>
      <c r="QU43" s="21"/>
      <c r="QV43" s="21"/>
      <c r="QW43" s="21"/>
      <c r="QX43" s="21"/>
      <c r="QY43" s="21"/>
      <c r="QZ43" s="21"/>
      <c r="RA43" s="21"/>
      <c r="RB43" s="21"/>
      <c r="RC43" s="21"/>
      <c r="RD43" s="21"/>
      <c r="RE43" s="21"/>
      <c r="RF43" s="21"/>
      <c r="RG43" s="21"/>
      <c r="RH43" s="21"/>
      <c r="RI43" s="21"/>
      <c r="RJ43" s="21"/>
      <c r="RK43" s="21"/>
      <c r="RL43" s="21"/>
      <c r="RM43" s="21"/>
      <c r="RN43" s="21"/>
      <c r="RO43" s="21"/>
      <c r="RP43" s="21"/>
      <c r="RQ43" s="21"/>
      <c r="RR43" s="21"/>
      <c r="RS43" s="21"/>
      <c r="RT43" s="21"/>
      <c r="RU43" s="21"/>
      <c r="RV43" s="21"/>
      <c r="RW43" s="21"/>
      <c r="RX43" s="21"/>
      <c r="RY43" s="21"/>
      <c r="RZ43" s="21">
        <v>1</v>
      </c>
      <c r="SA43" s="21">
        <v>1</v>
      </c>
      <c r="SB43" s="73">
        <v>2</v>
      </c>
      <c r="SC43" s="73">
        <v>2</v>
      </c>
      <c r="SD43" s="73">
        <v>2</v>
      </c>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row>
    <row r="44" spans="2:572" ht="15" hidden="1" customHeight="1" outlineLevel="1">
      <c r="B44" s="143" t="s">
        <v>725</v>
      </c>
      <c r="C44" s="69" t="str">
        <f>HYPERLINK("#Référentiel_de_Compétences!"&amp;ADDRESS(6+MATCH(B44,[2]Référentiel_de_Compétences!$B$7:$B$218,0),4),"Définition")</f>
        <v>Définition</v>
      </c>
      <c r="D44" s="20" t="str">
        <f>VLOOKUP(B44,[2]Référentiel_de_Compétences!$B$7:$C$399,2,0)</f>
        <v>Processus métier</v>
      </c>
      <c r="E44" s="21">
        <v>1</v>
      </c>
      <c r="F44" s="21">
        <v>1</v>
      </c>
      <c r="G44" s="21">
        <v>1</v>
      </c>
      <c r="H44" s="21"/>
      <c r="I44" s="21"/>
      <c r="J44" s="21">
        <v>1</v>
      </c>
      <c r="K44" s="21"/>
      <c r="L44" s="21"/>
      <c r="M44" s="21"/>
      <c r="N44" s="21">
        <v>1</v>
      </c>
      <c r="O44" s="21"/>
      <c r="P44" s="21"/>
      <c r="Q44" s="21"/>
      <c r="R44" s="21"/>
      <c r="S44" s="21"/>
      <c r="T44" s="21">
        <v>1</v>
      </c>
      <c r="U44" s="21">
        <v>1</v>
      </c>
      <c r="V44" s="21"/>
      <c r="W44" s="21"/>
      <c r="X44" s="21"/>
      <c r="Y44" s="21"/>
      <c r="Z44" s="21"/>
      <c r="AA44" s="21"/>
      <c r="AB44" s="21"/>
      <c r="AC44" s="21"/>
      <c r="AD44" s="19"/>
      <c r="AE44" s="21"/>
      <c r="AF44" s="19"/>
      <c r="AG44" s="19"/>
      <c r="AH44" s="21"/>
      <c r="AI44" s="19"/>
      <c r="AJ44" s="19"/>
      <c r="AK44" s="21"/>
      <c r="AL44" s="19"/>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v>1</v>
      </c>
      <c r="BU44" s="21">
        <v>1</v>
      </c>
      <c r="BV44" s="21"/>
      <c r="BW44" s="21"/>
      <c r="BX44" s="21">
        <v>1</v>
      </c>
      <c r="BY44" s="21"/>
      <c r="BZ44" s="21">
        <v>1</v>
      </c>
      <c r="CA44" s="21">
        <v>1</v>
      </c>
      <c r="CB44" s="21"/>
      <c r="CC44" s="21"/>
      <c r="CD44" s="21"/>
      <c r="CE44" s="21"/>
      <c r="CF44" s="21"/>
      <c r="CG44" s="21"/>
      <c r="CH44" s="21">
        <v>2</v>
      </c>
      <c r="CI44" s="21">
        <v>2</v>
      </c>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v>1</v>
      </c>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v>2</v>
      </c>
      <c r="FG44" s="21">
        <v>1</v>
      </c>
      <c r="FH44" s="21">
        <v>1</v>
      </c>
      <c r="FI44" s="21"/>
      <c r="FJ44" s="21"/>
      <c r="FK44" s="21"/>
      <c r="FL44" s="21">
        <v>1</v>
      </c>
      <c r="FM44" s="21">
        <v>1</v>
      </c>
      <c r="FN44" s="21"/>
      <c r="FO44" s="21"/>
      <c r="FP44" s="21">
        <v>1</v>
      </c>
      <c r="FQ44" s="21">
        <v>1</v>
      </c>
      <c r="FR44" s="21">
        <v>1</v>
      </c>
      <c r="FS44" s="21">
        <v>1</v>
      </c>
      <c r="FT44" s="21">
        <v>1</v>
      </c>
      <c r="FU44" s="21">
        <v>1</v>
      </c>
      <c r="FV44" s="21">
        <v>1</v>
      </c>
      <c r="FW44" s="21">
        <v>1</v>
      </c>
      <c r="FX44" s="21">
        <v>1</v>
      </c>
      <c r="FY44" s="21">
        <v>1</v>
      </c>
      <c r="FZ44" s="21">
        <v>1</v>
      </c>
      <c r="GA44" s="21">
        <v>1</v>
      </c>
      <c r="GB44" s="21">
        <v>1</v>
      </c>
      <c r="GC44" s="21">
        <v>1</v>
      </c>
      <c r="GD44" s="21">
        <v>2</v>
      </c>
      <c r="GE44" s="21"/>
      <c r="GF44" s="21"/>
      <c r="GG44" s="21"/>
      <c r="GH44" s="21"/>
      <c r="GI44" s="21"/>
      <c r="GJ44" s="21">
        <v>2</v>
      </c>
      <c r="GK44" s="21"/>
      <c r="GL44" s="21">
        <v>1</v>
      </c>
      <c r="GM44" s="21">
        <v>1</v>
      </c>
      <c r="GN44" s="21"/>
      <c r="GO44" s="21"/>
      <c r="GP44" s="21"/>
      <c r="GQ44" s="21">
        <v>1</v>
      </c>
      <c r="GR44" s="21">
        <v>1</v>
      </c>
      <c r="GS44" s="21"/>
      <c r="GT44" s="21">
        <v>1</v>
      </c>
      <c r="GU44" s="21"/>
      <c r="GV44" s="21">
        <v>1</v>
      </c>
      <c r="GW44" s="21">
        <v>1</v>
      </c>
      <c r="GX44" s="21">
        <v>1</v>
      </c>
      <c r="GY44" s="21">
        <v>1</v>
      </c>
      <c r="GZ44" s="21">
        <v>1</v>
      </c>
      <c r="HA44" s="21">
        <v>1</v>
      </c>
      <c r="HB44" s="21">
        <v>1</v>
      </c>
      <c r="HC44" s="21">
        <v>1</v>
      </c>
      <c r="HD44" s="21">
        <v>1</v>
      </c>
      <c r="HE44" s="21">
        <v>1</v>
      </c>
      <c r="HF44" s="21">
        <v>1</v>
      </c>
      <c r="HG44" s="21">
        <v>1</v>
      </c>
      <c r="HH44" s="21">
        <v>1</v>
      </c>
      <c r="HI44" s="21"/>
      <c r="HJ44" s="21"/>
      <c r="HK44" s="21">
        <v>1</v>
      </c>
      <c r="HL44" s="21">
        <v>1</v>
      </c>
      <c r="HM44" s="21">
        <v>2</v>
      </c>
      <c r="HN44" s="21">
        <v>2</v>
      </c>
      <c r="HO44" s="21">
        <v>1</v>
      </c>
      <c r="HP44" s="21"/>
      <c r="HQ44" s="21"/>
      <c r="HR44" s="21"/>
      <c r="HS44" s="21">
        <v>2</v>
      </c>
      <c r="HT44" s="21">
        <v>2</v>
      </c>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1"/>
      <c r="JH44" s="21"/>
      <c r="JI44" s="21"/>
      <c r="JJ44" s="21"/>
      <c r="JK44" s="21"/>
      <c r="JL44" s="21"/>
      <c r="JM44" s="21"/>
      <c r="JN44" s="21"/>
      <c r="JO44" s="21"/>
      <c r="JP44" s="21"/>
      <c r="JQ44" s="21"/>
      <c r="JR44" s="21"/>
      <c r="JS44" s="21"/>
      <c r="JT44" s="21"/>
      <c r="JU44" s="21"/>
      <c r="JV44" s="21"/>
      <c r="JW44" s="21"/>
      <c r="JX44" s="21"/>
      <c r="JY44" s="21"/>
      <c r="JZ44" s="21"/>
      <c r="KA44" s="21"/>
      <c r="KB44" s="21"/>
      <c r="KC44" s="21"/>
      <c r="KD44" s="21"/>
      <c r="KE44" s="21"/>
      <c r="KF44" s="21"/>
      <c r="KG44" s="21"/>
      <c r="KH44" s="21"/>
      <c r="KI44" s="21"/>
      <c r="KJ44" s="21"/>
      <c r="KK44" s="21"/>
      <c r="KL44" s="21"/>
      <c r="KM44" s="21"/>
      <c r="KN44" s="21"/>
      <c r="KO44" s="21"/>
      <c r="KP44" s="21"/>
      <c r="KQ44" s="21"/>
      <c r="KR44" s="21"/>
      <c r="KS44" s="21"/>
      <c r="KT44" s="21"/>
      <c r="KU44" s="21"/>
      <c r="KV44" s="21"/>
      <c r="KW44" s="21"/>
      <c r="KX44" s="21"/>
      <c r="KY44" s="21"/>
      <c r="KZ44" s="21"/>
      <c r="LA44" s="21"/>
      <c r="LB44" s="21"/>
      <c r="LC44" s="21"/>
      <c r="LD44" s="21"/>
      <c r="LE44" s="21"/>
      <c r="LF44" s="21"/>
      <c r="LG44" s="21"/>
      <c r="LH44" s="21"/>
      <c r="LI44" s="21"/>
      <c r="LJ44" s="21"/>
      <c r="LK44" s="21"/>
      <c r="LL44" s="21"/>
      <c r="LM44" s="21"/>
      <c r="LN44" s="21"/>
      <c r="LO44" s="21"/>
      <c r="LP44" s="21"/>
      <c r="LQ44" s="21"/>
      <c r="LR44" s="21"/>
      <c r="LS44" s="21"/>
      <c r="LT44" s="21"/>
      <c r="LU44" s="21"/>
      <c r="LV44" s="21"/>
      <c r="LW44" s="21"/>
      <c r="LX44" s="21"/>
      <c r="LY44" s="21"/>
      <c r="LZ44" s="21"/>
      <c r="MA44" s="21"/>
      <c r="MB44" s="21"/>
      <c r="MC44" s="21"/>
      <c r="MD44" s="21"/>
      <c r="ME44" s="21"/>
      <c r="MF44" s="21"/>
      <c r="MG44" s="21"/>
      <c r="MH44" s="21"/>
      <c r="MI44" s="21"/>
      <c r="MJ44" s="21"/>
      <c r="MK44" s="21"/>
      <c r="ML44" s="21"/>
      <c r="MM44" s="21"/>
      <c r="MN44" s="21"/>
      <c r="MO44" s="21"/>
      <c r="MP44" s="21"/>
      <c r="MQ44" s="21"/>
      <c r="MR44" s="21"/>
      <c r="MS44" s="21"/>
      <c r="MT44" s="21"/>
      <c r="MU44" s="21"/>
      <c r="MV44" s="21"/>
      <c r="MW44" s="21"/>
      <c r="MX44" s="21"/>
      <c r="MY44" s="21"/>
      <c r="MZ44" s="21"/>
      <c r="NA44" s="21"/>
      <c r="NB44" s="21"/>
      <c r="NC44" s="21"/>
      <c r="ND44" s="21"/>
      <c r="NE44" s="21"/>
      <c r="NF44" s="21"/>
      <c r="NG44" s="21"/>
      <c r="NH44" s="21"/>
      <c r="NI44" s="21"/>
      <c r="NJ44" s="21"/>
      <c r="NK44" s="21"/>
      <c r="NL44" s="21"/>
      <c r="NM44" s="21"/>
      <c r="NN44" s="21"/>
      <c r="NO44" s="21"/>
      <c r="NP44" s="21"/>
      <c r="NQ44" s="21"/>
      <c r="NR44" s="21"/>
      <c r="NS44" s="21"/>
      <c r="NT44" s="21"/>
      <c r="NU44" s="21"/>
      <c r="NV44" s="21"/>
      <c r="NW44" s="21"/>
      <c r="NX44" s="21"/>
      <c r="NY44" s="21"/>
      <c r="NZ44" s="21"/>
      <c r="OA44" s="21"/>
      <c r="OB44" s="21"/>
      <c r="OC44" s="21"/>
      <c r="OD44" s="21"/>
      <c r="OE44" s="21"/>
      <c r="OF44" s="21"/>
      <c r="OG44" s="21"/>
      <c r="OH44" s="21"/>
      <c r="OI44" s="21"/>
      <c r="OJ44" s="21"/>
      <c r="OK44" s="21"/>
      <c r="OL44" s="21"/>
      <c r="OM44" s="21"/>
      <c r="ON44" s="21"/>
      <c r="OO44" s="21"/>
      <c r="OP44" s="21"/>
      <c r="OQ44" s="21"/>
      <c r="OR44" s="21"/>
      <c r="OS44" s="21"/>
      <c r="OT44" s="21"/>
      <c r="OU44" s="21"/>
      <c r="OV44" s="21"/>
      <c r="OW44" s="21"/>
      <c r="OX44" s="21"/>
      <c r="OY44" s="21"/>
      <c r="OZ44" s="21"/>
      <c r="PA44" s="21"/>
      <c r="PB44" s="21"/>
      <c r="PC44" s="21"/>
      <c r="PD44" s="21"/>
      <c r="PE44" s="21"/>
      <c r="PF44" s="21"/>
      <c r="PG44" s="21"/>
      <c r="PH44" s="21"/>
      <c r="PI44" s="21"/>
      <c r="PJ44" s="21"/>
      <c r="PK44" s="21"/>
      <c r="PL44" s="21"/>
      <c r="PM44" s="21"/>
      <c r="PN44" s="21"/>
      <c r="PO44" s="21"/>
      <c r="PP44" s="21"/>
      <c r="PQ44" s="21"/>
      <c r="PR44" s="21"/>
      <c r="PS44" s="21"/>
      <c r="PT44" s="21"/>
      <c r="PU44" s="21"/>
      <c r="PV44" s="21"/>
      <c r="PW44" s="21"/>
      <c r="PX44" s="21"/>
      <c r="PY44" s="21"/>
      <c r="PZ44" s="21"/>
      <c r="QA44" s="21"/>
      <c r="QB44" s="21"/>
      <c r="QC44" s="21"/>
      <c r="QD44" s="21"/>
      <c r="QE44" s="21"/>
      <c r="QF44" s="21"/>
      <c r="QG44" s="21"/>
      <c r="QH44" s="21"/>
      <c r="QI44" s="21"/>
      <c r="QJ44" s="21"/>
      <c r="QK44" s="21"/>
      <c r="QL44" s="21"/>
      <c r="QM44" s="21"/>
      <c r="QN44" s="21"/>
      <c r="QO44" s="21"/>
      <c r="QP44" s="21">
        <v>1</v>
      </c>
      <c r="QQ44" s="21">
        <v>1</v>
      </c>
      <c r="QR44" s="21">
        <v>1</v>
      </c>
      <c r="QS44" s="21"/>
      <c r="QT44" s="21"/>
      <c r="QU44" s="21"/>
      <c r="QV44" s="21"/>
      <c r="QW44" s="21"/>
      <c r="QX44" s="21"/>
      <c r="QY44" s="21"/>
      <c r="QZ44" s="21"/>
      <c r="RA44" s="21"/>
      <c r="RB44" s="21"/>
      <c r="RC44" s="21"/>
      <c r="RD44" s="21"/>
      <c r="RE44" s="21"/>
      <c r="RF44" s="21"/>
      <c r="RG44" s="21"/>
      <c r="RH44" s="21"/>
      <c r="RI44" s="21"/>
      <c r="RJ44" s="21"/>
      <c r="RK44" s="21"/>
      <c r="RL44" s="21"/>
      <c r="RM44" s="21"/>
      <c r="RN44" s="21"/>
      <c r="RO44" s="21"/>
      <c r="RP44" s="21"/>
      <c r="RQ44" s="21"/>
      <c r="RR44" s="21"/>
      <c r="RS44" s="21"/>
      <c r="RT44" s="21"/>
      <c r="RU44" s="21"/>
      <c r="RV44" s="21"/>
      <c r="RW44" s="21"/>
      <c r="RX44" s="21"/>
      <c r="RY44" s="21"/>
      <c r="RZ44" s="21"/>
      <c r="SA44" s="21"/>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row>
    <row r="45" spans="2:572" ht="15" hidden="1" customHeight="1" outlineLevel="1">
      <c r="B45" s="143" t="s">
        <v>726</v>
      </c>
      <c r="C45" s="69" t="str">
        <f>HYPERLINK("#Référentiel_de_Compétences!"&amp;ADDRESS(6+MATCH(B45,[2]Référentiel_de_Compétences!$B$7:$B$218,0),4),"Définition")</f>
        <v>Définition</v>
      </c>
      <c r="D45" s="20" t="str">
        <f>VLOOKUP(B45,[2]Référentiel_de_Compétences!$B$7:$C$399,2,0)</f>
        <v>Organisation et planification</v>
      </c>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19"/>
      <c r="AE45" s="21"/>
      <c r="AF45" s="19"/>
      <c r="AG45" s="19"/>
      <c r="AH45" s="21"/>
      <c r="AI45" s="19"/>
      <c r="AJ45" s="19"/>
      <c r="AK45" s="21"/>
      <c r="AL45" s="19"/>
      <c r="AM45" s="21">
        <v>1</v>
      </c>
      <c r="AN45" s="21"/>
      <c r="AO45" s="21"/>
      <c r="AP45" s="21"/>
      <c r="AQ45" s="21"/>
      <c r="AR45" s="21"/>
      <c r="AS45" s="21"/>
      <c r="AT45" s="21"/>
      <c r="AU45" s="21"/>
      <c r="AV45" s="21"/>
      <c r="AW45" s="21"/>
      <c r="AX45" s="21"/>
      <c r="AY45" s="21"/>
      <c r="AZ45" s="21"/>
      <c r="BA45" s="21"/>
      <c r="BB45" s="21"/>
      <c r="BC45" s="21"/>
      <c r="BD45" s="21">
        <v>1</v>
      </c>
      <c r="BE45" s="21">
        <v>1</v>
      </c>
      <c r="BF45" s="21"/>
      <c r="BG45" s="21"/>
      <c r="BH45" s="21"/>
      <c r="BI45" s="21">
        <v>2</v>
      </c>
      <c r="BJ45" s="21"/>
      <c r="BK45" s="21"/>
      <c r="BL45" s="21"/>
      <c r="BM45" s="21"/>
      <c r="BN45" s="21"/>
      <c r="BO45" s="21">
        <v>2</v>
      </c>
      <c r="BP45" s="21">
        <v>2</v>
      </c>
      <c r="BQ45" s="21"/>
      <c r="BR45" s="21">
        <v>2</v>
      </c>
      <c r="BS45" s="21"/>
      <c r="BT45" s="21"/>
      <c r="BU45" s="21"/>
      <c r="BV45" s="21">
        <v>2</v>
      </c>
      <c r="BW45" s="21">
        <v>1</v>
      </c>
      <c r="BX45" s="21"/>
      <c r="BY45" s="21"/>
      <c r="BZ45" s="21">
        <v>2</v>
      </c>
      <c r="CA45" s="21"/>
      <c r="CB45" s="21">
        <v>1</v>
      </c>
      <c r="CC45" s="21">
        <v>2</v>
      </c>
      <c r="CD45" s="21">
        <v>2</v>
      </c>
      <c r="CE45" s="21">
        <v>1</v>
      </c>
      <c r="CF45" s="21"/>
      <c r="CG45" s="21"/>
      <c r="CH45" s="21">
        <v>1</v>
      </c>
      <c r="CI45" s="21">
        <v>1</v>
      </c>
      <c r="CJ45" s="21">
        <v>2</v>
      </c>
      <c r="CK45" s="21">
        <v>2</v>
      </c>
      <c r="CL45" s="21">
        <v>1</v>
      </c>
      <c r="CM45" s="21">
        <v>1</v>
      </c>
      <c r="CN45" s="21">
        <v>2</v>
      </c>
      <c r="CO45" s="21">
        <v>2</v>
      </c>
      <c r="CP45" s="21">
        <v>2</v>
      </c>
      <c r="CQ45" s="21"/>
      <c r="CR45" s="21"/>
      <c r="CS45" s="21"/>
      <c r="CT45" s="21">
        <v>2</v>
      </c>
      <c r="CU45" s="21">
        <v>1</v>
      </c>
      <c r="CV45" s="21">
        <v>1</v>
      </c>
      <c r="CW45" s="21"/>
      <c r="CX45" s="21">
        <v>1</v>
      </c>
      <c r="CY45" s="21"/>
      <c r="CZ45" s="21"/>
      <c r="DA45" s="21"/>
      <c r="DB45" s="21">
        <v>1</v>
      </c>
      <c r="DC45" s="21">
        <v>1</v>
      </c>
      <c r="DD45" s="21"/>
      <c r="DE45" s="21">
        <v>2</v>
      </c>
      <c r="DF45" s="21">
        <v>2</v>
      </c>
      <c r="DG45" s="21"/>
      <c r="DH45" s="21"/>
      <c r="DI45" s="21">
        <v>1</v>
      </c>
      <c r="DJ45" s="21"/>
      <c r="DK45" s="21">
        <v>1</v>
      </c>
      <c r="DL45" s="21">
        <v>1</v>
      </c>
      <c r="DM45" s="21">
        <v>1</v>
      </c>
      <c r="DN45" s="21"/>
      <c r="DO45" s="21"/>
      <c r="DP45" s="21">
        <v>2</v>
      </c>
      <c r="DQ45" s="21">
        <v>2</v>
      </c>
      <c r="DR45" s="21"/>
      <c r="DS45" s="21">
        <v>1</v>
      </c>
      <c r="DT45" s="21">
        <v>1</v>
      </c>
      <c r="DU45" s="21"/>
      <c r="DV45" s="21"/>
      <c r="DW45" s="21"/>
      <c r="DX45" s="21">
        <v>1</v>
      </c>
      <c r="DY45" s="21">
        <v>1</v>
      </c>
      <c r="DZ45" s="21"/>
      <c r="EA45" s="21"/>
      <c r="EB45" s="21">
        <v>1</v>
      </c>
      <c r="EC45" s="21"/>
      <c r="ED45" s="21"/>
      <c r="EE45" s="21"/>
      <c r="EF45" s="21">
        <v>1</v>
      </c>
      <c r="EG45" s="21"/>
      <c r="EH45" s="21">
        <v>1</v>
      </c>
      <c r="EI45" s="21">
        <v>1</v>
      </c>
      <c r="EJ45" s="21"/>
      <c r="EK45" s="21">
        <v>1</v>
      </c>
      <c r="EL45" s="21"/>
      <c r="EM45" s="21">
        <v>2</v>
      </c>
      <c r="EN45" s="21">
        <v>2</v>
      </c>
      <c r="EO45" s="21">
        <v>1</v>
      </c>
      <c r="EP45" s="21"/>
      <c r="EQ45" s="21"/>
      <c r="ER45" s="21"/>
      <c r="ES45" s="21"/>
      <c r="ET45" s="21"/>
      <c r="EU45" s="21"/>
      <c r="EV45" s="21"/>
      <c r="EW45" s="21"/>
      <c r="EX45" s="21">
        <v>1</v>
      </c>
      <c r="EY45" s="21">
        <v>1</v>
      </c>
      <c r="EZ45" s="21"/>
      <c r="FA45" s="21"/>
      <c r="FB45" s="21">
        <v>1</v>
      </c>
      <c r="FC45" s="21">
        <v>1</v>
      </c>
      <c r="FD45" s="21">
        <v>1</v>
      </c>
      <c r="FE45" s="21">
        <v>1</v>
      </c>
      <c r="FF45" s="21"/>
      <c r="FG45" s="21"/>
      <c r="FH45" s="21"/>
      <c r="FI45" s="21">
        <v>1</v>
      </c>
      <c r="FJ45" s="21"/>
      <c r="FK45" s="21">
        <v>1</v>
      </c>
      <c r="FL45" s="21">
        <v>1</v>
      </c>
      <c r="FM45" s="21">
        <v>1</v>
      </c>
      <c r="FN45" s="21"/>
      <c r="FO45" s="21"/>
      <c r="FP45" s="21">
        <v>1</v>
      </c>
      <c r="FQ45" s="21"/>
      <c r="FR45" s="21"/>
      <c r="FS45" s="21"/>
      <c r="FT45" s="21">
        <v>2</v>
      </c>
      <c r="FU45" s="21">
        <v>2</v>
      </c>
      <c r="FV45" s="21">
        <v>1</v>
      </c>
      <c r="FW45" s="21">
        <v>2</v>
      </c>
      <c r="FX45" s="21">
        <v>2</v>
      </c>
      <c r="FY45" s="21">
        <v>1</v>
      </c>
      <c r="FZ45" s="21">
        <v>1</v>
      </c>
      <c r="GA45" s="21">
        <v>1</v>
      </c>
      <c r="GB45" s="21">
        <v>2</v>
      </c>
      <c r="GC45" s="21">
        <v>1</v>
      </c>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v>1</v>
      </c>
      <c r="HB45" s="21">
        <v>1</v>
      </c>
      <c r="HC45" s="21">
        <v>1</v>
      </c>
      <c r="HD45" s="21"/>
      <c r="HE45" s="21">
        <v>1</v>
      </c>
      <c r="HF45" s="21">
        <v>1</v>
      </c>
      <c r="HG45" s="21"/>
      <c r="HH45" s="21">
        <v>1</v>
      </c>
      <c r="HI45" s="21"/>
      <c r="HJ45" s="21"/>
      <c r="HK45" s="21">
        <v>1</v>
      </c>
      <c r="HL45" s="21"/>
      <c r="HM45" s="21"/>
      <c r="HN45" s="21"/>
      <c r="HO45" s="21"/>
      <c r="HP45" s="21"/>
      <c r="HQ45" s="21">
        <v>1</v>
      </c>
      <c r="HR45" s="21"/>
      <c r="HS45" s="21"/>
      <c r="HT45" s="21"/>
      <c r="HU45" s="21"/>
      <c r="HV45" s="21"/>
      <c r="HW45" s="21"/>
      <c r="HX45" s="21"/>
      <c r="HY45" s="21"/>
      <c r="HZ45" s="21"/>
      <c r="IA45" s="21"/>
      <c r="IB45" s="21"/>
      <c r="IC45" s="21"/>
      <c r="ID45" s="21">
        <v>2</v>
      </c>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1"/>
      <c r="JH45" s="21"/>
      <c r="JI45" s="21"/>
      <c r="JJ45" s="21"/>
      <c r="JK45" s="21"/>
      <c r="JL45" s="21"/>
      <c r="JM45" s="21"/>
      <c r="JN45" s="21"/>
      <c r="JO45" s="21"/>
      <c r="JP45" s="21"/>
      <c r="JQ45" s="21"/>
      <c r="JR45" s="21"/>
      <c r="JS45" s="21"/>
      <c r="JT45" s="21"/>
      <c r="JU45" s="21"/>
      <c r="JV45" s="21"/>
      <c r="JW45" s="21"/>
      <c r="JX45" s="21"/>
      <c r="JY45" s="21"/>
      <c r="JZ45" s="21"/>
      <c r="KA45" s="21"/>
      <c r="KB45" s="21"/>
      <c r="KC45" s="21"/>
      <c r="KD45" s="21"/>
      <c r="KE45" s="21"/>
      <c r="KF45" s="21"/>
      <c r="KG45" s="21"/>
      <c r="KH45" s="21"/>
      <c r="KI45" s="21"/>
      <c r="KJ45" s="21"/>
      <c r="KK45" s="21"/>
      <c r="KL45" s="21"/>
      <c r="KM45" s="21"/>
      <c r="KN45" s="21"/>
      <c r="KO45" s="21"/>
      <c r="KP45" s="21"/>
      <c r="KQ45" s="21"/>
      <c r="KR45" s="21"/>
      <c r="KS45" s="21"/>
      <c r="KT45" s="21"/>
      <c r="KU45" s="21"/>
      <c r="KV45" s="21"/>
      <c r="KW45" s="21"/>
      <c r="KX45" s="21"/>
      <c r="KY45" s="21"/>
      <c r="KZ45" s="21"/>
      <c r="LA45" s="21"/>
      <c r="LB45" s="21"/>
      <c r="LC45" s="21"/>
      <c r="LD45" s="21"/>
      <c r="LE45" s="21"/>
      <c r="LF45" s="21"/>
      <c r="LG45" s="21"/>
      <c r="LH45" s="21"/>
      <c r="LI45" s="21"/>
      <c r="LJ45" s="21"/>
      <c r="LK45" s="21"/>
      <c r="LL45" s="21"/>
      <c r="LM45" s="21"/>
      <c r="LN45" s="21"/>
      <c r="LO45" s="21"/>
      <c r="LP45" s="21"/>
      <c r="LQ45" s="21"/>
      <c r="LR45" s="21"/>
      <c r="LS45" s="21"/>
      <c r="LT45" s="21"/>
      <c r="LU45" s="21"/>
      <c r="LV45" s="21"/>
      <c r="LW45" s="21"/>
      <c r="LX45" s="21"/>
      <c r="LY45" s="21"/>
      <c r="LZ45" s="21"/>
      <c r="MA45" s="21"/>
      <c r="MB45" s="21"/>
      <c r="MC45" s="21"/>
      <c r="MD45" s="21"/>
      <c r="ME45" s="21"/>
      <c r="MF45" s="21"/>
      <c r="MG45" s="21"/>
      <c r="MH45" s="21"/>
      <c r="MI45" s="21"/>
      <c r="MJ45" s="21"/>
      <c r="MK45" s="21"/>
      <c r="ML45" s="21"/>
      <c r="MM45" s="21"/>
      <c r="MN45" s="21"/>
      <c r="MO45" s="21"/>
      <c r="MP45" s="21"/>
      <c r="MQ45" s="21"/>
      <c r="MR45" s="21"/>
      <c r="MS45" s="21"/>
      <c r="MT45" s="21"/>
      <c r="MU45" s="21"/>
      <c r="MV45" s="21"/>
      <c r="MW45" s="21"/>
      <c r="MX45" s="21"/>
      <c r="MY45" s="21"/>
      <c r="MZ45" s="21"/>
      <c r="NA45" s="21"/>
      <c r="NB45" s="21"/>
      <c r="NC45" s="21"/>
      <c r="ND45" s="21"/>
      <c r="NE45" s="21"/>
      <c r="NF45" s="21"/>
      <c r="NG45" s="21"/>
      <c r="NH45" s="21"/>
      <c r="NI45" s="21"/>
      <c r="NJ45" s="21"/>
      <c r="NK45" s="21"/>
      <c r="NL45" s="21"/>
      <c r="NM45" s="21"/>
      <c r="NN45" s="21"/>
      <c r="NO45" s="21"/>
      <c r="NP45" s="21"/>
      <c r="NQ45" s="21"/>
      <c r="NR45" s="21"/>
      <c r="NS45" s="21"/>
      <c r="NT45" s="21"/>
      <c r="NU45" s="21"/>
      <c r="NV45" s="21"/>
      <c r="NW45" s="21"/>
      <c r="NX45" s="21"/>
      <c r="NY45" s="21"/>
      <c r="NZ45" s="21"/>
      <c r="OA45" s="21"/>
      <c r="OB45" s="21"/>
      <c r="OC45" s="21"/>
      <c r="OD45" s="21"/>
      <c r="OE45" s="21"/>
      <c r="OF45" s="21"/>
      <c r="OG45" s="21">
        <v>2</v>
      </c>
      <c r="OH45" s="21">
        <v>2</v>
      </c>
      <c r="OI45" s="21"/>
      <c r="OJ45" s="21"/>
      <c r="OK45" s="21"/>
      <c r="OL45" s="21"/>
      <c r="OM45" s="21"/>
      <c r="ON45" s="21"/>
      <c r="OO45" s="21"/>
      <c r="OP45" s="21"/>
      <c r="OQ45" s="21"/>
      <c r="OR45" s="21"/>
      <c r="OS45" s="21"/>
      <c r="OT45" s="21"/>
      <c r="OU45" s="21"/>
      <c r="OV45" s="21"/>
      <c r="OW45" s="21"/>
      <c r="OX45" s="21"/>
      <c r="OY45" s="21"/>
      <c r="OZ45" s="21"/>
      <c r="PA45" s="21"/>
      <c r="PB45" s="21"/>
      <c r="PC45" s="21"/>
      <c r="PD45" s="21"/>
      <c r="PE45" s="21"/>
      <c r="PF45" s="21"/>
      <c r="PG45" s="21"/>
      <c r="PH45" s="21"/>
      <c r="PI45" s="21"/>
      <c r="PJ45" s="21"/>
      <c r="PK45" s="21"/>
      <c r="PL45" s="21"/>
      <c r="PM45" s="21"/>
      <c r="PN45" s="21"/>
      <c r="PO45" s="21"/>
      <c r="PP45" s="21"/>
      <c r="PQ45" s="21"/>
      <c r="PR45" s="21"/>
      <c r="PS45" s="21"/>
      <c r="PT45" s="21"/>
      <c r="PU45" s="21"/>
      <c r="PV45" s="21"/>
      <c r="PW45" s="21"/>
      <c r="PX45" s="21"/>
      <c r="PY45" s="21"/>
      <c r="PZ45" s="21"/>
      <c r="QA45" s="21"/>
      <c r="QB45" s="21"/>
      <c r="QC45" s="21"/>
      <c r="QD45" s="21"/>
      <c r="QE45" s="21"/>
      <c r="QF45" s="21"/>
      <c r="QG45" s="21"/>
      <c r="QH45" s="21"/>
      <c r="QI45" s="21"/>
      <c r="QJ45" s="21"/>
      <c r="QK45" s="21"/>
      <c r="QL45" s="21"/>
      <c r="QM45" s="21"/>
      <c r="QN45" s="21"/>
      <c r="QO45" s="21"/>
      <c r="QP45" s="21">
        <v>2</v>
      </c>
      <c r="QQ45" s="21">
        <v>2</v>
      </c>
      <c r="QR45" s="21">
        <v>1</v>
      </c>
      <c r="QS45" s="21"/>
      <c r="QT45" s="21"/>
      <c r="QU45" s="21"/>
      <c r="QV45" s="21"/>
      <c r="QW45" s="21"/>
      <c r="QX45" s="21"/>
      <c r="QY45" s="21"/>
      <c r="QZ45" s="21"/>
      <c r="RA45" s="21"/>
      <c r="RB45" s="21"/>
      <c r="RC45" s="21"/>
      <c r="RD45" s="21"/>
      <c r="RE45" s="21"/>
      <c r="RF45" s="21"/>
      <c r="RG45" s="21"/>
      <c r="RH45" s="21"/>
      <c r="RI45" s="21"/>
      <c r="RJ45" s="21"/>
      <c r="RK45" s="21"/>
      <c r="RL45" s="21"/>
      <c r="RM45" s="21"/>
      <c r="RN45" s="21"/>
      <c r="RO45" s="21"/>
      <c r="RP45" s="21"/>
      <c r="RQ45" s="21"/>
      <c r="RR45" s="21"/>
      <c r="RS45" s="21"/>
      <c r="RT45" s="21"/>
      <c r="RU45" s="21"/>
      <c r="RV45" s="21"/>
      <c r="RW45" s="21"/>
      <c r="RX45" s="21"/>
      <c r="RY45" s="21"/>
      <c r="RZ45" s="21"/>
      <c r="SA45" s="21"/>
      <c r="SB45" s="73"/>
      <c r="SC45" s="73">
        <v>2</v>
      </c>
      <c r="SD45" s="73">
        <v>2</v>
      </c>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row>
    <row r="46" spans="2:572" ht="15" hidden="1" customHeight="1" outlineLevel="1">
      <c r="B46" s="143" t="s">
        <v>727</v>
      </c>
      <c r="C46" s="69" t="str">
        <f>HYPERLINK("#Référentiel_de_Compétences!"&amp;ADDRESS(6+MATCH(B46,[2]Référentiel_de_Compétences!$B$7:$B$218,0),4),"Définition")</f>
        <v>Définition</v>
      </c>
      <c r="D46" s="20" t="str">
        <f>VLOOKUP(B46,[2]Référentiel_de_Compétences!$B$7:$C$399,2,0)</f>
        <v>Pilotage et reporting</v>
      </c>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19"/>
      <c r="AE46" s="21"/>
      <c r="AF46" s="19"/>
      <c r="AG46" s="19"/>
      <c r="AH46" s="21"/>
      <c r="AI46" s="19"/>
      <c r="AJ46" s="19"/>
      <c r="AK46" s="21"/>
      <c r="AL46" s="19"/>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v>2</v>
      </c>
      <c r="BS46" s="21">
        <v>2</v>
      </c>
      <c r="BT46" s="21"/>
      <c r="BU46" s="21"/>
      <c r="BV46" s="21"/>
      <c r="BW46" s="21">
        <v>1</v>
      </c>
      <c r="BX46" s="21"/>
      <c r="BY46" s="21"/>
      <c r="BZ46" s="21"/>
      <c r="CA46" s="21">
        <v>2</v>
      </c>
      <c r="CB46" s="21"/>
      <c r="CC46" s="21"/>
      <c r="CD46" s="21"/>
      <c r="CE46" s="21">
        <v>2</v>
      </c>
      <c r="CF46" s="21"/>
      <c r="CG46" s="21"/>
      <c r="CH46" s="21"/>
      <c r="CI46" s="21">
        <v>1</v>
      </c>
      <c r="CJ46" s="21"/>
      <c r="CK46" s="21"/>
      <c r="CL46" s="21"/>
      <c r="CM46" s="21"/>
      <c r="CN46" s="21"/>
      <c r="CO46" s="21"/>
      <c r="CP46" s="21"/>
      <c r="CQ46" s="21"/>
      <c r="CR46" s="21"/>
      <c r="CS46" s="21"/>
      <c r="CT46" s="21"/>
      <c r="CU46" s="21">
        <v>1</v>
      </c>
      <c r="CV46" s="21">
        <v>1</v>
      </c>
      <c r="CW46" s="21">
        <v>1</v>
      </c>
      <c r="CX46" s="21"/>
      <c r="CY46" s="21"/>
      <c r="CZ46" s="21">
        <v>1</v>
      </c>
      <c r="DA46" s="21">
        <v>1</v>
      </c>
      <c r="DB46" s="21">
        <v>1</v>
      </c>
      <c r="DC46" s="21"/>
      <c r="DD46" s="21">
        <v>2</v>
      </c>
      <c r="DE46" s="21">
        <v>2</v>
      </c>
      <c r="DF46" s="21">
        <v>2</v>
      </c>
      <c r="DG46" s="21"/>
      <c r="DH46" s="21">
        <v>1</v>
      </c>
      <c r="DI46" s="21"/>
      <c r="DJ46" s="21"/>
      <c r="DK46" s="21"/>
      <c r="DL46" s="21"/>
      <c r="DM46" s="21"/>
      <c r="DN46" s="21">
        <v>2</v>
      </c>
      <c r="DO46" s="21"/>
      <c r="DP46" s="21">
        <v>2</v>
      </c>
      <c r="DQ46" s="21">
        <v>1</v>
      </c>
      <c r="DR46" s="21"/>
      <c r="DS46" s="21"/>
      <c r="DT46" s="21"/>
      <c r="DU46" s="21"/>
      <c r="DV46" s="21"/>
      <c r="DW46" s="21"/>
      <c r="DX46" s="21">
        <v>1</v>
      </c>
      <c r="DY46" s="21">
        <v>1</v>
      </c>
      <c r="DZ46" s="21">
        <v>1</v>
      </c>
      <c r="EA46" s="21">
        <v>1</v>
      </c>
      <c r="EB46" s="21">
        <v>1</v>
      </c>
      <c r="EC46" s="21">
        <v>1</v>
      </c>
      <c r="ED46" s="21"/>
      <c r="EE46" s="21">
        <v>1</v>
      </c>
      <c r="EF46" s="21"/>
      <c r="EG46" s="21"/>
      <c r="EH46" s="21"/>
      <c r="EI46" s="21"/>
      <c r="EJ46" s="21"/>
      <c r="EK46" s="21">
        <v>1</v>
      </c>
      <c r="EL46" s="21">
        <v>1</v>
      </c>
      <c r="EM46" s="21">
        <v>2</v>
      </c>
      <c r="EN46" s="21">
        <v>1</v>
      </c>
      <c r="EO46" s="21"/>
      <c r="EP46" s="21">
        <v>1</v>
      </c>
      <c r="EQ46" s="21"/>
      <c r="ER46" s="21"/>
      <c r="ES46" s="21"/>
      <c r="ET46" s="21"/>
      <c r="EU46" s="21"/>
      <c r="EV46" s="21"/>
      <c r="EW46" s="21"/>
      <c r="EX46" s="21">
        <v>1</v>
      </c>
      <c r="EY46" s="21">
        <v>1</v>
      </c>
      <c r="EZ46" s="21"/>
      <c r="FA46" s="21"/>
      <c r="FB46" s="21">
        <v>1</v>
      </c>
      <c r="FC46" s="21">
        <v>1</v>
      </c>
      <c r="FD46" s="21">
        <v>1</v>
      </c>
      <c r="FE46" s="21">
        <v>1</v>
      </c>
      <c r="FF46" s="21">
        <v>1</v>
      </c>
      <c r="FG46" s="21"/>
      <c r="FH46" s="21"/>
      <c r="FI46" s="21">
        <v>1</v>
      </c>
      <c r="FJ46" s="21">
        <v>1</v>
      </c>
      <c r="FK46" s="21"/>
      <c r="FL46" s="21"/>
      <c r="FM46" s="21"/>
      <c r="FN46" s="21"/>
      <c r="FO46" s="21"/>
      <c r="FP46" s="21"/>
      <c r="FQ46" s="21"/>
      <c r="FR46" s="21"/>
      <c r="FS46" s="21"/>
      <c r="FT46" s="21"/>
      <c r="FU46" s="21"/>
      <c r="FV46" s="21">
        <v>2</v>
      </c>
      <c r="FW46" s="21"/>
      <c r="FX46" s="21"/>
      <c r="FY46" s="21"/>
      <c r="FZ46" s="21"/>
      <c r="GA46" s="21"/>
      <c r="GB46" s="21"/>
      <c r="GC46" s="21">
        <v>2</v>
      </c>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v>2</v>
      </c>
      <c r="HD46" s="21"/>
      <c r="HE46" s="21"/>
      <c r="HF46" s="21">
        <v>2</v>
      </c>
      <c r="HG46" s="21"/>
      <c r="HH46" s="21"/>
      <c r="HI46" s="21"/>
      <c r="HJ46" s="21"/>
      <c r="HK46" s="21"/>
      <c r="HL46" s="21"/>
      <c r="HM46" s="21"/>
      <c r="HN46" s="21"/>
      <c r="HO46" s="21"/>
      <c r="HP46" s="21">
        <v>1</v>
      </c>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1"/>
      <c r="JH46" s="21"/>
      <c r="JI46" s="21"/>
      <c r="JJ46" s="21"/>
      <c r="JK46" s="21"/>
      <c r="JL46" s="21"/>
      <c r="JM46" s="21"/>
      <c r="JN46" s="21"/>
      <c r="JO46" s="21"/>
      <c r="JP46" s="21"/>
      <c r="JQ46" s="21"/>
      <c r="JR46" s="21"/>
      <c r="JS46" s="21"/>
      <c r="JT46" s="21"/>
      <c r="JU46" s="21"/>
      <c r="JV46" s="21"/>
      <c r="JW46" s="21"/>
      <c r="JX46" s="21"/>
      <c r="JY46" s="21"/>
      <c r="JZ46" s="21"/>
      <c r="KA46" s="21"/>
      <c r="KB46" s="21"/>
      <c r="KC46" s="21"/>
      <c r="KD46" s="21"/>
      <c r="KE46" s="21"/>
      <c r="KF46" s="21"/>
      <c r="KG46" s="21"/>
      <c r="KH46" s="21"/>
      <c r="KI46" s="21"/>
      <c r="KJ46" s="21"/>
      <c r="KK46" s="21"/>
      <c r="KL46" s="21"/>
      <c r="KM46" s="21"/>
      <c r="KN46" s="21"/>
      <c r="KO46" s="21"/>
      <c r="KP46" s="21"/>
      <c r="KQ46" s="21"/>
      <c r="KR46" s="21"/>
      <c r="KS46" s="21"/>
      <c r="KT46" s="21"/>
      <c r="KU46" s="21"/>
      <c r="KV46" s="21"/>
      <c r="KW46" s="21"/>
      <c r="KX46" s="21"/>
      <c r="KY46" s="21"/>
      <c r="KZ46" s="21"/>
      <c r="LA46" s="21"/>
      <c r="LB46" s="21"/>
      <c r="LC46" s="21"/>
      <c r="LD46" s="21"/>
      <c r="LE46" s="21"/>
      <c r="LF46" s="21"/>
      <c r="LG46" s="21"/>
      <c r="LH46" s="21"/>
      <c r="LI46" s="21"/>
      <c r="LJ46" s="21"/>
      <c r="LK46" s="21"/>
      <c r="LL46" s="21"/>
      <c r="LM46" s="21"/>
      <c r="LN46" s="21"/>
      <c r="LO46" s="21"/>
      <c r="LP46" s="21"/>
      <c r="LQ46" s="21"/>
      <c r="LR46" s="21"/>
      <c r="LS46" s="21"/>
      <c r="LT46" s="21"/>
      <c r="LU46" s="21"/>
      <c r="LV46" s="21"/>
      <c r="LW46" s="21"/>
      <c r="LX46" s="21"/>
      <c r="LY46" s="21"/>
      <c r="LZ46" s="21"/>
      <c r="MA46" s="21"/>
      <c r="MB46" s="21"/>
      <c r="MC46" s="21"/>
      <c r="MD46" s="21"/>
      <c r="ME46" s="21"/>
      <c r="MF46" s="21"/>
      <c r="MG46" s="21"/>
      <c r="MH46" s="21"/>
      <c r="MI46" s="21"/>
      <c r="MJ46" s="21"/>
      <c r="MK46" s="21"/>
      <c r="ML46" s="21"/>
      <c r="MM46" s="21"/>
      <c r="MN46" s="21"/>
      <c r="MO46" s="21"/>
      <c r="MP46" s="21"/>
      <c r="MQ46" s="21"/>
      <c r="MR46" s="21"/>
      <c r="MS46" s="21"/>
      <c r="MT46" s="21"/>
      <c r="MU46" s="21"/>
      <c r="MV46" s="21"/>
      <c r="MW46" s="21"/>
      <c r="MX46" s="21"/>
      <c r="MY46" s="21"/>
      <c r="MZ46" s="21"/>
      <c r="NA46" s="21"/>
      <c r="NB46" s="21"/>
      <c r="NC46" s="21"/>
      <c r="ND46" s="21"/>
      <c r="NE46" s="21"/>
      <c r="NF46" s="21"/>
      <c r="NG46" s="21"/>
      <c r="NH46" s="21"/>
      <c r="NI46" s="21"/>
      <c r="NJ46" s="21"/>
      <c r="NK46" s="21"/>
      <c r="NL46" s="21"/>
      <c r="NM46" s="21"/>
      <c r="NN46" s="21"/>
      <c r="NO46" s="21"/>
      <c r="NP46" s="21"/>
      <c r="NQ46" s="21"/>
      <c r="NR46" s="21"/>
      <c r="NS46" s="21"/>
      <c r="NT46" s="21"/>
      <c r="NU46" s="21"/>
      <c r="NV46" s="21"/>
      <c r="NW46" s="21"/>
      <c r="NX46" s="21"/>
      <c r="NY46" s="21"/>
      <c r="NZ46" s="21"/>
      <c r="OA46" s="21">
        <v>2</v>
      </c>
      <c r="OB46" s="21"/>
      <c r="OC46" s="21"/>
      <c r="OD46" s="21"/>
      <c r="OE46" s="21"/>
      <c r="OF46" s="21"/>
      <c r="OG46" s="21"/>
      <c r="OH46" s="21"/>
      <c r="OI46" s="21"/>
      <c r="OJ46" s="21"/>
      <c r="OK46" s="21"/>
      <c r="OL46" s="21"/>
      <c r="OM46" s="21"/>
      <c r="ON46" s="21"/>
      <c r="OO46" s="21"/>
      <c r="OP46" s="21"/>
      <c r="OQ46" s="21"/>
      <c r="OR46" s="21"/>
      <c r="OS46" s="21"/>
      <c r="OT46" s="21"/>
      <c r="OU46" s="21"/>
      <c r="OV46" s="21"/>
      <c r="OW46" s="21"/>
      <c r="OX46" s="21"/>
      <c r="OY46" s="21"/>
      <c r="OZ46" s="21"/>
      <c r="PA46" s="21"/>
      <c r="PB46" s="21"/>
      <c r="PC46" s="21"/>
      <c r="PD46" s="21"/>
      <c r="PE46" s="21"/>
      <c r="PF46" s="21"/>
      <c r="PG46" s="21"/>
      <c r="PH46" s="21"/>
      <c r="PI46" s="21"/>
      <c r="PJ46" s="21"/>
      <c r="PK46" s="21"/>
      <c r="PL46" s="21"/>
      <c r="PM46" s="21"/>
      <c r="PN46" s="21"/>
      <c r="PO46" s="21"/>
      <c r="PP46" s="21"/>
      <c r="PQ46" s="21"/>
      <c r="PR46" s="21"/>
      <c r="PS46" s="21"/>
      <c r="PT46" s="21"/>
      <c r="PU46" s="21"/>
      <c r="PV46" s="21"/>
      <c r="PW46" s="21"/>
      <c r="PX46" s="21"/>
      <c r="PY46" s="21"/>
      <c r="PZ46" s="21"/>
      <c r="QA46" s="21"/>
      <c r="QB46" s="21"/>
      <c r="QC46" s="21"/>
      <c r="QD46" s="21"/>
      <c r="QE46" s="21"/>
      <c r="QF46" s="21"/>
      <c r="QG46" s="21"/>
      <c r="QH46" s="21"/>
      <c r="QI46" s="21"/>
      <c r="QJ46" s="21"/>
      <c r="QK46" s="21"/>
      <c r="QL46" s="21"/>
      <c r="QM46" s="21"/>
      <c r="QN46" s="21"/>
      <c r="QO46" s="21"/>
      <c r="QP46" s="21"/>
      <c r="QQ46" s="21"/>
      <c r="QR46" s="21"/>
      <c r="QS46" s="21"/>
      <c r="QT46" s="21"/>
      <c r="QU46" s="21"/>
      <c r="QV46" s="21"/>
      <c r="QW46" s="21"/>
      <c r="QX46" s="21"/>
      <c r="QY46" s="21"/>
      <c r="QZ46" s="21"/>
      <c r="RA46" s="21"/>
      <c r="RB46" s="21"/>
      <c r="RC46" s="21"/>
      <c r="RD46" s="21"/>
      <c r="RE46" s="21"/>
      <c r="RF46" s="21"/>
      <c r="RG46" s="21"/>
      <c r="RH46" s="21"/>
      <c r="RI46" s="21"/>
      <c r="RJ46" s="21"/>
      <c r="RK46" s="21"/>
      <c r="RL46" s="21"/>
      <c r="RM46" s="21"/>
      <c r="RN46" s="21"/>
      <c r="RO46" s="21"/>
      <c r="RP46" s="21"/>
      <c r="RQ46" s="21"/>
      <c r="RR46" s="21"/>
      <c r="RS46" s="21"/>
      <c r="RT46" s="21"/>
      <c r="RU46" s="21"/>
      <c r="RV46" s="21"/>
      <c r="RW46" s="21"/>
      <c r="RX46" s="21"/>
      <c r="RY46" s="21"/>
      <c r="RZ46" s="21"/>
      <c r="SA46" s="21"/>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row>
    <row r="47" spans="2:572" ht="15" hidden="1" customHeight="1" outlineLevel="1">
      <c r="B47" s="143" t="s">
        <v>728</v>
      </c>
      <c r="C47" s="69" t="str">
        <f>HYPERLINK("#Référentiel_de_Compétences!"&amp;ADDRESS(6+MATCH(B47,[2]Référentiel_de_Compétences!$B$7:$B$218,0),4),"Définition")</f>
        <v>Définition</v>
      </c>
      <c r="D47" s="20" t="str">
        <f>VLOOKUP(B47,[2]Référentiel_de_Compétences!$B$7:$C$399,2,0)</f>
        <v>Synthèse</v>
      </c>
      <c r="E47" s="21"/>
      <c r="F47" s="21"/>
      <c r="G47" s="21"/>
      <c r="H47" s="21"/>
      <c r="I47" s="21"/>
      <c r="J47" s="21"/>
      <c r="K47" s="21"/>
      <c r="L47" s="21"/>
      <c r="M47" s="21"/>
      <c r="N47" s="21"/>
      <c r="O47" s="21"/>
      <c r="P47" s="21"/>
      <c r="Q47" s="21"/>
      <c r="R47" s="21"/>
      <c r="S47" s="21"/>
      <c r="T47" s="21"/>
      <c r="U47" s="21"/>
      <c r="V47" s="21">
        <v>2</v>
      </c>
      <c r="W47" s="21"/>
      <c r="X47" s="21"/>
      <c r="Y47" s="21"/>
      <c r="Z47" s="21"/>
      <c r="AA47" s="21"/>
      <c r="AB47" s="21"/>
      <c r="AC47" s="21"/>
      <c r="AD47" s="19"/>
      <c r="AE47" s="21"/>
      <c r="AF47" s="19"/>
      <c r="AG47" s="19"/>
      <c r="AH47" s="21"/>
      <c r="AI47" s="19"/>
      <c r="AJ47" s="19"/>
      <c r="AK47" s="21"/>
      <c r="AL47" s="19"/>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v>2</v>
      </c>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v>1</v>
      </c>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v>1</v>
      </c>
      <c r="EY47" s="21">
        <v>1</v>
      </c>
      <c r="EZ47" s="21"/>
      <c r="FA47" s="21"/>
      <c r="FB47" s="21"/>
      <c r="FC47" s="21"/>
      <c r="FD47" s="21">
        <v>1</v>
      </c>
      <c r="FE47" s="21">
        <v>1</v>
      </c>
      <c r="FF47" s="21"/>
      <c r="FG47" s="21"/>
      <c r="FH47" s="21"/>
      <c r="FI47" s="21">
        <v>1</v>
      </c>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v>2</v>
      </c>
      <c r="HB47" s="21">
        <v>1</v>
      </c>
      <c r="HC47" s="21"/>
      <c r="HD47" s="21">
        <v>1</v>
      </c>
      <c r="HE47" s="21"/>
      <c r="HF47" s="21">
        <v>2</v>
      </c>
      <c r="HG47" s="21"/>
      <c r="HH47" s="21"/>
      <c r="HI47" s="21"/>
      <c r="HJ47" s="21"/>
      <c r="HK47" s="21"/>
      <c r="HL47" s="21"/>
      <c r="HM47" s="21">
        <v>1</v>
      </c>
      <c r="HN47" s="21">
        <v>1</v>
      </c>
      <c r="HO47" s="21">
        <v>1</v>
      </c>
      <c r="HP47" s="21"/>
      <c r="HQ47" s="21"/>
      <c r="HR47" s="21"/>
      <c r="HS47" s="21">
        <v>2</v>
      </c>
      <c r="HT47" s="21">
        <v>2</v>
      </c>
      <c r="HU47" s="21"/>
      <c r="HV47" s="21"/>
      <c r="HW47" s="21"/>
      <c r="HX47" s="21"/>
      <c r="HY47" s="21"/>
      <c r="HZ47" s="21"/>
      <c r="IA47" s="21"/>
      <c r="IB47" s="21"/>
      <c r="IC47" s="21"/>
      <c r="ID47" s="21">
        <v>2</v>
      </c>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1"/>
      <c r="RN47" s="21"/>
      <c r="RO47" s="21"/>
      <c r="RP47" s="21"/>
      <c r="RQ47" s="21"/>
      <c r="RR47" s="21"/>
      <c r="RS47" s="21"/>
      <c r="RT47" s="21"/>
      <c r="RU47" s="21"/>
      <c r="RV47" s="21"/>
      <c r="RW47" s="21"/>
      <c r="RX47" s="21"/>
      <c r="RY47" s="21"/>
      <c r="RZ47" s="21"/>
      <c r="SA47" s="21"/>
      <c r="SB47" s="73"/>
      <c r="SC47" s="73">
        <v>2</v>
      </c>
      <c r="SD47" s="73">
        <v>2</v>
      </c>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row>
    <row r="48" spans="2:572" ht="15" hidden="1" customHeight="1" outlineLevel="1">
      <c r="B48" s="143" t="s">
        <v>729</v>
      </c>
      <c r="C48" s="69" t="str">
        <f>HYPERLINK("#Référentiel_de_Compétences!"&amp;ADDRESS(6+MATCH(B48,[2]Référentiel_de_Compétences!$B$7:$B$218,0),4),"Définition")</f>
        <v>Définition</v>
      </c>
      <c r="D48" s="20" t="str">
        <f>VLOOKUP(B48,[2]Référentiel_de_Compétences!$B$7:$C$399,2,0)</f>
        <v>Management de projet</v>
      </c>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19"/>
      <c r="AE48" s="21"/>
      <c r="AF48" s="19"/>
      <c r="AG48" s="19"/>
      <c r="AH48" s="21"/>
      <c r="AI48" s="19"/>
      <c r="AJ48" s="19"/>
      <c r="AK48" s="21"/>
      <c r="AL48" s="19"/>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v>1</v>
      </c>
      <c r="CA48" s="21"/>
      <c r="CB48" s="21"/>
      <c r="CC48" s="21"/>
      <c r="CD48" s="21"/>
      <c r="CE48" s="21"/>
      <c r="CF48" s="21"/>
      <c r="CG48" s="21"/>
      <c r="CH48" s="21"/>
      <c r="CI48" s="21"/>
      <c r="CJ48" s="21"/>
      <c r="CK48" s="21"/>
      <c r="CL48" s="21">
        <v>1</v>
      </c>
      <c r="CM48" s="21">
        <v>1</v>
      </c>
      <c r="CN48" s="21"/>
      <c r="CO48" s="21"/>
      <c r="CP48" s="21"/>
      <c r="CQ48" s="21"/>
      <c r="CR48" s="21"/>
      <c r="CS48" s="21"/>
      <c r="CT48" s="21"/>
      <c r="CU48" s="21"/>
      <c r="CV48" s="21"/>
      <c r="CW48" s="21"/>
      <c r="CX48" s="21"/>
      <c r="CY48" s="21">
        <v>1</v>
      </c>
      <c r="CZ48" s="21">
        <v>1</v>
      </c>
      <c r="DA48" s="21">
        <v>1</v>
      </c>
      <c r="DB48" s="21">
        <v>1</v>
      </c>
      <c r="DC48" s="21"/>
      <c r="DD48" s="21"/>
      <c r="DE48" s="21"/>
      <c r="DF48" s="21"/>
      <c r="DG48" s="21"/>
      <c r="DH48" s="21"/>
      <c r="DI48" s="21"/>
      <c r="DJ48" s="21">
        <v>1</v>
      </c>
      <c r="DK48" s="21">
        <v>1</v>
      </c>
      <c r="DL48" s="21">
        <v>2</v>
      </c>
      <c r="DM48" s="21">
        <v>2</v>
      </c>
      <c r="DN48" s="21"/>
      <c r="DO48" s="21"/>
      <c r="DP48" s="21"/>
      <c r="DQ48" s="21"/>
      <c r="DR48" s="21"/>
      <c r="DS48" s="21">
        <v>2</v>
      </c>
      <c r="DT48" s="21">
        <v>2</v>
      </c>
      <c r="DU48" s="21"/>
      <c r="DV48" s="21"/>
      <c r="DW48" s="21"/>
      <c r="DX48" s="21"/>
      <c r="DY48" s="21"/>
      <c r="DZ48" s="21"/>
      <c r="EA48" s="21"/>
      <c r="EB48" s="21"/>
      <c r="EC48" s="21">
        <v>2</v>
      </c>
      <c r="ED48" s="21"/>
      <c r="EE48" s="21"/>
      <c r="EF48" s="21"/>
      <c r="EG48" s="21">
        <v>1</v>
      </c>
      <c r="EH48" s="21">
        <v>1</v>
      </c>
      <c r="EI48" s="21">
        <v>1</v>
      </c>
      <c r="EJ48" s="21">
        <v>1</v>
      </c>
      <c r="EK48" s="21">
        <v>1</v>
      </c>
      <c r="EL48" s="21">
        <v>1</v>
      </c>
      <c r="EM48" s="21"/>
      <c r="EN48" s="21"/>
      <c r="EO48" s="21">
        <v>1</v>
      </c>
      <c r="EP48" s="21"/>
      <c r="EQ48" s="21"/>
      <c r="ER48" s="21"/>
      <c r="ES48" s="21"/>
      <c r="ET48" s="21"/>
      <c r="EU48" s="21"/>
      <c r="EV48" s="21"/>
      <c r="EW48" s="21"/>
      <c r="EX48" s="21"/>
      <c r="EY48" s="21"/>
      <c r="EZ48" s="21"/>
      <c r="FA48" s="21"/>
      <c r="FB48" s="21"/>
      <c r="FC48" s="21"/>
      <c r="FD48" s="21"/>
      <c r="FE48" s="21"/>
      <c r="FF48" s="21"/>
      <c r="FG48" s="21"/>
      <c r="FH48" s="21"/>
      <c r="FI48" s="21"/>
      <c r="FJ48" s="21">
        <v>2</v>
      </c>
      <c r="FK48" s="21">
        <v>2</v>
      </c>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v>2</v>
      </c>
      <c r="JU48" s="21">
        <v>2</v>
      </c>
      <c r="JV48" s="21">
        <v>2</v>
      </c>
      <c r="JW48" s="21"/>
      <c r="JX48" s="21"/>
      <c r="JY48" s="21"/>
      <c r="JZ48" s="21"/>
      <c r="KA48" s="21"/>
      <c r="KB48" s="21"/>
      <c r="KC48" s="21"/>
      <c r="KD48" s="21"/>
      <c r="KE48" s="21">
        <v>2</v>
      </c>
      <c r="KF48" s="21">
        <v>2</v>
      </c>
      <c r="KG48" s="21">
        <v>2</v>
      </c>
      <c r="KH48" s="21">
        <v>2</v>
      </c>
      <c r="KI48" s="21">
        <v>2</v>
      </c>
      <c r="KJ48" s="21">
        <v>2</v>
      </c>
      <c r="KK48" s="21">
        <v>2</v>
      </c>
      <c r="KL48" s="21"/>
      <c r="KM48" s="21"/>
      <c r="KN48" s="21">
        <v>2</v>
      </c>
      <c r="KO48" s="21">
        <v>2</v>
      </c>
      <c r="KP48" s="21">
        <v>2</v>
      </c>
      <c r="KQ48" s="21">
        <v>2</v>
      </c>
      <c r="KR48" s="21">
        <v>2</v>
      </c>
      <c r="KS48" s="21">
        <v>2</v>
      </c>
      <c r="KT48" s="21">
        <v>2</v>
      </c>
      <c r="KU48" s="21">
        <v>2</v>
      </c>
      <c r="KV48" s="21">
        <v>2</v>
      </c>
      <c r="KW48" s="21">
        <v>2</v>
      </c>
      <c r="KX48" s="21"/>
      <c r="KY48" s="21"/>
      <c r="KZ48" s="21"/>
      <c r="LA48" s="21">
        <v>2</v>
      </c>
      <c r="LB48" s="21"/>
      <c r="LC48" s="21"/>
      <c r="LD48" s="21">
        <v>2</v>
      </c>
      <c r="LE48" s="21">
        <v>2</v>
      </c>
      <c r="LF48" s="21">
        <v>2</v>
      </c>
      <c r="LG48" s="21">
        <v>2</v>
      </c>
      <c r="LH48" s="21">
        <v>2</v>
      </c>
      <c r="LI48" s="21">
        <v>2</v>
      </c>
      <c r="LJ48" s="21">
        <v>2</v>
      </c>
      <c r="LK48" s="21">
        <v>2</v>
      </c>
      <c r="LL48" s="21"/>
      <c r="LM48" s="21"/>
      <c r="LN48" s="21">
        <v>2</v>
      </c>
      <c r="LO48" s="21"/>
      <c r="LP48" s="21"/>
      <c r="LQ48" s="21"/>
      <c r="LR48" s="21"/>
      <c r="LS48" s="21"/>
      <c r="LT48" s="21"/>
      <c r="LU48" s="21"/>
      <c r="LV48" s="21"/>
      <c r="LW48" s="21"/>
      <c r="LX48" s="21"/>
      <c r="LY48" s="21"/>
      <c r="LZ48" s="21"/>
      <c r="MA48" s="21"/>
      <c r="MB48" s="21"/>
      <c r="MC48" s="21"/>
      <c r="MD48" s="21"/>
      <c r="ME48" s="21"/>
      <c r="MF48" s="21">
        <v>2</v>
      </c>
      <c r="MG48" s="21">
        <v>2</v>
      </c>
      <c r="MH48" s="21"/>
      <c r="MI48" s="21"/>
      <c r="MJ48" s="21"/>
      <c r="MK48" s="21"/>
      <c r="ML48" s="21"/>
      <c r="MM48" s="21"/>
      <c r="MN48" s="21"/>
      <c r="MO48" s="21">
        <v>2</v>
      </c>
      <c r="MP48" s="21">
        <v>2</v>
      </c>
      <c r="MQ48" s="21">
        <v>2</v>
      </c>
      <c r="MR48" s="21">
        <v>2</v>
      </c>
      <c r="MS48" s="21">
        <v>2</v>
      </c>
      <c r="MT48" s="21"/>
      <c r="MU48" s="21">
        <v>2</v>
      </c>
      <c r="MV48" s="21"/>
      <c r="MW48" s="21"/>
      <c r="MX48" s="21"/>
      <c r="MY48" s="21"/>
      <c r="MZ48" s="21"/>
      <c r="NA48" s="21"/>
      <c r="NB48" s="21"/>
      <c r="NC48" s="21"/>
      <c r="ND48" s="21"/>
      <c r="NE48" s="21"/>
      <c r="NF48" s="21"/>
      <c r="NG48" s="21">
        <v>2</v>
      </c>
      <c r="NH48" s="21">
        <v>2</v>
      </c>
      <c r="NI48" s="21">
        <v>2</v>
      </c>
      <c r="NJ48" s="21"/>
      <c r="NK48" s="21"/>
      <c r="NL48" s="21">
        <v>2</v>
      </c>
      <c r="NM48" s="21">
        <v>2</v>
      </c>
      <c r="NN48" s="21"/>
      <c r="NO48" s="21"/>
      <c r="NP48" s="21"/>
      <c r="NQ48" s="21"/>
      <c r="NR48" s="21"/>
      <c r="NS48" s="21"/>
      <c r="NT48" s="21"/>
      <c r="NU48" s="21"/>
      <c r="NV48" s="21"/>
      <c r="NW48" s="21"/>
      <c r="NX48" s="21"/>
      <c r="NY48" s="21"/>
      <c r="NZ48" s="21"/>
      <c r="OA48" s="21"/>
      <c r="OB48" s="21">
        <v>2</v>
      </c>
      <c r="OC48" s="21">
        <v>2</v>
      </c>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v>2</v>
      </c>
      <c r="PD48" s="21">
        <v>2</v>
      </c>
      <c r="PE48" s="21">
        <v>2</v>
      </c>
      <c r="PF48" s="21">
        <v>2</v>
      </c>
      <c r="PG48" s="21">
        <v>2</v>
      </c>
      <c r="PH48" s="21">
        <v>2</v>
      </c>
      <c r="PI48" s="21">
        <v>2</v>
      </c>
      <c r="PJ48" s="21">
        <v>2</v>
      </c>
      <c r="PK48" s="21">
        <v>2</v>
      </c>
      <c r="PL48" s="21">
        <v>2</v>
      </c>
      <c r="PM48" s="21"/>
      <c r="PN48" s="21"/>
      <c r="PO48" s="21"/>
      <c r="PP48" s="21"/>
      <c r="PQ48" s="21"/>
      <c r="PR48" s="21"/>
      <c r="PS48" s="21"/>
      <c r="PT48" s="21"/>
      <c r="PU48" s="21"/>
      <c r="PV48" s="21">
        <v>2</v>
      </c>
      <c r="PW48" s="21">
        <v>2</v>
      </c>
      <c r="PX48" s="21">
        <v>2</v>
      </c>
      <c r="PY48" s="21">
        <v>2</v>
      </c>
      <c r="PZ48" s="21">
        <v>2</v>
      </c>
      <c r="QA48" s="21">
        <v>2</v>
      </c>
      <c r="QB48" s="21">
        <v>2</v>
      </c>
      <c r="QC48" s="21"/>
      <c r="QD48" s="21"/>
      <c r="QE48" s="21"/>
      <c r="QF48" s="21"/>
      <c r="QG48" s="21"/>
      <c r="QH48" s="21"/>
      <c r="QI48" s="21">
        <v>2</v>
      </c>
      <c r="QJ48" s="21">
        <v>2</v>
      </c>
      <c r="QK48" s="21">
        <v>2</v>
      </c>
      <c r="QL48" s="21">
        <v>2</v>
      </c>
      <c r="QM48" s="21">
        <v>2</v>
      </c>
      <c r="QN48" s="21">
        <v>2</v>
      </c>
      <c r="QO48" s="21">
        <v>2</v>
      </c>
      <c r="QP48" s="21"/>
      <c r="QQ48" s="21"/>
      <c r="QR48" s="21"/>
      <c r="QS48" s="21"/>
      <c r="QT48" s="21"/>
      <c r="QU48" s="21"/>
      <c r="QV48" s="21"/>
      <c r="QW48" s="21">
        <v>2</v>
      </c>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row>
    <row r="49" spans="1:572" ht="15" customHeight="1" outlineLevel="1">
      <c r="B49" s="143" t="s">
        <v>730</v>
      </c>
      <c r="C49" s="69" t="str">
        <f>HYPERLINK("#Référentiel_de_Compétences!"&amp;ADDRESS(6+MATCH(B49,[2]Référentiel_de_Compétences!$B$7:$B$218,0),4),"Définition")</f>
        <v>Définition</v>
      </c>
      <c r="D49" s="24" t="str">
        <f>VLOOKUP(B49,[2]Référentiel_de_Compétences!$B$7:$C$399,2,0)</f>
        <v xml:space="preserve">Précision et rigueur </v>
      </c>
      <c r="E49" s="21"/>
      <c r="F49" s="21"/>
      <c r="G49" s="21"/>
      <c r="H49" s="21"/>
      <c r="I49" s="21"/>
      <c r="J49" s="21"/>
      <c r="K49" s="21"/>
      <c r="L49" s="21"/>
      <c r="M49" s="21"/>
      <c r="N49" s="21"/>
      <c r="O49" s="21"/>
      <c r="P49" s="21"/>
      <c r="Q49" s="21"/>
      <c r="R49" s="21"/>
      <c r="S49" s="21"/>
      <c r="T49" s="21"/>
      <c r="U49" s="21"/>
      <c r="V49" s="21">
        <v>1</v>
      </c>
      <c r="W49" s="21"/>
      <c r="X49" s="21"/>
      <c r="Y49" s="21"/>
      <c r="Z49" s="21">
        <v>1</v>
      </c>
      <c r="AA49" s="21">
        <v>1</v>
      </c>
      <c r="AB49" s="21">
        <v>1</v>
      </c>
      <c r="AC49" s="21">
        <v>1</v>
      </c>
      <c r="AD49" s="19"/>
      <c r="AE49" s="21">
        <v>1</v>
      </c>
      <c r="AF49" s="19"/>
      <c r="AG49" s="19"/>
      <c r="AH49" s="21"/>
      <c r="AI49" s="19"/>
      <c r="AJ49" s="19">
        <v>1</v>
      </c>
      <c r="AK49" s="21">
        <v>1</v>
      </c>
      <c r="AL49" s="19"/>
      <c r="AM49" s="21"/>
      <c r="AN49" s="21">
        <v>2</v>
      </c>
      <c r="AO49" s="21">
        <v>2</v>
      </c>
      <c r="AP49" s="21">
        <v>2</v>
      </c>
      <c r="AQ49" s="21">
        <v>1</v>
      </c>
      <c r="AR49" s="21">
        <v>1</v>
      </c>
      <c r="AS49" s="21"/>
      <c r="AT49" s="21"/>
      <c r="AU49" s="21"/>
      <c r="AV49" s="21"/>
      <c r="AW49" s="21"/>
      <c r="AX49" s="21"/>
      <c r="AY49" s="21">
        <v>1</v>
      </c>
      <c r="AZ49" s="21">
        <v>1</v>
      </c>
      <c r="BA49" s="21">
        <v>1</v>
      </c>
      <c r="BB49" s="21"/>
      <c r="BC49" s="21"/>
      <c r="BD49" s="21"/>
      <c r="BE49" s="21"/>
      <c r="BF49" s="21">
        <v>2</v>
      </c>
      <c r="BG49" s="21">
        <v>2</v>
      </c>
      <c r="BH49" s="21">
        <v>2</v>
      </c>
      <c r="BI49" s="21"/>
      <c r="BJ49" s="21"/>
      <c r="BK49" s="21"/>
      <c r="BL49" s="21"/>
      <c r="BM49" s="21"/>
      <c r="BN49" s="21"/>
      <c r="BO49" s="21">
        <v>1</v>
      </c>
      <c r="BP49" s="21">
        <v>1</v>
      </c>
      <c r="BQ49" s="21">
        <v>2</v>
      </c>
      <c r="BR49" s="21"/>
      <c r="BS49" s="21"/>
      <c r="BT49" s="21">
        <v>2</v>
      </c>
      <c r="BU49" s="21">
        <v>2</v>
      </c>
      <c r="BV49" s="21"/>
      <c r="BW49" s="21"/>
      <c r="BX49" s="21"/>
      <c r="BY49" s="21"/>
      <c r="BZ49" s="21"/>
      <c r="CA49" s="21"/>
      <c r="CB49" s="21">
        <v>1</v>
      </c>
      <c r="CC49" s="21"/>
      <c r="CD49" s="21"/>
      <c r="CE49" s="21"/>
      <c r="CF49" s="21"/>
      <c r="CG49" s="21"/>
      <c r="CH49" s="21"/>
      <c r="CI49" s="21"/>
      <c r="CJ49" s="21"/>
      <c r="CK49" s="21"/>
      <c r="CL49" s="21"/>
      <c r="CM49" s="21"/>
      <c r="CN49" s="21"/>
      <c r="CO49" s="21">
        <v>2</v>
      </c>
      <c r="CP49" s="21">
        <v>2</v>
      </c>
      <c r="CQ49" s="21"/>
      <c r="CR49" s="21"/>
      <c r="CS49" s="21"/>
      <c r="CT49" s="21"/>
      <c r="CU49" s="21">
        <v>1</v>
      </c>
      <c r="CV49" s="21">
        <v>1</v>
      </c>
      <c r="CW49" s="21"/>
      <c r="CX49" s="21"/>
      <c r="CY49" s="21"/>
      <c r="CZ49" s="21"/>
      <c r="DA49" s="21"/>
      <c r="DB49" s="21"/>
      <c r="DC49" s="21"/>
      <c r="DD49" s="21"/>
      <c r="DE49" s="21"/>
      <c r="DF49" s="21"/>
      <c r="DG49" s="21"/>
      <c r="DH49" s="21"/>
      <c r="DI49" s="21"/>
      <c r="DJ49" s="21"/>
      <c r="DK49" s="21"/>
      <c r="DL49" s="21"/>
      <c r="DM49" s="21"/>
      <c r="DN49" s="21"/>
      <c r="DO49" s="21">
        <v>1</v>
      </c>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v>1</v>
      </c>
      <c r="EW49" s="21"/>
      <c r="EX49" s="21">
        <v>1</v>
      </c>
      <c r="EY49" s="21">
        <v>1</v>
      </c>
      <c r="EZ49" s="21"/>
      <c r="FA49" s="21"/>
      <c r="FB49" s="21"/>
      <c r="FC49" s="21"/>
      <c r="FD49" s="21">
        <v>1</v>
      </c>
      <c r="FE49" s="21">
        <v>1</v>
      </c>
      <c r="FF49" s="21"/>
      <c r="FG49" s="21"/>
      <c r="FH49" s="21"/>
      <c r="FI49" s="21"/>
      <c r="FJ49" s="21"/>
      <c r="FK49" s="21"/>
      <c r="FL49" s="21"/>
      <c r="FM49" s="21"/>
      <c r="FN49" s="21"/>
      <c r="FO49" s="21"/>
      <c r="FP49" s="21"/>
      <c r="FQ49" s="21">
        <v>1</v>
      </c>
      <c r="FR49" s="21">
        <v>1</v>
      </c>
      <c r="FS49" s="21"/>
      <c r="FT49" s="21">
        <v>1</v>
      </c>
      <c r="FU49" s="21">
        <v>1</v>
      </c>
      <c r="FV49" s="21">
        <v>1</v>
      </c>
      <c r="FW49" s="21"/>
      <c r="FX49" s="21"/>
      <c r="FY49" s="21"/>
      <c r="FZ49" s="21"/>
      <c r="GA49" s="21"/>
      <c r="GB49" s="21"/>
      <c r="GC49" s="21">
        <v>1</v>
      </c>
      <c r="GD49" s="21"/>
      <c r="GE49" s="21"/>
      <c r="GF49" s="21">
        <v>2</v>
      </c>
      <c r="GG49" s="21"/>
      <c r="GH49" s="21"/>
      <c r="GI49" s="21"/>
      <c r="GJ49" s="21"/>
      <c r="GK49" s="21">
        <v>2</v>
      </c>
      <c r="GL49" s="21"/>
      <c r="GM49" s="21"/>
      <c r="GN49" s="21"/>
      <c r="GO49" s="21"/>
      <c r="GP49" s="21"/>
      <c r="GQ49" s="21">
        <v>2</v>
      </c>
      <c r="GR49" s="21">
        <v>2</v>
      </c>
      <c r="GS49" s="21"/>
      <c r="GT49" s="21">
        <v>2</v>
      </c>
      <c r="GU49" s="21">
        <v>1</v>
      </c>
      <c r="GV49" s="21">
        <v>1</v>
      </c>
      <c r="GW49" s="21">
        <v>1</v>
      </c>
      <c r="GX49" s="21">
        <v>1</v>
      </c>
      <c r="GY49" s="21">
        <v>1</v>
      </c>
      <c r="GZ49" s="21"/>
      <c r="HA49" s="21"/>
      <c r="HB49" s="21"/>
      <c r="HC49" s="21"/>
      <c r="HD49" s="21"/>
      <c r="HE49" s="21"/>
      <c r="HF49" s="21"/>
      <c r="HG49" s="21">
        <v>2</v>
      </c>
      <c r="HH49" s="21">
        <v>1</v>
      </c>
      <c r="HI49" s="21"/>
      <c r="HJ49" s="21"/>
      <c r="HK49" s="21">
        <v>1</v>
      </c>
      <c r="HL49" s="21">
        <v>2</v>
      </c>
      <c r="HM49" s="21">
        <v>1</v>
      </c>
      <c r="HN49" s="21">
        <v>1</v>
      </c>
      <c r="HO49" s="21">
        <v>1</v>
      </c>
      <c r="HP49" s="21"/>
      <c r="HQ49" s="21"/>
      <c r="HR49" s="19"/>
      <c r="HS49" s="19"/>
      <c r="HT49" s="19"/>
      <c r="HU49" s="19"/>
      <c r="HV49" s="19"/>
      <c r="HW49" s="19"/>
      <c r="HX49" s="19"/>
      <c r="HY49" s="19"/>
      <c r="HZ49" s="19"/>
      <c r="IA49" s="19"/>
      <c r="IB49" s="19"/>
      <c r="IC49" s="19"/>
      <c r="ID49" s="19">
        <v>2</v>
      </c>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v>1</v>
      </c>
      <c r="QQ49" s="19">
        <v>1</v>
      </c>
      <c r="QR49" s="19">
        <v>1</v>
      </c>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v>1</v>
      </c>
      <c r="SA49" s="19">
        <v>1</v>
      </c>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row>
    <row r="50" spans="1:572" ht="15" customHeight="1" outlineLevel="1">
      <c r="B50" s="143" t="s">
        <v>731</v>
      </c>
      <c r="C50" s="69" t="str">
        <f>HYPERLINK("#Référentiel_de_Compétences!"&amp;ADDRESS(6+MATCH(B50,[2]Référentiel_de_Compétences!$B$7:$B$218,0),4),"Définition")</f>
        <v>Définition</v>
      </c>
      <c r="D50" s="147" t="str">
        <f>VLOOKUP(B50,[2]Référentiel_de_Compétences!$B$7:$C$399,2,0)</f>
        <v>Transfert de compétences</v>
      </c>
      <c r="E50" s="21"/>
      <c r="F50" s="21"/>
      <c r="G50" s="21">
        <v>1</v>
      </c>
      <c r="H50" s="21"/>
      <c r="I50" s="21"/>
      <c r="J50" s="21"/>
      <c r="K50" s="21"/>
      <c r="L50" s="21">
        <v>1</v>
      </c>
      <c r="M50" s="21">
        <v>1</v>
      </c>
      <c r="N50" s="21"/>
      <c r="O50" s="21"/>
      <c r="P50" s="21"/>
      <c r="Q50" s="21"/>
      <c r="R50" s="21"/>
      <c r="S50" s="21"/>
      <c r="T50" s="21"/>
      <c r="U50" s="21">
        <v>1</v>
      </c>
      <c r="V50" s="21">
        <v>1</v>
      </c>
      <c r="W50" s="21"/>
      <c r="X50" s="21"/>
      <c r="Y50" s="21"/>
      <c r="Z50" s="21"/>
      <c r="AA50" s="21"/>
      <c r="AB50" s="21"/>
      <c r="AC50" s="21"/>
      <c r="AD50" s="19"/>
      <c r="AE50" s="21">
        <v>1</v>
      </c>
      <c r="AF50" s="19"/>
      <c r="AG50" s="19"/>
      <c r="AH50" s="21"/>
      <c r="AI50" s="19"/>
      <c r="AJ50" s="19"/>
      <c r="AK50" s="21"/>
      <c r="AL50" s="19"/>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v>1</v>
      </c>
      <c r="BX50" s="21">
        <v>1</v>
      </c>
      <c r="BY50" s="21">
        <v>1</v>
      </c>
      <c r="BZ50" s="21">
        <v>1</v>
      </c>
      <c r="CA50" s="21"/>
      <c r="CB50" s="21"/>
      <c r="CC50" s="21"/>
      <c r="CD50" s="21">
        <v>1</v>
      </c>
      <c r="CE50" s="21"/>
      <c r="CF50" s="21">
        <v>1</v>
      </c>
      <c r="CG50" s="21">
        <v>1</v>
      </c>
      <c r="CH50" s="21">
        <v>1</v>
      </c>
      <c r="CI50" s="21">
        <v>1</v>
      </c>
      <c r="CJ50" s="21">
        <v>1</v>
      </c>
      <c r="CK50" s="21">
        <v>1</v>
      </c>
      <c r="CL50" s="21">
        <v>1</v>
      </c>
      <c r="CM50" s="21">
        <v>1</v>
      </c>
      <c r="CN50" s="21">
        <v>1</v>
      </c>
      <c r="CO50" s="21"/>
      <c r="CP50" s="21"/>
      <c r="CQ50" s="21"/>
      <c r="CR50" s="21"/>
      <c r="CS50" s="21"/>
      <c r="CT50" s="21">
        <v>1</v>
      </c>
      <c r="CU50" s="21">
        <v>1</v>
      </c>
      <c r="CV50" s="21">
        <v>1</v>
      </c>
      <c r="CW50" s="21"/>
      <c r="CX50" s="21"/>
      <c r="CY50" s="21">
        <v>1</v>
      </c>
      <c r="CZ50" s="21"/>
      <c r="DA50" s="21"/>
      <c r="DB50" s="21"/>
      <c r="DC50" s="21"/>
      <c r="DD50" s="21"/>
      <c r="DE50" s="21"/>
      <c r="DF50" s="21"/>
      <c r="DG50" s="21"/>
      <c r="DH50" s="21"/>
      <c r="DI50" s="21"/>
      <c r="DJ50" s="21">
        <v>1</v>
      </c>
      <c r="DK50" s="21"/>
      <c r="DL50" s="21"/>
      <c r="DM50" s="21"/>
      <c r="DN50" s="21"/>
      <c r="DO50" s="21"/>
      <c r="DP50" s="21"/>
      <c r="DQ50" s="21"/>
      <c r="DR50" s="21"/>
      <c r="DS50" s="21"/>
      <c r="DT50" s="21"/>
      <c r="DU50" s="21"/>
      <c r="DV50" s="21">
        <v>1</v>
      </c>
      <c r="DW50" s="21">
        <v>1</v>
      </c>
      <c r="DX50" s="21">
        <v>1</v>
      </c>
      <c r="DY50" s="21">
        <v>1</v>
      </c>
      <c r="DZ50" s="21"/>
      <c r="EA50" s="21"/>
      <c r="EB50" s="21">
        <v>1</v>
      </c>
      <c r="EC50" s="21"/>
      <c r="ED50" s="21"/>
      <c r="EE50" s="21"/>
      <c r="EF50" s="21"/>
      <c r="EG50" s="21"/>
      <c r="EH50" s="21">
        <v>1</v>
      </c>
      <c r="EI50" s="21">
        <v>1</v>
      </c>
      <c r="EJ50" s="21">
        <v>1</v>
      </c>
      <c r="EK50" s="21"/>
      <c r="EL50" s="21"/>
      <c r="EM50" s="21"/>
      <c r="EN50" s="21"/>
      <c r="EO50" s="21">
        <v>1</v>
      </c>
      <c r="EP50" s="21"/>
      <c r="EQ50" s="21"/>
      <c r="ER50" s="21"/>
      <c r="ES50" s="21">
        <v>2</v>
      </c>
      <c r="ET50" s="21"/>
      <c r="EU50" s="21"/>
      <c r="EV50" s="21"/>
      <c r="EW50" s="21">
        <v>2</v>
      </c>
      <c r="EX50" s="21"/>
      <c r="EY50" s="21"/>
      <c r="EZ50" s="21"/>
      <c r="FA50" s="21"/>
      <c r="FB50" s="21"/>
      <c r="FC50" s="21"/>
      <c r="FD50" s="21"/>
      <c r="FE50" s="21"/>
      <c r="FF50" s="21">
        <v>2</v>
      </c>
      <c r="FG50" s="21">
        <v>1</v>
      </c>
      <c r="FH50" s="21">
        <v>1</v>
      </c>
      <c r="FI50" s="21"/>
      <c r="FJ50" s="21"/>
      <c r="FK50" s="21"/>
      <c r="FL50" s="21"/>
      <c r="FM50" s="21"/>
      <c r="FN50" s="21"/>
      <c r="FO50" s="21"/>
      <c r="FP50" s="21">
        <v>2</v>
      </c>
      <c r="FQ50" s="21"/>
      <c r="FR50" s="21"/>
      <c r="FS50" s="21">
        <v>2</v>
      </c>
      <c r="FT50" s="21"/>
      <c r="FU50" s="21"/>
      <c r="FV50" s="21">
        <v>2</v>
      </c>
      <c r="FW50" s="21"/>
      <c r="FX50" s="21"/>
      <c r="FY50" s="21"/>
      <c r="FZ50" s="21"/>
      <c r="GA50" s="21"/>
      <c r="GB50" s="21">
        <v>1</v>
      </c>
      <c r="GC50" s="21"/>
      <c r="GD50" s="21"/>
      <c r="GE50" s="21"/>
      <c r="GF50" s="21"/>
      <c r="GG50" s="21"/>
      <c r="GH50" s="21"/>
      <c r="GI50" s="21"/>
      <c r="GJ50" s="21">
        <v>2</v>
      </c>
      <c r="GK50" s="21"/>
      <c r="GL50" s="21"/>
      <c r="GM50" s="21"/>
      <c r="GN50" s="21"/>
      <c r="GO50" s="21"/>
      <c r="GP50" s="21"/>
      <c r="GQ50" s="21"/>
      <c r="GR50" s="21">
        <v>2</v>
      </c>
      <c r="GS50" s="21"/>
      <c r="GT50" s="21"/>
      <c r="GU50" s="21"/>
      <c r="GV50" s="21"/>
      <c r="GW50" s="21"/>
      <c r="GX50" s="21">
        <v>2</v>
      </c>
      <c r="GY50" s="21"/>
      <c r="GZ50" s="21">
        <v>1</v>
      </c>
      <c r="HA50" s="21">
        <v>1</v>
      </c>
      <c r="HB50" s="21">
        <v>1</v>
      </c>
      <c r="HC50" s="21">
        <v>1</v>
      </c>
      <c r="HD50" s="21">
        <v>1</v>
      </c>
      <c r="HE50" s="21">
        <v>1</v>
      </c>
      <c r="HF50" s="21">
        <v>1</v>
      </c>
      <c r="HG50" s="21"/>
      <c r="HH50" s="21"/>
      <c r="HI50" s="21">
        <v>1</v>
      </c>
      <c r="HJ50" s="21"/>
      <c r="HK50" s="21"/>
      <c r="HL50" s="21"/>
      <c r="HM50" s="21"/>
      <c r="HN50" s="21"/>
      <c r="HO50" s="21"/>
      <c r="HP50" s="21"/>
      <c r="HQ50" s="21"/>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v>2</v>
      </c>
      <c r="OF50" s="19">
        <v>2</v>
      </c>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row>
    <row r="51" spans="1:572" ht="15" hidden="1" customHeight="1" outlineLevel="1">
      <c r="B51" s="143" t="s">
        <v>732</v>
      </c>
      <c r="C51" s="69" t="str">
        <f>HYPERLINK("#Référentiel_de_Compétences!"&amp;ADDRESS(6+MATCH(B51,[2]Référentiel_de_Compétences!$B$7:$B$218,0),4),"Définition")</f>
        <v>Définition</v>
      </c>
      <c r="D51" s="20" t="str">
        <f>VLOOKUP(B51,[2]Référentiel_de_Compétences!$B$7:$C$399,2,0)</f>
        <v>Gestion événementielle et animation transverse</v>
      </c>
      <c r="E51" s="21"/>
      <c r="F51" s="21"/>
      <c r="G51" s="21"/>
      <c r="H51" s="21"/>
      <c r="I51" s="21"/>
      <c r="J51" s="21"/>
      <c r="K51" s="21"/>
      <c r="L51" s="21"/>
      <c r="M51" s="21"/>
      <c r="N51" s="21"/>
      <c r="O51" s="21"/>
      <c r="P51" s="21"/>
      <c r="Q51" s="21"/>
      <c r="R51" s="21"/>
      <c r="S51" s="21"/>
      <c r="T51" s="21"/>
      <c r="U51" s="21"/>
      <c r="V51" s="21">
        <v>1</v>
      </c>
      <c r="W51" s="21"/>
      <c r="X51" s="21"/>
      <c r="Y51" s="21"/>
      <c r="Z51" s="21"/>
      <c r="AA51" s="21"/>
      <c r="AB51" s="21"/>
      <c r="AC51" s="21"/>
      <c r="AD51" s="19"/>
      <c r="AE51" s="21"/>
      <c r="AF51" s="19"/>
      <c r="AG51" s="19"/>
      <c r="AH51" s="21"/>
      <c r="AI51" s="19"/>
      <c r="AJ51" s="19"/>
      <c r="AK51" s="21"/>
      <c r="AL51" s="19"/>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v>1</v>
      </c>
      <c r="CA51" s="21"/>
      <c r="CB51" s="21"/>
      <c r="CC51" s="21"/>
      <c r="CD51" s="21">
        <v>1</v>
      </c>
      <c r="CE51" s="21">
        <v>1</v>
      </c>
      <c r="CF51" s="21"/>
      <c r="CG51" s="21"/>
      <c r="CH51" s="21">
        <v>1</v>
      </c>
      <c r="CI51" s="21">
        <v>2</v>
      </c>
      <c r="CJ51" s="21"/>
      <c r="CK51" s="21"/>
      <c r="CL51" s="21"/>
      <c r="CM51" s="21"/>
      <c r="CN51" s="21"/>
      <c r="CO51" s="21"/>
      <c r="CP51" s="21"/>
      <c r="CQ51" s="21"/>
      <c r="CR51" s="21"/>
      <c r="CS51" s="21"/>
      <c r="CT51" s="21"/>
      <c r="CU51" s="21"/>
      <c r="CV51" s="21"/>
      <c r="CW51" s="21"/>
      <c r="CX51" s="21"/>
      <c r="CY51" s="21"/>
      <c r="CZ51" s="21"/>
      <c r="DA51" s="21"/>
      <c r="DB51" s="21"/>
      <c r="DC51" s="21"/>
      <c r="DD51" s="21">
        <v>2</v>
      </c>
      <c r="DE51" s="21"/>
      <c r="DF51" s="21"/>
      <c r="DG51" s="21"/>
      <c r="DH51" s="21"/>
      <c r="DI51" s="21"/>
      <c r="DJ51" s="21"/>
      <c r="DK51" s="21">
        <v>2</v>
      </c>
      <c r="DL51" s="21"/>
      <c r="DM51" s="21"/>
      <c r="DN51" s="21"/>
      <c r="DO51" s="21"/>
      <c r="DP51" s="21"/>
      <c r="DQ51" s="21"/>
      <c r="DR51" s="21"/>
      <c r="DS51" s="21"/>
      <c r="DT51" s="21"/>
      <c r="DU51" s="21"/>
      <c r="DV51" s="21"/>
      <c r="DW51" s="21"/>
      <c r="DX51" s="21"/>
      <c r="DY51" s="21"/>
      <c r="DZ51" s="21"/>
      <c r="EA51" s="21"/>
      <c r="EB51" s="21"/>
      <c r="EC51" s="21"/>
      <c r="ED51" s="21"/>
      <c r="EE51" s="21"/>
      <c r="EF51" s="21"/>
      <c r="EG51" s="21"/>
      <c r="EH51" s="21">
        <v>1</v>
      </c>
      <c r="EI51" s="21">
        <v>1</v>
      </c>
      <c r="EJ51" s="21">
        <v>1</v>
      </c>
      <c r="EK51" s="21"/>
      <c r="EL51" s="21"/>
      <c r="EM51" s="21"/>
      <c r="EN51" s="21"/>
      <c r="EO51" s="21">
        <v>1</v>
      </c>
      <c r="EP51" s="21"/>
      <c r="EQ51" s="21"/>
      <c r="ER51" s="21"/>
      <c r="ES51" s="21"/>
      <c r="ET51" s="21"/>
      <c r="EU51" s="21"/>
      <c r="EV51" s="21"/>
      <c r="EW51" s="21"/>
      <c r="EX51" s="21"/>
      <c r="EY51" s="21"/>
      <c r="EZ51" s="21"/>
      <c r="FA51" s="21"/>
      <c r="FB51" s="21"/>
      <c r="FC51" s="21"/>
      <c r="FD51" s="21"/>
      <c r="FE51" s="21"/>
      <c r="FF51" s="21"/>
      <c r="FG51" s="21"/>
      <c r="FH51" s="21">
        <v>2</v>
      </c>
      <c r="FI51" s="21"/>
      <c r="FJ51" s="21"/>
      <c r="FK51" s="21"/>
      <c r="FL51" s="21"/>
      <c r="FM51" s="21"/>
      <c r="FN51" s="21"/>
      <c r="FO51" s="21"/>
      <c r="FP51" s="21"/>
      <c r="FQ51" s="21"/>
      <c r="FR51" s="21"/>
      <c r="FS51" s="21"/>
      <c r="FT51" s="21"/>
      <c r="FU51" s="21"/>
      <c r="FV51" s="21"/>
      <c r="FW51" s="21"/>
      <c r="FX51" s="21"/>
      <c r="FY51" s="21"/>
      <c r="FZ51" s="21"/>
      <c r="GA51" s="21"/>
      <c r="GB51" s="21">
        <v>1</v>
      </c>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v>1</v>
      </c>
      <c r="HA51" s="21">
        <v>1</v>
      </c>
      <c r="HB51" s="21">
        <v>1</v>
      </c>
      <c r="HC51" s="21"/>
      <c r="HD51" s="21"/>
      <c r="HE51" s="21">
        <v>1</v>
      </c>
      <c r="HF51" s="21">
        <v>1</v>
      </c>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v>2</v>
      </c>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v>2</v>
      </c>
      <c r="KM51" s="21">
        <v>2</v>
      </c>
      <c r="KN51" s="21">
        <v>2</v>
      </c>
      <c r="KO51" s="21">
        <v>2</v>
      </c>
      <c r="KP51" s="21">
        <v>2</v>
      </c>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v>2</v>
      </c>
      <c r="NZ51" s="21"/>
      <c r="OA51" s="21">
        <v>2</v>
      </c>
      <c r="OB51" s="21"/>
      <c r="OC51" s="21"/>
      <c r="OD51" s="21">
        <v>2</v>
      </c>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v>2</v>
      </c>
      <c r="PT51" s="21">
        <v>2</v>
      </c>
      <c r="PU51" s="21"/>
      <c r="PV51" s="21"/>
      <c r="PW51" s="21"/>
      <c r="PX51" s="21"/>
      <c r="PY51" s="21"/>
      <c r="PZ51" s="21"/>
      <c r="QA51" s="21"/>
      <c r="QB51" s="21"/>
      <c r="QC51" s="21"/>
      <c r="QD51" s="21"/>
      <c r="QE51" s="21"/>
      <c r="QF51" s="21">
        <v>2</v>
      </c>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row>
    <row r="52" spans="1:572" ht="15" hidden="1" customHeight="1" outlineLevel="1">
      <c r="B52" s="143" t="s">
        <v>733</v>
      </c>
      <c r="C52" s="69" t="str">
        <f>HYPERLINK("#Référentiel_de_Compétences!"&amp;ADDRESS(6+MATCH(B52,[2]Référentiel_de_Compétences!$B$7:$B$218,0),4),"Définition")</f>
        <v>Définition</v>
      </c>
      <c r="D52" s="147" t="str">
        <f>VLOOKUP(B52,[2]Référentiel_de_Compétences!$B$7:$C$399,2,0)</f>
        <v>Analyse financière</v>
      </c>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19"/>
      <c r="AE52" s="21"/>
      <c r="AF52" s="19">
        <v>2</v>
      </c>
      <c r="AG52" s="19"/>
      <c r="AH52" s="21"/>
      <c r="AI52" s="19"/>
      <c r="AJ52" s="19"/>
      <c r="AK52" s="21"/>
      <c r="AL52" s="19"/>
      <c r="AM52" s="21"/>
      <c r="AN52" s="21"/>
      <c r="AO52" s="21"/>
      <c r="AP52" s="21"/>
      <c r="AQ52" s="21"/>
      <c r="AR52" s="21"/>
      <c r="AS52" s="21">
        <v>1</v>
      </c>
      <c r="AT52" s="21"/>
      <c r="AU52" s="21"/>
      <c r="AV52" s="21"/>
      <c r="AW52" s="21">
        <v>2</v>
      </c>
      <c r="AX52" s="21">
        <v>1</v>
      </c>
      <c r="AY52" s="21"/>
      <c r="AZ52" s="21"/>
      <c r="BA52" s="21">
        <v>2</v>
      </c>
      <c r="BB52" s="21"/>
      <c r="BC52" s="21"/>
      <c r="BD52" s="21"/>
      <c r="BE52" s="21"/>
      <c r="BF52" s="21"/>
      <c r="BG52" s="21"/>
      <c r="BH52" s="21"/>
      <c r="BI52" s="21"/>
      <c r="BJ52" s="21"/>
      <c r="BK52" s="21"/>
      <c r="BL52" s="21"/>
      <c r="BM52" s="21"/>
      <c r="BN52" s="21">
        <v>2</v>
      </c>
      <c r="BO52" s="21"/>
      <c r="BP52" s="21"/>
      <c r="BQ52" s="21"/>
      <c r="BR52" s="21"/>
      <c r="BS52" s="21"/>
      <c r="BT52" s="21"/>
      <c r="BU52" s="21"/>
      <c r="BV52" s="21"/>
      <c r="BW52" s="21"/>
      <c r="BX52" s="21">
        <v>1</v>
      </c>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v>2</v>
      </c>
      <c r="FC52" s="21">
        <v>2</v>
      </c>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c r="QF52" s="19"/>
      <c r="QG52" s="19"/>
      <c r="QH52" s="19"/>
      <c r="QI52" s="19"/>
      <c r="QJ52" s="19"/>
      <c r="QK52" s="19"/>
      <c r="QL52" s="19"/>
      <c r="QM52" s="19"/>
      <c r="QN52" s="19"/>
      <c r="QO52" s="19"/>
      <c r="QP52" s="19"/>
      <c r="QQ52" s="19"/>
      <c r="QR52" s="19"/>
      <c r="QS52" s="19"/>
      <c r="QT52" s="19"/>
      <c r="QU52" s="19"/>
      <c r="QV52" s="19"/>
      <c r="QW52" s="19"/>
      <c r="QX52" s="19"/>
      <c r="QY52" s="19"/>
      <c r="QZ52" s="19"/>
      <c r="RA52" s="19"/>
      <c r="RB52" s="19"/>
      <c r="RC52" s="19"/>
      <c r="RD52" s="19"/>
      <c r="RE52" s="19"/>
      <c r="RF52" s="19"/>
      <c r="RG52" s="19"/>
      <c r="RH52" s="19"/>
      <c r="RI52" s="19"/>
      <c r="RJ52" s="19"/>
      <c r="RK52" s="19"/>
      <c r="RL52" s="19"/>
      <c r="RM52" s="19"/>
      <c r="RN52" s="19"/>
      <c r="RO52" s="19"/>
      <c r="RP52" s="19"/>
      <c r="RQ52" s="19"/>
      <c r="RR52" s="19"/>
      <c r="RS52" s="19"/>
      <c r="RT52" s="19"/>
      <c r="RU52" s="19"/>
      <c r="RV52" s="19"/>
      <c r="RW52" s="19"/>
      <c r="RX52" s="19"/>
      <c r="RY52" s="19"/>
      <c r="RZ52" s="19"/>
      <c r="SA52" s="19"/>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row>
    <row r="53" spans="1:572" ht="15" hidden="1" customHeight="1" outlineLevel="1">
      <c r="A53" s="17"/>
      <c r="B53" s="143" t="s">
        <v>734</v>
      </c>
      <c r="C53" s="69" t="str">
        <f>HYPERLINK("#Référentiel_de_Compétences!"&amp;ADDRESS(6+MATCH(B53,[2]Référentiel_de_Compétences!$B$7:$B$218,0),4),"Définition")</f>
        <v>Définition</v>
      </c>
      <c r="D53" s="20" t="str">
        <f>VLOOKUP(B53,[2]Référentiel_de_Compétences!$B$7:$C$399,2,0)</f>
        <v>Langues étrangères</v>
      </c>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19"/>
      <c r="AE53" s="21"/>
      <c r="AF53" s="19"/>
      <c r="AG53" s="19"/>
      <c r="AH53" s="21"/>
      <c r="AI53" s="19"/>
      <c r="AJ53" s="19"/>
      <c r="AK53" s="21"/>
      <c r="AL53" s="19"/>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row>
    <row r="54" spans="1:572" ht="15" hidden="1" customHeight="1" outlineLevel="1">
      <c r="A54" s="17"/>
      <c r="B54" s="143" t="s">
        <v>735</v>
      </c>
      <c r="C54" s="69" t="str">
        <f>HYPERLINK("#Référentiel_de_Compétences!"&amp;ADDRESS(6+MATCH(B54,[2]Référentiel_de_Compétences!$B$7:$B$218,0),4),"Définition")</f>
        <v>Définition</v>
      </c>
      <c r="D54" s="20" t="str">
        <f>VLOOKUP(B54,[2]Référentiel_de_Compétences!$B$7:$C$399,2,0)</f>
        <v>Relation partenaires et fournisseurs</v>
      </c>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19"/>
      <c r="AE54" s="21"/>
      <c r="AF54" s="19"/>
      <c r="AG54" s="19"/>
      <c r="AH54" s="21"/>
      <c r="AI54" s="19"/>
      <c r="AJ54" s="19"/>
      <c r="AK54" s="21"/>
      <c r="AL54" s="19"/>
      <c r="AM54" s="21"/>
      <c r="AN54" s="21"/>
      <c r="AO54" s="21"/>
      <c r="AP54" s="21"/>
      <c r="AQ54" s="21"/>
      <c r="AR54" s="21"/>
      <c r="AS54" s="21"/>
      <c r="AT54" s="21">
        <v>1</v>
      </c>
      <c r="AU54" s="21">
        <v>1</v>
      </c>
      <c r="AV54" s="21">
        <v>1</v>
      </c>
      <c r="AW54" s="21">
        <v>1</v>
      </c>
      <c r="AX54" s="21">
        <v>1</v>
      </c>
      <c r="AY54" s="21"/>
      <c r="AZ54" s="21"/>
      <c r="BA54" s="21"/>
      <c r="BB54" s="21"/>
      <c r="BC54" s="21"/>
      <c r="BD54" s="21"/>
      <c r="BE54" s="21"/>
      <c r="BF54" s="21"/>
      <c r="BG54" s="21"/>
      <c r="BH54" s="21"/>
      <c r="BI54" s="21"/>
      <c r="BJ54" s="21"/>
      <c r="BK54" s="21"/>
      <c r="BL54" s="21"/>
      <c r="BM54" s="21"/>
      <c r="BN54" s="21"/>
      <c r="BO54" s="21"/>
      <c r="BP54" s="21"/>
      <c r="BQ54" s="21"/>
      <c r="BR54" s="21"/>
      <c r="BS54" s="21"/>
      <c r="BT54" s="21">
        <v>2</v>
      </c>
      <c r="BU54" s="21">
        <v>2</v>
      </c>
      <c r="BV54" s="21"/>
      <c r="BW54" s="21"/>
      <c r="BX54" s="21"/>
      <c r="BY54" s="21"/>
      <c r="BZ54" s="21"/>
      <c r="CA54" s="21"/>
      <c r="CB54" s="21"/>
      <c r="CC54" s="21"/>
      <c r="CD54" s="21">
        <v>1</v>
      </c>
      <c r="CE54" s="21">
        <v>1</v>
      </c>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v>2</v>
      </c>
      <c r="DD54" s="21">
        <v>1</v>
      </c>
      <c r="DE54" s="21"/>
      <c r="DF54" s="21"/>
      <c r="DG54" s="21"/>
      <c r="DH54" s="21"/>
      <c r="DI54" s="21"/>
      <c r="DJ54" s="21"/>
      <c r="DK54" s="21"/>
      <c r="DL54" s="21"/>
      <c r="DM54" s="21"/>
      <c r="DN54" s="21"/>
      <c r="DO54" s="21">
        <v>1</v>
      </c>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v>2</v>
      </c>
      <c r="EQ54" s="21"/>
      <c r="ER54" s="21"/>
      <c r="ES54" s="21"/>
      <c r="ET54" s="21"/>
      <c r="EU54" s="21"/>
      <c r="EV54" s="21"/>
      <c r="EW54" s="21"/>
      <c r="EX54" s="21"/>
      <c r="EY54" s="21"/>
      <c r="EZ54" s="21"/>
      <c r="FA54" s="21"/>
      <c r="FB54" s="21">
        <v>1</v>
      </c>
      <c r="FC54" s="21">
        <v>1</v>
      </c>
      <c r="FD54" s="21"/>
      <c r="FE54" s="21"/>
      <c r="FF54" s="21"/>
      <c r="FG54" s="21"/>
      <c r="FH54" s="21"/>
      <c r="FI54" s="21"/>
      <c r="FJ54" s="21"/>
      <c r="FK54" s="21"/>
      <c r="FL54" s="21"/>
      <c r="FM54" s="21">
        <v>2</v>
      </c>
      <c r="FN54" s="21"/>
      <c r="FO54" s="21"/>
      <c r="FP54" s="21">
        <v>1</v>
      </c>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v>1</v>
      </c>
      <c r="GO54" s="21">
        <v>1</v>
      </c>
      <c r="GP54" s="21">
        <v>1</v>
      </c>
      <c r="GQ54" s="21"/>
      <c r="GR54" s="21"/>
      <c r="GS54" s="21">
        <v>1</v>
      </c>
      <c r="GT54" s="21">
        <v>1</v>
      </c>
      <c r="GU54" s="21"/>
      <c r="GV54" s="21"/>
      <c r="GW54" s="21"/>
      <c r="GX54" s="21"/>
      <c r="GY54" s="21"/>
      <c r="GZ54" s="21"/>
      <c r="HA54" s="21"/>
      <c r="HB54" s="21"/>
      <c r="HC54" s="21"/>
      <c r="HD54" s="21"/>
      <c r="HE54" s="21"/>
      <c r="HF54" s="21"/>
      <c r="HG54" s="21"/>
      <c r="HH54" s="21"/>
      <c r="HI54" s="21"/>
      <c r="HJ54" s="21"/>
      <c r="HK54" s="21"/>
      <c r="HL54" s="21"/>
      <c r="HM54" s="21">
        <v>2</v>
      </c>
      <c r="HN54" s="21">
        <v>1</v>
      </c>
      <c r="HO54" s="21">
        <v>1</v>
      </c>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v>2</v>
      </c>
      <c r="JN54" s="21">
        <v>2</v>
      </c>
      <c r="JO54" s="21">
        <v>2</v>
      </c>
      <c r="JP54" s="21">
        <v>2</v>
      </c>
      <c r="JQ54" s="21">
        <v>2</v>
      </c>
      <c r="JR54" s="21">
        <v>2</v>
      </c>
      <c r="JS54" s="21">
        <v>2</v>
      </c>
      <c r="JT54" s="21">
        <v>2</v>
      </c>
      <c r="JU54" s="21">
        <v>2</v>
      </c>
      <c r="JV54" s="21">
        <v>2</v>
      </c>
      <c r="JW54" s="21">
        <v>2</v>
      </c>
      <c r="JX54" s="21">
        <v>2</v>
      </c>
      <c r="JY54" s="21">
        <v>2</v>
      </c>
      <c r="JZ54" s="21">
        <v>2</v>
      </c>
      <c r="KA54" s="21">
        <v>2</v>
      </c>
      <c r="KB54" s="21">
        <v>2</v>
      </c>
      <c r="KC54" s="21">
        <v>2</v>
      </c>
      <c r="KD54" s="21">
        <v>2</v>
      </c>
      <c r="KE54" s="21">
        <v>2</v>
      </c>
      <c r="KF54" s="21">
        <v>2</v>
      </c>
      <c r="KG54" s="21">
        <v>2</v>
      </c>
      <c r="KH54" s="21">
        <v>2</v>
      </c>
      <c r="KI54" s="21">
        <v>2</v>
      </c>
      <c r="KJ54" s="21">
        <v>2</v>
      </c>
      <c r="KK54" s="21">
        <v>2</v>
      </c>
      <c r="KL54" s="21"/>
      <c r="KM54" s="21"/>
      <c r="KN54" s="21"/>
      <c r="KO54" s="21"/>
      <c r="KP54" s="21"/>
      <c r="KQ54" s="21">
        <v>2</v>
      </c>
      <c r="KR54" s="21">
        <v>2</v>
      </c>
      <c r="KS54" s="21">
        <v>2</v>
      </c>
      <c r="KT54" s="21">
        <v>2</v>
      </c>
      <c r="KU54" s="21">
        <v>2</v>
      </c>
      <c r="KV54" s="21">
        <v>2</v>
      </c>
      <c r="KW54" s="21">
        <v>2</v>
      </c>
      <c r="KX54" s="21"/>
      <c r="KY54" s="21"/>
      <c r="KZ54" s="21"/>
      <c r="LA54" s="21">
        <v>2</v>
      </c>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v>2</v>
      </c>
      <c r="NW54" s="21">
        <v>2</v>
      </c>
      <c r="NX54" s="21">
        <v>2</v>
      </c>
      <c r="NY54" s="21"/>
      <c r="NZ54" s="21"/>
      <c r="OA54" s="21">
        <v>2</v>
      </c>
      <c r="OB54" s="21">
        <v>2</v>
      </c>
      <c r="OC54" s="21">
        <v>2</v>
      </c>
      <c r="OD54" s="21"/>
      <c r="OE54" s="21"/>
      <c r="OF54" s="21"/>
      <c r="OG54" s="21">
        <v>2</v>
      </c>
      <c r="OH54" s="21">
        <v>2</v>
      </c>
      <c r="OI54" s="21">
        <v>2</v>
      </c>
      <c r="OJ54" s="21">
        <v>2</v>
      </c>
      <c r="OK54" s="21"/>
      <c r="OL54" s="21"/>
      <c r="OM54" s="21"/>
      <c r="ON54" s="21"/>
      <c r="OO54" s="21">
        <v>2</v>
      </c>
      <c r="OP54" s="21">
        <v>2</v>
      </c>
      <c r="OQ54" s="21">
        <v>2</v>
      </c>
      <c r="OR54" s="21"/>
      <c r="OS54" s="21"/>
      <c r="OT54" s="21"/>
      <c r="OU54" s="21"/>
      <c r="OV54" s="21"/>
      <c r="OW54" s="21"/>
      <c r="OX54" s="21"/>
      <c r="OY54" s="21"/>
      <c r="OZ54" s="21"/>
      <c r="PA54" s="21"/>
      <c r="PB54" s="21"/>
      <c r="PC54" s="21"/>
      <c r="PD54" s="21"/>
      <c r="PE54" s="21"/>
      <c r="PF54" s="21"/>
      <c r="PG54" s="21"/>
      <c r="PH54" s="21"/>
      <c r="PI54" s="21">
        <v>2</v>
      </c>
      <c r="PJ54" s="21"/>
      <c r="PK54" s="21"/>
      <c r="PL54" s="21">
        <v>2</v>
      </c>
      <c r="PM54" s="21"/>
      <c r="PN54" s="21"/>
      <c r="PO54" s="21"/>
      <c r="PP54" s="21"/>
      <c r="PQ54" s="21">
        <v>2</v>
      </c>
      <c r="PR54" s="21">
        <v>2</v>
      </c>
      <c r="PS54" s="21"/>
      <c r="PT54" s="21"/>
      <c r="PU54" s="21"/>
      <c r="PV54" s="21"/>
      <c r="PW54" s="21"/>
      <c r="PX54" s="21">
        <v>2</v>
      </c>
      <c r="PY54" s="21">
        <v>2</v>
      </c>
      <c r="PZ54" s="21">
        <v>2</v>
      </c>
      <c r="QA54" s="21">
        <v>2</v>
      </c>
      <c r="QB54" s="21">
        <v>2</v>
      </c>
      <c r="QC54" s="21"/>
      <c r="QD54" s="21"/>
      <c r="QE54" s="21"/>
      <c r="QF54" s="21"/>
      <c r="QG54" s="21"/>
      <c r="QH54" s="21"/>
      <c r="QI54" s="21">
        <v>2</v>
      </c>
      <c r="QJ54" s="21">
        <v>2</v>
      </c>
      <c r="QK54" s="21">
        <v>2</v>
      </c>
      <c r="QL54" s="21">
        <v>2</v>
      </c>
      <c r="QM54" s="21">
        <v>2</v>
      </c>
      <c r="QN54" s="21">
        <v>2</v>
      </c>
      <c r="QO54" s="21">
        <v>2</v>
      </c>
      <c r="QP54" s="21"/>
      <c r="QQ54" s="21"/>
      <c r="QR54" s="21"/>
      <c r="QS54" s="21">
        <v>2</v>
      </c>
      <c r="QT54" s="21">
        <v>2</v>
      </c>
      <c r="QU54" s="21">
        <v>2</v>
      </c>
      <c r="QV54" s="21">
        <v>2</v>
      </c>
      <c r="QW54" s="21">
        <v>2</v>
      </c>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row>
    <row r="55" spans="1:572" ht="15" hidden="1" customHeight="1" outlineLevel="1">
      <c r="A55" s="17"/>
      <c r="B55" s="143" t="s">
        <v>736</v>
      </c>
      <c r="C55" s="69" t="str">
        <f>HYPERLINK("#Référentiel_de_Compétences!"&amp;ADDRESS(6+MATCH(B55,[2]Référentiel_de_Compétences!$B$7:$B$218,0),4),"Définition")</f>
        <v>Définition</v>
      </c>
      <c r="D55" s="20" t="str">
        <f>VLOOKUP(B55,[2]Référentiel_de_Compétences!$B$7:$C$399,2,0)</f>
        <v>Analyse du besoin Client / Partenaire / Collaborateur</v>
      </c>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19"/>
      <c r="AE55" s="21"/>
      <c r="AF55" s="19"/>
      <c r="AG55" s="19"/>
      <c r="AH55" s="21"/>
      <c r="AI55" s="19"/>
      <c r="AJ55" s="19"/>
      <c r="AK55" s="21"/>
      <c r="AL55" s="19"/>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v>1</v>
      </c>
      <c r="BO55" s="21">
        <v>1</v>
      </c>
      <c r="BP55" s="21">
        <v>1</v>
      </c>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v>2</v>
      </c>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v>2</v>
      </c>
      <c r="JS55" s="21">
        <v>2</v>
      </c>
      <c r="JT55" s="21">
        <v>2</v>
      </c>
      <c r="JU55" s="21">
        <v>2</v>
      </c>
      <c r="JV55" s="21"/>
      <c r="JW55" s="21">
        <v>2</v>
      </c>
      <c r="JX55" s="21">
        <v>2</v>
      </c>
      <c r="JY55" s="21">
        <v>2</v>
      </c>
      <c r="JZ55" s="21">
        <v>2</v>
      </c>
      <c r="KA55" s="21"/>
      <c r="KB55" s="21"/>
      <c r="KC55" s="21"/>
      <c r="KD55" s="21"/>
      <c r="KE55" s="21"/>
      <c r="KF55" s="21"/>
      <c r="KG55" s="21"/>
      <c r="KH55" s="21"/>
      <c r="KI55" s="21"/>
      <c r="KJ55" s="21"/>
      <c r="KK55" s="21"/>
      <c r="KL55" s="21">
        <v>2</v>
      </c>
      <c r="KM55" s="21">
        <v>2</v>
      </c>
      <c r="KN55" s="21"/>
      <c r="KO55" s="21"/>
      <c r="KP55" s="21"/>
      <c r="KQ55" s="21"/>
      <c r="KR55" s="21"/>
      <c r="KS55" s="21"/>
      <c r="KT55" s="21"/>
      <c r="KU55" s="21">
        <v>2</v>
      </c>
      <c r="KV55" s="21">
        <v>2</v>
      </c>
      <c r="KW55" s="21">
        <v>2</v>
      </c>
      <c r="KX55" s="21">
        <v>2</v>
      </c>
      <c r="KY55" s="21">
        <v>2</v>
      </c>
      <c r="KZ55" s="21">
        <v>2</v>
      </c>
      <c r="LA55" s="21">
        <v>2</v>
      </c>
      <c r="LB55" s="21"/>
      <c r="LC55" s="21"/>
      <c r="LD55" s="21">
        <v>2</v>
      </c>
      <c r="LE55" s="21">
        <v>2</v>
      </c>
      <c r="LF55" s="21">
        <v>2</v>
      </c>
      <c r="LG55" s="21">
        <v>2</v>
      </c>
      <c r="LH55" s="21">
        <v>2</v>
      </c>
      <c r="LI55" s="21">
        <v>2</v>
      </c>
      <c r="LJ55" s="21">
        <v>2</v>
      </c>
      <c r="LK55" s="21">
        <v>2</v>
      </c>
      <c r="LL55" s="21"/>
      <c r="LM55" s="21"/>
      <c r="LN55" s="21"/>
      <c r="LO55" s="21"/>
      <c r="LP55" s="21"/>
      <c r="LQ55" s="21">
        <v>2</v>
      </c>
      <c r="LR55" s="21">
        <v>2</v>
      </c>
      <c r="LS55" s="21">
        <v>2</v>
      </c>
      <c r="LT55" s="21">
        <v>2</v>
      </c>
      <c r="LU55" s="21">
        <v>2</v>
      </c>
      <c r="LV55" s="21"/>
      <c r="LW55" s="21"/>
      <c r="LX55" s="21"/>
      <c r="LY55" s="21"/>
      <c r="LZ55" s="21"/>
      <c r="MA55" s="21"/>
      <c r="MB55" s="21"/>
      <c r="MC55" s="21"/>
      <c r="MD55" s="21">
        <v>2</v>
      </c>
      <c r="ME55" s="21">
        <v>2</v>
      </c>
      <c r="MF55" s="21">
        <v>2</v>
      </c>
      <c r="MG55" s="21"/>
      <c r="MH55" s="21"/>
      <c r="MI55" s="21">
        <v>2</v>
      </c>
      <c r="MJ55" s="21">
        <v>2</v>
      </c>
      <c r="MK55" s="21">
        <v>2</v>
      </c>
      <c r="ML55" s="21"/>
      <c r="MM55" s="21"/>
      <c r="MN55" s="21">
        <v>2</v>
      </c>
      <c r="MO55" s="21"/>
      <c r="MP55" s="21"/>
      <c r="MQ55" s="21"/>
      <c r="MR55" s="21"/>
      <c r="MS55" s="21"/>
      <c r="MT55" s="21"/>
      <c r="MU55" s="21"/>
      <c r="MV55" s="21"/>
      <c r="MW55" s="21"/>
      <c r="MX55" s="21"/>
      <c r="MY55" s="21"/>
      <c r="MZ55" s="21"/>
      <c r="NA55" s="21"/>
      <c r="NB55" s="21"/>
      <c r="NC55" s="21"/>
      <c r="ND55" s="21"/>
      <c r="NE55" s="21"/>
      <c r="NF55" s="21"/>
      <c r="NG55" s="21">
        <v>2</v>
      </c>
      <c r="NH55" s="21">
        <v>2</v>
      </c>
      <c r="NI55" s="21">
        <v>2</v>
      </c>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v>2</v>
      </c>
      <c r="PW55" s="21">
        <v>2</v>
      </c>
      <c r="PX55" s="21"/>
      <c r="PY55" s="21">
        <v>2</v>
      </c>
      <c r="PZ55" s="21">
        <v>2</v>
      </c>
      <c r="QA55" s="21"/>
      <c r="QB55" s="21"/>
      <c r="QC55" s="21"/>
      <c r="QD55" s="21"/>
      <c r="QE55" s="21"/>
      <c r="QF55" s="21"/>
      <c r="QG55" s="21"/>
      <c r="QH55" s="21"/>
      <c r="QI55" s="21">
        <v>2</v>
      </c>
      <c r="QJ55" s="21"/>
      <c r="QK55" s="21"/>
      <c r="QL55" s="21"/>
      <c r="QM55" s="21">
        <v>2</v>
      </c>
      <c r="QN55" s="21">
        <v>2</v>
      </c>
      <c r="QO55" s="21">
        <v>2</v>
      </c>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row>
    <row r="56" spans="1:572" ht="15" hidden="1" customHeight="1" outlineLevel="1">
      <c r="A56" s="17"/>
      <c r="B56" s="143" t="s">
        <v>737</v>
      </c>
      <c r="C56" s="69" t="str">
        <f>HYPERLINK("#Référentiel_de_Compétences!"&amp;ADDRESS(6+MATCH(B56,[2]Référentiel_de_Compétences!$B$7:$B$218,0),4),"Définition")</f>
        <v>Définition</v>
      </c>
      <c r="D56" s="20" t="str">
        <f>VLOOKUP(B56,[2]Référentiel_de_Compétences!$B$7:$C$399,2,0)</f>
        <v>Appui et Conseil</v>
      </c>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19"/>
      <c r="AE56" s="21"/>
      <c r="AF56" s="19"/>
      <c r="AG56" s="19"/>
      <c r="AH56" s="21"/>
      <c r="AI56" s="19"/>
      <c r="AJ56" s="19"/>
      <c r="AK56" s="21"/>
      <c r="AL56" s="19"/>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v>1</v>
      </c>
      <c r="CK56" s="21">
        <v>1</v>
      </c>
      <c r="CL56" s="21"/>
      <c r="CM56" s="21"/>
      <c r="CN56" s="21">
        <v>1</v>
      </c>
      <c r="CO56" s="21"/>
      <c r="CP56" s="21"/>
      <c r="CQ56" s="21"/>
      <c r="CR56" s="21"/>
      <c r="CS56" s="21"/>
      <c r="CT56" s="21">
        <v>1</v>
      </c>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v>1</v>
      </c>
      <c r="GC56" s="21"/>
      <c r="GD56" s="21"/>
      <c r="GE56" s="21"/>
      <c r="GF56" s="21"/>
      <c r="GG56" s="21"/>
      <c r="GH56" s="21"/>
      <c r="GI56" s="21"/>
      <c r="GJ56" s="21"/>
      <c r="GK56" s="21"/>
      <c r="GL56" s="21"/>
      <c r="GM56" s="21"/>
      <c r="GN56" s="21"/>
      <c r="GO56" s="21"/>
      <c r="GP56" s="21"/>
      <c r="GQ56" s="21"/>
      <c r="GR56" s="21"/>
      <c r="GS56" s="21"/>
      <c r="GT56" s="21"/>
      <c r="GU56" s="21"/>
      <c r="GV56" s="21">
        <v>2</v>
      </c>
      <c r="GW56" s="21"/>
      <c r="GX56" s="21"/>
      <c r="GY56" s="21"/>
      <c r="GZ56" s="21"/>
      <c r="HA56" s="21"/>
      <c r="HB56" s="21"/>
      <c r="HC56" s="21">
        <v>1</v>
      </c>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v>2</v>
      </c>
      <c r="JW56" s="21"/>
      <c r="JX56" s="21"/>
      <c r="JY56" s="21"/>
      <c r="JZ56" s="21"/>
      <c r="KA56" s="21"/>
      <c r="KB56" s="21"/>
      <c r="KC56" s="21">
        <v>2</v>
      </c>
      <c r="KD56" s="21">
        <v>2</v>
      </c>
      <c r="KE56" s="21">
        <v>2</v>
      </c>
      <c r="KF56" s="21">
        <v>2</v>
      </c>
      <c r="KG56" s="21">
        <v>2</v>
      </c>
      <c r="KH56" s="21">
        <v>2</v>
      </c>
      <c r="KI56" s="21">
        <v>2</v>
      </c>
      <c r="KJ56" s="21">
        <v>2</v>
      </c>
      <c r="KK56" s="21">
        <v>2</v>
      </c>
      <c r="KL56" s="21"/>
      <c r="KM56" s="21"/>
      <c r="KN56" s="21"/>
      <c r="KO56" s="21"/>
      <c r="KP56" s="21"/>
      <c r="KQ56" s="21">
        <v>2</v>
      </c>
      <c r="KR56" s="21">
        <v>2</v>
      </c>
      <c r="KS56" s="21">
        <v>2</v>
      </c>
      <c r="KT56" s="21">
        <v>2</v>
      </c>
      <c r="KU56" s="21">
        <v>2</v>
      </c>
      <c r="KV56" s="21">
        <v>2</v>
      </c>
      <c r="KW56" s="21">
        <v>2</v>
      </c>
      <c r="KX56" s="21">
        <v>2</v>
      </c>
      <c r="KY56" s="21">
        <v>2</v>
      </c>
      <c r="KZ56" s="21">
        <v>2</v>
      </c>
      <c r="LA56" s="21">
        <v>2</v>
      </c>
      <c r="LB56" s="21"/>
      <c r="LC56" s="21"/>
      <c r="LD56" s="21">
        <v>2</v>
      </c>
      <c r="LE56" s="21">
        <v>2</v>
      </c>
      <c r="LF56" s="21">
        <v>2</v>
      </c>
      <c r="LG56" s="21">
        <v>2</v>
      </c>
      <c r="LH56" s="21">
        <v>2</v>
      </c>
      <c r="LI56" s="21">
        <v>2</v>
      </c>
      <c r="LJ56" s="21">
        <v>2</v>
      </c>
      <c r="LK56" s="21">
        <v>2</v>
      </c>
      <c r="LL56" s="21"/>
      <c r="LM56" s="21"/>
      <c r="LN56" s="21">
        <v>2</v>
      </c>
      <c r="LO56" s="21">
        <v>2</v>
      </c>
      <c r="LP56" s="21"/>
      <c r="LQ56" s="21"/>
      <c r="LR56" s="21">
        <v>2</v>
      </c>
      <c r="LS56" s="21">
        <v>2</v>
      </c>
      <c r="LT56" s="21">
        <v>2</v>
      </c>
      <c r="LU56" s="21">
        <v>2</v>
      </c>
      <c r="LV56" s="21"/>
      <c r="LW56" s="21"/>
      <c r="LX56" s="21"/>
      <c r="LY56" s="21"/>
      <c r="LZ56" s="21"/>
      <c r="MA56" s="21"/>
      <c r="MB56" s="21"/>
      <c r="MC56" s="21"/>
      <c r="MD56" s="21"/>
      <c r="ME56" s="21"/>
      <c r="MF56" s="21"/>
      <c r="MG56" s="21">
        <v>2</v>
      </c>
      <c r="MH56" s="21"/>
      <c r="MI56" s="21"/>
      <c r="MJ56" s="21"/>
      <c r="MK56" s="21"/>
      <c r="ML56" s="21"/>
      <c r="MM56" s="21"/>
      <c r="MN56" s="21"/>
      <c r="MO56" s="21">
        <v>2</v>
      </c>
      <c r="MP56" s="21">
        <v>2</v>
      </c>
      <c r="MQ56" s="21">
        <v>2</v>
      </c>
      <c r="MR56" s="21">
        <v>2</v>
      </c>
      <c r="MS56" s="21">
        <v>2</v>
      </c>
      <c r="MT56" s="21"/>
      <c r="MU56" s="21">
        <v>2</v>
      </c>
      <c r="MV56" s="21"/>
      <c r="MW56" s="21"/>
      <c r="MX56" s="21"/>
      <c r="MY56" s="21"/>
      <c r="MZ56" s="21"/>
      <c r="NA56" s="21"/>
      <c r="NB56" s="21"/>
      <c r="NC56" s="21"/>
      <c r="ND56" s="21"/>
      <c r="NE56" s="21"/>
      <c r="NF56" s="21"/>
      <c r="NG56" s="21">
        <v>2</v>
      </c>
      <c r="NH56" s="21">
        <v>2</v>
      </c>
      <c r="NI56" s="21">
        <v>2</v>
      </c>
      <c r="NJ56" s="21"/>
      <c r="NK56" s="21">
        <v>2</v>
      </c>
      <c r="NL56" s="21">
        <v>2</v>
      </c>
      <c r="NM56" s="21">
        <v>2</v>
      </c>
      <c r="NN56" s="21">
        <v>2</v>
      </c>
      <c r="NO56" s="21">
        <v>2</v>
      </c>
      <c r="NP56" s="21">
        <v>2</v>
      </c>
      <c r="NQ56" s="21">
        <v>2</v>
      </c>
      <c r="NR56" s="21">
        <v>2</v>
      </c>
      <c r="NS56" s="21">
        <v>2</v>
      </c>
      <c r="NT56" s="21">
        <v>2</v>
      </c>
      <c r="NU56" s="21">
        <v>2</v>
      </c>
      <c r="NV56" s="21">
        <v>2</v>
      </c>
      <c r="NW56" s="21">
        <v>2</v>
      </c>
      <c r="NX56" s="21">
        <v>2</v>
      </c>
      <c r="NY56" s="21"/>
      <c r="NZ56" s="21"/>
      <c r="OA56" s="21"/>
      <c r="OB56" s="21">
        <v>2</v>
      </c>
      <c r="OC56" s="21">
        <v>2</v>
      </c>
      <c r="OD56" s="21"/>
      <c r="OE56" s="21"/>
      <c r="OF56" s="21"/>
      <c r="OG56" s="21"/>
      <c r="OH56" s="21"/>
      <c r="OI56" s="21">
        <v>2</v>
      </c>
      <c r="OJ56" s="21"/>
      <c r="OK56" s="21"/>
      <c r="OL56" s="21"/>
      <c r="OM56" s="21"/>
      <c r="ON56" s="21"/>
      <c r="OO56" s="21"/>
      <c r="OP56" s="21"/>
      <c r="OQ56" s="21">
        <v>2</v>
      </c>
      <c r="OR56" s="21"/>
      <c r="OS56" s="21"/>
      <c r="OT56" s="21">
        <v>2</v>
      </c>
      <c r="OU56" s="21">
        <v>2</v>
      </c>
      <c r="OV56" s="21">
        <v>2</v>
      </c>
      <c r="OW56" s="21">
        <v>2</v>
      </c>
      <c r="OX56" s="21">
        <v>2</v>
      </c>
      <c r="OY56" s="21">
        <v>2</v>
      </c>
      <c r="OZ56" s="21"/>
      <c r="PA56" s="21">
        <v>2</v>
      </c>
      <c r="PB56" s="21">
        <v>2</v>
      </c>
      <c r="PC56" s="21">
        <v>2</v>
      </c>
      <c r="PD56" s="21">
        <v>2</v>
      </c>
      <c r="PE56" s="21">
        <v>2</v>
      </c>
      <c r="PF56" s="21">
        <v>2</v>
      </c>
      <c r="PG56" s="21">
        <v>2</v>
      </c>
      <c r="PH56" s="21">
        <v>2</v>
      </c>
      <c r="PI56" s="21">
        <v>2</v>
      </c>
      <c r="PJ56" s="21">
        <v>2</v>
      </c>
      <c r="PK56" s="21">
        <v>2</v>
      </c>
      <c r="PL56" s="21">
        <v>2</v>
      </c>
      <c r="PM56" s="21">
        <v>2</v>
      </c>
      <c r="PN56" s="21">
        <v>2</v>
      </c>
      <c r="PO56" s="21">
        <v>2</v>
      </c>
      <c r="PP56" s="21">
        <v>2</v>
      </c>
      <c r="PQ56" s="21">
        <v>2</v>
      </c>
      <c r="PR56" s="21">
        <v>2</v>
      </c>
      <c r="PS56" s="21"/>
      <c r="PT56" s="21"/>
      <c r="PU56" s="21"/>
      <c r="PV56" s="21"/>
      <c r="PW56" s="21"/>
      <c r="PX56" s="21">
        <v>2</v>
      </c>
      <c r="PY56" s="21"/>
      <c r="PZ56" s="21"/>
      <c r="QA56" s="21">
        <v>2</v>
      </c>
      <c r="QB56" s="21">
        <v>2</v>
      </c>
      <c r="QC56" s="21"/>
      <c r="QD56" s="21"/>
      <c r="QE56" s="21"/>
      <c r="QF56" s="21"/>
      <c r="QG56" s="21"/>
      <c r="QH56" s="21"/>
      <c r="QI56" s="21"/>
      <c r="QJ56" s="21">
        <v>2</v>
      </c>
      <c r="QK56" s="21">
        <v>2</v>
      </c>
      <c r="QL56" s="21">
        <v>2</v>
      </c>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row>
    <row r="57" spans="1:572" ht="15" hidden="1" customHeight="1" outlineLevel="1">
      <c r="A57" s="17"/>
      <c r="B57" s="143" t="s">
        <v>738</v>
      </c>
      <c r="C57" s="69" t="str">
        <f>HYPERLINK("#Référentiel_de_Compétences!"&amp;ADDRESS(6+MATCH(B57,[2]Référentiel_de_Compétences!$B$7:$B$218,0),4),"Définition")</f>
        <v>Définition</v>
      </c>
      <c r="D57" s="20" t="str">
        <f>VLOOKUP(B57,[2]Référentiel_de_Compétences!$B$7:$C$399,2,0)</f>
        <v>Suivi contractuel</v>
      </c>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19"/>
      <c r="AE57" s="21"/>
      <c r="AF57" s="19"/>
      <c r="AG57" s="19"/>
      <c r="AH57" s="21"/>
      <c r="AI57" s="19"/>
      <c r="AJ57" s="19"/>
      <c r="AK57" s="21"/>
      <c r="AL57" s="19"/>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row>
    <row r="58" spans="1:572" ht="15" hidden="1" customHeight="1" outlineLevel="1">
      <c r="A58" s="17"/>
      <c r="B58" s="143" t="s">
        <v>739</v>
      </c>
      <c r="C58" s="69" t="str">
        <f>HYPERLINK("#Référentiel_de_Compétences!"&amp;ADDRESS(6+MATCH(B58,[2]Référentiel_de_Compétences!$B$7:$B$218,0),4),"Définition")</f>
        <v>Définition</v>
      </c>
      <c r="D58" s="20" t="str">
        <f>VLOOKUP(B58,[2]Référentiel_de_Compétences!$B$7:$C$399,2,0)</f>
        <v>Veille / innovation / tendances</v>
      </c>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19"/>
      <c r="AE58" s="21"/>
      <c r="AF58" s="19"/>
      <c r="AG58" s="19"/>
      <c r="AH58" s="21"/>
      <c r="AI58" s="19"/>
      <c r="AJ58" s="19"/>
      <c r="AK58" s="21"/>
      <c r="AL58" s="19"/>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v>2</v>
      </c>
      <c r="KY58" s="21">
        <v>2</v>
      </c>
      <c r="KZ58" s="21">
        <v>2</v>
      </c>
      <c r="LA58" s="21"/>
      <c r="LB58" s="21"/>
      <c r="LC58" s="21"/>
      <c r="LD58" s="21">
        <v>2</v>
      </c>
      <c r="LE58" s="21">
        <v>2</v>
      </c>
      <c r="LF58" s="21">
        <v>2</v>
      </c>
      <c r="LG58" s="21">
        <v>2</v>
      </c>
      <c r="LH58" s="21">
        <v>2</v>
      </c>
      <c r="LI58" s="21">
        <v>2</v>
      </c>
      <c r="LJ58" s="21">
        <v>2</v>
      </c>
      <c r="LK58" s="21">
        <v>2</v>
      </c>
      <c r="LL58" s="21"/>
      <c r="LM58" s="21"/>
      <c r="LN58" s="21"/>
      <c r="LO58" s="21"/>
      <c r="LP58" s="21"/>
      <c r="LQ58" s="21"/>
      <c r="LR58" s="21">
        <v>2</v>
      </c>
      <c r="LS58" s="21">
        <v>2</v>
      </c>
      <c r="LT58" s="21">
        <v>2</v>
      </c>
      <c r="LU58" s="21">
        <v>2</v>
      </c>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v>2</v>
      </c>
      <c r="OU58" s="21">
        <v>2</v>
      </c>
      <c r="OV58" s="21"/>
      <c r="OW58" s="21"/>
      <c r="OX58" s="21">
        <v>2</v>
      </c>
      <c r="OY58" s="21">
        <v>2</v>
      </c>
      <c r="OZ58" s="21"/>
      <c r="PA58" s="21"/>
      <c r="PB58" s="21"/>
      <c r="PC58" s="21"/>
      <c r="PD58" s="21"/>
      <c r="PE58" s="21"/>
      <c r="PF58" s="21"/>
      <c r="PG58" s="21"/>
      <c r="PH58" s="21"/>
      <c r="PI58" s="21"/>
      <c r="PJ58" s="21"/>
      <c r="PK58" s="21"/>
      <c r="PL58" s="21"/>
      <c r="PM58" s="21">
        <v>2</v>
      </c>
      <c r="PN58" s="21">
        <v>2</v>
      </c>
      <c r="PO58" s="21">
        <v>2</v>
      </c>
      <c r="PP58" s="21">
        <v>2</v>
      </c>
      <c r="PQ58" s="21">
        <v>2</v>
      </c>
      <c r="PR58" s="21">
        <v>2</v>
      </c>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v>2</v>
      </c>
      <c r="QT58" s="21">
        <v>2</v>
      </c>
      <c r="QU58" s="21">
        <v>2</v>
      </c>
      <c r="QV58" s="21">
        <v>2</v>
      </c>
      <c r="QW58" s="21">
        <v>2</v>
      </c>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row>
    <row r="59" spans="1:572" ht="15" hidden="1" customHeight="1" outlineLevel="1">
      <c r="A59" s="17"/>
      <c r="B59" s="143" t="s">
        <v>740</v>
      </c>
      <c r="C59" s="69" t="str">
        <f>HYPERLINK("#Référentiel_de_Compétences!"&amp;ADDRESS(6+MATCH(B59,[2]Référentiel_de_Compétences!$B$7:$B$218,0),4),"Définition")</f>
        <v>Définition</v>
      </c>
      <c r="D59" s="20" t="str">
        <f>VLOOKUP(B59,[2]Référentiel_de_Compétences!$B$7:$C$399,2,0)</f>
        <v>Analyse et traitement de l'information</v>
      </c>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19"/>
      <c r="AE59" s="21"/>
      <c r="AF59" s="19"/>
      <c r="AG59" s="19"/>
      <c r="AH59" s="21"/>
      <c r="AI59" s="19"/>
      <c r="AJ59" s="19"/>
      <c r="AK59" s="21"/>
      <c r="AL59" s="19"/>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v>1</v>
      </c>
      <c r="CK59" s="21">
        <v>1</v>
      </c>
      <c r="CL59" s="21"/>
      <c r="CM59" s="21"/>
      <c r="CN59" s="21">
        <v>1</v>
      </c>
      <c r="CO59" s="21"/>
      <c r="CP59" s="21"/>
      <c r="CQ59" s="21"/>
      <c r="CR59" s="21"/>
      <c r="CS59" s="21"/>
      <c r="CT59" s="21">
        <v>1</v>
      </c>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v>2</v>
      </c>
      <c r="GO59" s="21">
        <v>2</v>
      </c>
      <c r="GP59" s="21">
        <v>1</v>
      </c>
      <c r="GQ59" s="21"/>
      <c r="GR59" s="21"/>
      <c r="GS59" s="21">
        <v>1</v>
      </c>
      <c r="GT59" s="21">
        <v>1</v>
      </c>
      <c r="GU59" s="21"/>
      <c r="GV59" s="21"/>
      <c r="GW59" s="21"/>
      <c r="GX59" s="21"/>
      <c r="GY59" s="21"/>
      <c r="GZ59" s="21"/>
      <c r="HA59" s="21"/>
      <c r="HB59" s="21"/>
      <c r="HC59" s="21"/>
      <c r="HD59" s="21"/>
      <c r="HE59" s="21"/>
      <c r="HF59" s="21"/>
      <c r="HG59" s="21"/>
      <c r="HH59" s="21"/>
      <c r="HI59" s="21"/>
      <c r="HJ59" s="21"/>
      <c r="HK59" s="21"/>
      <c r="HL59" s="21"/>
      <c r="HM59" s="21">
        <v>2</v>
      </c>
      <c r="HN59" s="21">
        <v>1</v>
      </c>
      <c r="HO59" s="21">
        <v>1</v>
      </c>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v>2</v>
      </c>
      <c r="KO59" s="21">
        <v>2</v>
      </c>
      <c r="KP59" s="21">
        <v>2</v>
      </c>
      <c r="KQ59" s="21">
        <v>2</v>
      </c>
      <c r="KR59" s="21"/>
      <c r="KS59" s="21"/>
      <c r="KT59" s="21">
        <v>2</v>
      </c>
      <c r="KU59" s="21"/>
      <c r="KV59" s="21"/>
      <c r="KW59" s="21"/>
      <c r="KX59" s="21"/>
      <c r="KY59" s="21"/>
      <c r="KZ59" s="21"/>
      <c r="LA59" s="21"/>
      <c r="LB59" s="21"/>
      <c r="LC59" s="21"/>
      <c r="LD59" s="21"/>
      <c r="LE59" s="21"/>
      <c r="LF59" s="21"/>
      <c r="LG59" s="21"/>
      <c r="LH59" s="21"/>
      <c r="LI59" s="21"/>
      <c r="LJ59" s="21"/>
      <c r="LK59" s="21"/>
      <c r="LL59" s="21"/>
      <c r="LM59" s="21"/>
      <c r="LN59" s="21">
        <v>2</v>
      </c>
      <c r="LO59" s="21"/>
      <c r="LP59" s="21"/>
      <c r="LQ59" s="21"/>
      <c r="LR59" s="21"/>
      <c r="LS59" s="21"/>
      <c r="LT59" s="21"/>
      <c r="LU59" s="21"/>
      <c r="LV59" s="21">
        <v>2</v>
      </c>
      <c r="LW59" s="21"/>
      <c r="LX59" s="21"/>
      <c r="LY59" s="21"/>
      <c r="LZ59" s="21"/>
      <c r="MA59" s="21"/>
      <c r="MB59" s="21"/>
      <c r="MC59" s="21"/>
      <c r="MD59" s="21"/>
      <c r="ME59" s="21"/>
      <c r="MF59" s="21"/>
      <c r="MG59" s="21">
        <v>2</v>
      </c>
      <c r="MH59" s="21"/>
      <c r="MI59" s="21"/>
      <c r="MJ59" s="21"/>
      <c r="MK59" s="21"/>
      <c r="ML59" s="21"/>
      <c r="MM59" s="21"/>
      <c r="MN59" s="21"/>
      <c r="MO59" s="21">
        <v>2</v>
      </c>
      <c r="MP59" s="21">
        <v>2</v>
      </c>
      <c r="MQ59" s="21">
        <v>2</v>
      </c>
      <c r="MR59" s="21">
        <v>2</v>
      </c>
      <c r="MS59" s="21">
        <v>2</v>
      </c>
      <c r="MT59" s="21"/>
      <c r="MU59" s="21">
        <v>2</v>
      </c>
      <c r="MV59" s="21"/>
      <c r="MW59" s="21"/>
      <c r="MX59" s="21"/>
      <c r="MY59" s="21"/>
      <c r="MZ59" s="21"/>
      <c r="NA59" s="21"/>
      <c r="NB59" s="21"/>
      <c r="NC59" s="21"/>
      <c r="ND59" s="21"/>
      <c r="NE59" s="21"/>
      <c r="NF59" s="21"/>
      <c r="NG59" s="21"/>
      <c r="NH59" s="21"/>
      <c r="NI59" s="21"/>
      <c r="NJ59" s="21"/>
      <c r="NK59" s="21">
        <v>2</v>
      </c>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v>2</v>
      </c>
      <c r="PR59" s="21">
        <v>2</v>
      </c>
      <c r="PS59" s="21">
        <v>2</v>
      </c>
      <c r="PT59" s="21">
        <v>2</v>
      </c>
      <c r="PU59" s="21"/>
      <c r="PV59" s="21"/>
      <c r="PW59" s="21"/>
      <c r="PX59" s="21"/>
      <c r="PY59" s="21"/>
      <c r="PZ59" s="21"/>
      <c r="QA59" s="21"/>
      <c r="QB59" s="21"/>
      <c r="QC59" s="21"/>
      <c r="QD59" s="21"/>
      <c r="QE59" s="21"/>
      <c r="QF59" s="21">
        <v>2</v>
      </c>
      <c r="QG59" s="21"/>
      <c r="QH59" s="21"/>
      <c r="QI59" s="21"/>
      <c r="QJ59" s="21"/>
      <c r="QK59" s="21"/>
      <c r="QL59" s="21"/>
      <c r="QM59" s="21"/>
      <c r="QN59" s="21"/>
      <c r="QO59" s="21"/>
      <c r="QP59" s="21"/>
      <c r="QQ59" s="21"/>
      <c r="QR59" s="21"/>
      <c r="QS59" s="21">
        <v>2</v>
      </c>
      <c r="QT59" s="21">
        <v>2</v>
      </c>
      <c r="QU59" s="21">
        <v>2</v>
      </c>
      <c r="QV59" s="21">
        <v>2</v>
      </c>
      <c r="QW59" s="21">
        <v>2</v>
      </c>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v>1</v>
      </c>
      <c r="SA59" s="21">
        <v>1</v>
      </c>
      <c r="SB59" s="73">
        <v>2</v>
      </c>
      <c r="SC59" s="73">
        <v>2</v>
      </c>
      <c r="SD59" s="73">
        <v>2</v>
      </c>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row>
    <row r="60" spans="1:572" ht="15" hidden="1" customHeight="1" outlineLevel="1">
      <c r="A60" s="17"/>
      <c r="B60" s="143" t="s">
        <v>741</v>
      </c>
      <c r="C60" s="69" t="str">
        <f>HYPERLINK("#Référentiel_de_Compétences!"&amp;ADDRESS(6+MATCH(B60,[2]Référentiel_de_Compétences!$B$7:$B$218,0),4),"Définition")</f>
        <v>Définition</v>
      </c>
      <c r="D60" s="20" t="str">
        <f>VLOOKUP(B60,[2]Référentiel_de_Compétences!$B$7:$C$399,2,0)</f>
        <v>Communication</v>
      </c>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19"/>
      <c r="AE60" s="21"/>
      <c r="AF60" s="19"/>
      <c r="AG60" s="19"/>
      <c r="AH60" s="21"/>
      <c r="AI60" s="19"/>
      <c r="AJ60" s="19"/>
      <c r="AK60" s="21"/>
      <c r="AL60" s="19"/>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v>1</v>
      </c>
      <c r="DF60" s="21">
        <v>1</v>
      </c>
      <c r="DG60" s="21"/>
      <c r="DH60" s="21"/>
      <c r="DI60" s="21"/>
      <c r="DJ60" s="21"/>
      <c r="DK60" s="21"/>
      <c r="DL60" s="21"/>
      <c r="DM60" s="21"/>
      <c r="DN60" s="21"/>
      <c r="DO60" s="21"/>
      <c r="DP60" s="21">
        <v>1</v>
      </c>
      <c r="DQ60" s="21">
        <v>1</v>
      </c>
      <c r="DR60" s="21"/>
      <c r="DS60" s="21"/>
      <c r="DT60" s="21"/>
      <c r="DU60" s="21"/>
      <c r="DV60" s="21"/>
      <c r="DW60" s="21"/>
      <c r="DX60" s="21"/>
      <c r="DY60" s="21"/>
      <c r="DZ60" s="21"/>
      <c r="EA60" s="21"/>
      <c r="EB60" s="21"/>
      <c r="EC60" s="21"/>
      <c r="ED60" s="21"/>
      <c r="EE60" s="21"/>
      <c r="EF60" s="21"/>
      <c r="EG60" s="21"/>
      <c r="EH60" s="21"/>
      <c r="EI60" s="21"/>
      <c r="EJ60" s="21"/>
      <c r="EK60" s="21"/>
      <c r="EL60" s="21"/>
      <c r="EM60" s="21">
        <v>1</v>
      </c>
      <c r="EN60" s="21">
        <v>1</v>
      </c>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v>2</v>
      </c>
      <c r="JN60" s="19">
        <v>2</v>
      </c>
      <c r="JO60" s="19">
        <v>2</v>
      </c>
      <c r="JP60" s="19">
        <v>2</v>
      </c>
      <c r="JQ60" s="19">
        <v>2</v>
      </c>
      <c r="JR60" s="19">
        <v>2</v>
      </c>
      <c r="JS60" s="19">
        <v>2</v>
      </c>
      <c r="JT60" s="19">
        <v>2</v>
      </c>
      <c r="JU60" s="19">
        <v>2</v>
      </c>
      <c r="JV60" s="19">
        <v>2</v>
      </c>
      <c r="JW60" s="19">
        <v>2</v>
      </c>
      <c r="JX60" s="19">
        <v>2</v>
      </c>
      <c r="JY60" s="19">
        <v>2</v>
      </c>
      <c r="JZ60" s="19">
        <v>2</v>
      </c>
      <c r="KA60" s="19">
        <v>2</v>
      </c>
      <c r="KB60" s="19">
        <v>2</v>
      </c>
      <c r="KC60" s="19"/>
      <c r="KD60" s="19"/>
      <c r="KE60" s="19"/>
      <c r="KF60" s="19"/>
      <c r="KG60" s="19">
        <v>2</v>
      </c>
      <c r="KH60" s="19">
        <v>2</v>
      </c>
      <c r="KI60" s="19"/>
      <c r="KJ60" s="19"/>
      <c r="KK60" s="19"/>
      <c r="KL60" s="19">
        <v>2</v>
      </c>
      <c r="KM60" s="19">
        <v>2</v>
      </c>
      <c r="KN60" s="19">
        <v>2</v>
      </c>
      <c r="KO60" s="19">
        <v>2</v>
      </c>
      <c r="KP60" s="19">
        <v>2</v>
      </c>
      <c r="KQ60" s="19">
        <v>2</v>
      </c>
      <c r="KR60" s="19">
        <v>2</v>
      </c>
      <c r="KS60" s="19">
        <v>2</v>
      </c>
      <c r="KT60" s="19">
        <v>2</v>
      </c>
      <c r="KU60" s="19">
        <v>2</v>
      </c>
      <c r="KV60" s="19">
        <v>2</v>
      </c>
      <c r="KW60" s="19">
        <v>2</v>
      </c>
      <c r="KX60" s="19">
        <v>2</v>
      </c>
      <c r="KY60" s="19">
        <v>2</v>
      </c>
      <c r="KZ60" s="19">
        <v>2</v>
      </c>
      <c r="LA60" s="19">
        <v>2</v>
      </c>
      <c r="LB60" s="19"/>
      <c r="LC60" s="19"/>
      <c r="LD60" s="19">
        <v>2</v>
      </c>
      <c r="LE60" s="19">
        <v>2</v>
      </c>
      <c r="LF60" s="19">
        <v>2</v>
      </c>
      <c r="LG60" s="19">
        <v>2</v>
      </c>
      <c r="LH60" s="19">
        <v>2</v>
      </c>
      <c r="LI60" s="19">
        <v>2</v>
      </c>
      <c r="LJ60" s="19">
        <v>2</v>
      </c>
      <c r="LK60" s="19">
        <v>2</v>
      </c>
      <c r="LL60" s="19"/>
      <c r="LM60" s="19"/>
      <c r="LN60" s="19">
        <v>2</v>
      </c>
      <c r="LO60" s="19">
        <v>2</v>
      </c>
      <c r="LP60" s="19"/>
      <c r="LQ60" s="19">
        <v>2</v>
      </c>
      <c r="LR60" s="19">
        <v>2</v>
      </c>
      <c r="LS60" s="19">
        <v>2</v>
      </c>
      <c r="LT60" s="19">
        <v>2</v>
      </c>
      <c r="LU60" s="19">
        <v>2</v>
      </c>
      <c r="LV60" s="19"/>
      <c r="LW60" s="19"/>
      <c r="LX60" s="19"/>
      <c r="LY60" s="19"/>
      <c r="LZ60" s="19"/>
      <c r="MA60" s="19"/>
      <c r="MB60" s="19"/>
      <c r="MC60" s="19"/>
      <c r="MD60" s="19">
        <v>2</v>
      </c>
      <c r="ME60" s="19">
        <v>2</v>
      </c>
      <c r="MF60" s="19">
        <v>2</v>
      </c>
      <c r="MG60" s="19">
        <v>2</v>
      </c>
      <c r="MH60" s="19"/>
      <c r="MI60" s="19">
        <v>2</v>
      </c>
      <c r="MJ60" s="19">
        <v>2</v>
      </c>
      <c r="MK60" s="19">
        <v>2</v>
      </c>
      <c r="ML60" s="19"/>
      <c r="MM60" s="19"/>
      <c r="MN60" s="19">
        <v>2</v>
      </c>
      <c r="MO60" s="19">
        <v>2</v>
      </c>
      <c r="MP60" s="19">
        <v>2</v>
      </c>
      <c r="MQ60" s="19">
        <v>2</v>
      </c>
      <c r="MR60" s="19">
        <v>2</v>
      </c>
      <c r="MS60" s="19">
        <v>2</v>
      </c>
      <c r="MT60" s="19"/>
      <c r="MU60" s="19">
        <v>2</v>
      </c>
      <c r="MV60" s="19"/>
      <c r="MW60" s="19"/>
      <c r="MX60" s="19"/>
      <c r="MY60" s="19"/>
      <c r="MZ60" s="19"/>
      <c r="NA60" s="19"/>
      <c r="NB60" s="19"/>
      <c r="NC60" s="19"/>
      <c r="ND60" s="19"/>
      <c r="NE60" s="19"/>
      <c r="NF60" s="19"/>
      <c r="NG60" s="19"/>
      <c r="NH60" s="19"/>
      <c r="NI60" s="19"/>
      <c r="NJ60" s="19"/>
      <c r="NK60" s="19">
        <v>2</v>
      </c>
      <c r="NL60" s="19">
        <v>2</v>
      </c>
      <c r="NM60" s="19">
        <v>2</v>
      </c>
      <c r="NN60" s="19"/>
      <c r="NO60" s="19"/>
      <c r="NP60" s="19"/>
      <c r="NQ60" s="19"/>
      <c r="NR60" s="19"/>
      <c r="NS60" s="19"/>
      <c r="NT60" s="19"/>
      <c r="NU60" s="19"/>
      <c r="NV60" s="19">
        <v>2</v>
      </c>
      <c r="NW60" s="19">
        <v>2</v>
      </c>
      <c r="NX60" s="19">
        <v>2</v>
      </c>
      <c r="NY60" s="19"/>
      <c r="NZ60" s="19"/>
      <c r="OA60" s="19"/>
      <c r="OB60" s="19">
        <v>2</v>
      </c>
      <c r="OC60" s="19">
        <v>2</v>
      </c>
      <c r="OD60" s="19"/>
      <c r="OE60" s="19"/>
      <c r="OF60" s="19"/>
      <c r="OG60" s="19">
        <v>2</v>
      </c>
      <c r="OH60" s="19">
        <v>2</v>
      </c>
      <c r="OI60" s="19"/>
      <c r="OJ60" s="19">
        <v>2</v>
      </c>
      <c r="OK60" s="19">
        <v>2</v>
      </c>
      <c r="OL60" s="19">
        <v>2</v>
      </c>
      <c r="OM60" s="19"/>
      <c r="ON60" s="19">
        <v>2</v>
      </c>
      <c r="OO60" s="19">
        <v>2</v>
      </c>
      <c r="OP60" s="19">
        <v>2</v>
      </c>
      <c r="OQ60" s="19">
        <v>2</v>
      </c>
      <c r="OR60" s="19"/>
      <c r="OS60" s="19"/>
      <c r="OT60" s="19">
        <v>2</v>
      </c>
      <c r="OU60" s="19">
        <v>2</v>
      </c>
      <c r="OV60" s="19">
        <v>2</v>
      </c>
      <c r="OW60" s="19">
        <v>2</v>
      </c>
      <c r="OX60" s="19">
        <v>2</v>
      </c>
      <c r="OY60" s="19">
        <v>2</v>
      </c>
      <c r="OZ60" s="19"/>
      <c r="PA60" s="19">
        <v>2</v>
      </c>
      <c r="PB60" s="19">
        <v>2</v>
      </c>
      <c r="PC60" s="19">
        <v>2</v>
      </c>
      <c r="PD60" s="19">
        <v>2</v>
      </c>
      <c r="PE60" s="19">
        <v>2</v>
      </c>
      <c r="PF60" s="19">
        <v>2</v>
      </c>
      <c r="PG60" s="19">
        <v>2</v>
      </c>
      <c r="PH60" s="19">
        <v>2</v>
      </c>
      <c r="PI60" s="19">
        <v>2</v>
      </c>
      <c r="PJ60" s="19">
        <v>2</v>
      </c>
      <c r="PK60" s="19">
        <v>2</v>
      </c>
      <c r="PL60" s="19">
        <v>2</v>
      </c>
      <c r="PM60" s="19">
        <v>2</v>
      </c>
      <c r="PN60" s="19">
        <v>2</v>
      </c>
      <c r="PO60" s="19">
        <v>2</v>
      </c>
      <c r="PP60" s="19">
        <v>2</v>
      </c>
      <c r="PQ60" s="19">
        <v>2</v>
      </c>
      <c r="PR60" s="19">
        <v>2</v>
      </c>
      <c r="PS60" s="19">
        <v>2</v>
      </c>
      <c r="PT60" s="19">
        <v>2</v>
      </c>
      <c r="PU60" s="19"/>
      <c r="PV60" s="19">
        <v>2</v>
      </c>
      <c r="PW60" s="19">
        <v>2</v>
      </c>
      <c r="PX60" s="19">
        <v>2</v>
      </c>
      <c r="PY60" s="19">
        <v>2</v>
      </c>
      <c r="PZ60" s="19">
        <v>2</v>
      </c>
      <c r="QA60" s="19">
        <v>2</v>
      </c>
      <c r="QB60" s="19">
        <v>2</v>
      </c>
      <c r="QC60" s="19">
        <v>2</v>
      </c>
      <c r="QD60" s="19">
        <v>2</v>
      </c>
      <c r="QE60" s="19">
        <v>2</v>
      </c>
      <c r="QF60" s="19">
        <v>2</v>
      </c>
      <c r="QG60" s="19">
        <v>2</v>
      </c>
      <c r="QH60" s="19">
        <v>2</v>
      </c>
      <c r="QI60" s="19">
        <v>2</v>
      </c>
      <c r="QJ60" s="19">
        <v>2</v>
      </c>
      <c r="QK60" s="19">
        <v>2</v>
      </c>
      <c r="QL60" s="19">
        <v>2</v>
      </c>
      <c r="QM60" s="19">
        <v>2</v>
      </c>
      <c r="QN60" s="19">
        <v>2</v>
      </c>
      <c r="QO60" s="19">
        <v>2</v>
      </c>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73">
        <v>2</v>
      </c>
      <c r="SC60" s="73">
        <v>2</v>
      </c>
      <c r="SD60" s="73">
        <v>2</v>
      </c>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row>
    <row r="61" spans="1:572" ht="15" hidden="1" customHeight="1" outlineLevel="1">
      <c r="A61" s="17"/>
      <c r="B61" s="143" t="s">
        <v>742</v>
      </c>
      <c r="C61" s="69" t="str">
        <f>HYPERLINK("#Référentiel_de_Compétences!"&amp;ADDRESS(6+MATCH(B61,[2]Référentiel_de_Compétences!$B$7:$B$218,0),4),"Définition")</f>
        <v>Définition</v>
      </c>
      <c r="D61" s="20" t="str">
        <f>VLOOKUP(B61,[2]Référentiel_de_Compétences!$B$7:$C$399,2,0)</f>
        <v xml:space="preserve">Performance et rentabilité </v>
      </c>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19"/>
      <c r="AE61" s="21"/>
      <c r="AF61" s="19"/>
      <c r="AG61" s="19"/>
      <c r="AH61" s="21"/>
      <c r="AI61" s="19"/>
      <c r="AJ61" s="19"/>
      <c r="AK61" s="21"/>
      <c r="AL61" s="19"/>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v>2</v>
      </c>
      <c r="JS61" s="19">
        <v>2</v>
      </c>
      <c r="JT61" s="19">
        <v>2</v>
      </c>
      <c r="JU61" s="19">
        <v>2</v>
      </c>
      <c r="JV61" s="19">
        <v>2</v>
      </c>
      <c r="JW61" s="19">
        <v>2</v>
      </c>
      <c r="JX61" s="19">
        <v>2</v>
      </c>
      <c r="JY61" s="19">
        <v>2</v>
      </c>
      <c r="JZ61" s="19">
        <v>2</v>
      </c>
      <c r="KA61" s="19"/>
      <c r="KB61" s="19"/>
      <c r="KC61" s="19">
        <v>2</v>
      </c>
      <c r="KD61" s="19">
        <v>2</v>
      </c>
      <c r="KE61" s="19">
        <v>2</v>
      </c>
      <c r="KF61" s="19">
        <v>2</v>
      </c>
      <c r="KG61" s="19">
        <v>2</v>
      </c>
      <c r="KH61" s="19">
        <v>2</v>
      </c>
      <c r="KI61" s="19">
        <v>2</v>
      </c>
      <c r="KJ61" s="19">
        <v>2</v>
      </c>
      <c r="KK61" s="19">
        <v>2</v>
      </c>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v>2</v>
      </c>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v>2</v>
      </c>
      <c r="OJ61" s="19"/>
      <c r="OK61" s="19"/>
      <c r="OL61" s="19"/>
      <c r="OM61" s="19"/>
      <c r="ON61" s="19"/>
      <c r="OO61" s="19"/>
      <c r="OP61" s="19"/>
      <c r="OQ61" s="19"/>
      <c r="OR61" s="19"/>
      <c r="OS61" s="19"/>
      <c r="OT61" s="19"/>
      <c r="OU61" s="19"/>
      <c r="OV61" s="19">
        <v>2</v>
      </c>
      <c r="OW61" s="19">
        <v>2</v>
      </c>
      <c r="OX61" s="19"/>
      <c r="OY61" s="19"/>
      <c r="OZ61" s="19"/>
      <c r="PA61" s="19">
        <v>2</v>
      </c>
      <c r="PB61" s="19">
        <v>2</v>
      </c>
      <c r="PC61" s="19"/>
      <c r="PD61" s="19"/>
      <c r="PE61" s="19"/>
      <c r="PF61" s="19"/>
      <c r="PG61" s="19">
        <v>2</v>
      </c>
      <c r="PH61" s="19">
        <v>2</v>
      </c>
      <c r="PI61" s="19">
        <v>2</v>
      </c>
      <c r="PJ61" s="19">
        <v>2</v>
      </c>
      <c r="PK61" s="19">
        <v>2</v>
      </c>
      <c r="PL61" s="19">
        <v>2</v>
      </c>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row>
    <row r="62" spans="1:572" ht="15" hidden="1" customHeight="1" outlineLevel="1">
      <c r="A62" s="17"/>
      <c r="B62" s="143" t="s">
        <v>743</v>
      </c>
      <c r="C62" s="69" t="str">
        <f>HYPERLINK("#Référentiel_de_Compétences!"&amp;ADDRESS(6+MATCH(B62,[2]Référentiel_de_Compétences!$B$7:$B$218,0),4),"Définition")</f>
        <v>Définition</v>
      </c>
      <c r="D62" s="20" t="str">
        <f>VLOOKUP(B62,[2]Référentiel_de_Compétences!$B$7:$C$399,2,0)</f>
        <v>Business Design</v>
      </c>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19"/>
      <c r="AE62" s="21"/>
      <c r="AF62" s="19"/>
      <c r="AG62" s="19"/>
      <c r="AH62" s="21"/>
      <c r="AI62" s="19"/>
      <c r="AJ62" s="19"/>
      <c r="AK62" s="21"/>
      <c r="AL62" s="19"/>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v>2</v>
      </c>
      <c r="NL62" s="21"/>
      <c r="NM62" s="21"/>
      <c r="NN62" s="21"/>
      <c r="NO62" s="21"/>
      <c r="NP62" s="21"/>
      <c r="NQ62" s="21"/>
      <c r="NR62" s="21"/>
      <c r="NS62" s="21"/>
      <c r="NT62" s="21"/>
      <c r="NU62" s="21"/>
      <c r="NV62" s="21">
        <v>2</v>
      </c>
      <c r="NW62" s="21">
        <v>2</v>
      </c>
      <c r="NX62" s="21">
        <v>2</v>
      </c>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row>
    <row r="63" spans="1:572" ht="15" hidden="1" customHeight="1" outlineLevel="1">
      <c r="A63" s="17"/>
      <c r="B63" s="143" t="s">
        <v>744</v>
      </c>
      <c r="C63" s="69" t="str">
        <f>HYPERLINK("#Référentiel_de_Compétences!"&amp;ADDRESS(6+MATCH(B63,[2]Référentiel_de_Compétences!$B$7:$B$218,0),4),"Définition")</f>
        <v>Définition</v>
      </c>
      <c r="D63" s="20" t="str">
        <f>VLOOKUP(B63,[2]Référentiel_de_Compétences!$B$7:$C$399,2,0)</f>
        <v>Méthodes et outils de créativité</v>
      </c>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19"/>
      <c r="AE63" s="21"/>
      <c r="AF63" s="19"/>
      <c r="AG63" s="19"/>
      <c r="AH63" s="21"/>
      <c r="AI63" s="19"/>
      <c r="AJ63" s="19"/>
      <c r="AK63" s="21"/>
      <c r="AL63" s="19"/>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v>2</v>
      </c>
      <c r="KO63" s="19">
        <v>2</v>
      </c>
      <c r="KP63" s="19">
        <v>2</v>
      </c>
      <c r="KQ63" s="19">
        <v>2</v>
      </c>
      <c r="KR63" s="19"/>
      <c r="KS63" s="19"/>
      <c r="KT63" s="19">
        <v>2</v>
      </c>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19"/>
      <c r="MP63" s="19"/>
      <c r="MQ63" s="19"/>
      <c r="MR63" s="19"/>
      <c r="MS63" s="19"/>
      <c r="MT63" s="19"/>
      <c r="MU63" s="19"/>
      <c r="MV63" s="19"/>
      <c r="MW63" s="19"/>
      <c r="MX63" s="19"/>
      <c r="MY63" s="19"/>
      <c r="MZ63" s="19"/>
      <c r="NA63" s="19"/>
      <c r="NB63" s="19"/>
      <c r="NC63" s="19"/>
      <c r="ND63" s="19"/>
      <c r="NE63" s="19"/>
      <c r="NF63" s="19"/>
      <c r="NG63" s="19"/>
      <c r="NH63" s="19"/>
      <c r="NI63" s="19"/>
      <c r="NJ63" s="19"/>
      <c r="NK63" s="19"/>
      <c r="NL63" s="19"/>
      <c r="NM63" s="19"/>
      <c r="NN63" s="19"/>
      <c r="NO63" s="19"/>
      <c r="NP63" s="19"/>
      <c r="NQ63" s="19"/>
      <c r="NR63" s="19"/>
      <c r="NS63" s="19"/>
      <c r="NT63" s="19"/>
      <c r="NU63" s="19"/>
      <c r="NV63" s="19"/>
      <c r="NW63" s="19"/>
      <c r="NX63" s="19"/>
      <c r="NY63" s="19"/>
      <c r="NZ63" s="19"/>
      <c r="OA63" s="19"/>
      <c r="OB63" s="19"/>
      <c r="OC63" s="19"/>
      <c r="OD63" s="19"/>
      <c r="OE63" s="19"/>
      <c r="OF63" s="19"/>
      <c r="OG63" s="19"/>
      <c r="OH63" s="19"/>
      <c r="OI63" s="19"/>
      <c r="OJ63" s="19"/>
      <c r="OK63" s="19"/>
      <c r="OL63" s="19"/>
      <c r="OM63" s="19"/>
      <c r="ON63" s="19"/>
      <c r="OO63" s="19"/>
      <c r="OP63" s="19"/>
      <c r="OQ63" s="19"/>
      <c r="OR63" s="19"/>
      <c r="OS63" s="19"/>
      <c r="OT63" s="19"/>
      <c r="OU63" s="19"/>
      <c r="OV63" s="19"/>
      <c r="OW63" s="19"/>
      <c r="OX63" s="19"/>
      <c r="OY63" s="19"/>
      <c r="OZ63" s="19"/>
      <c r="PA63" s="19"/>
      <c r="PB63" s="19"/>
      <c r="PC63" s="19"/>
      <c r="PD63" s="19"/>
      <c r="PE63" s="19"/>
      <c r="PF63" s="19"/>
      <c r="PG63" s="19"/>
      <c r="PH63" s="19"/>
      <c r="PI63" s="19"/>
      <c r="PJ63" s="19"/>
      <c r="PK63" s="19"/>
      <c r="PL63" s="19"/>
      <c r="PM63" s="19"/>
      <c r="PN63" s="19"/>
      <c r="PO63" s="19"/>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9"/>
      <c r="QO63" s="19"/>
      <c r="QP63" s="19"/>
      <c r="QQ63" s="19"/>
      <c r="QR63" s="19"/>
      <c r="QS63" s="19">
        <v>2</v>
      </c>
      <c r="QT63" s="19">
        <v>2</v>
      </c>
      <c r="QU63" s="19">
        <v>2</v>
      </c>
      <c r="QV63" s="19">
        <v>2</v>
      </c>
      <c r="QW63" s="19"/>
      <c r="QX63" s="19"/>
      <c r="QY63" s="19"/>
      <c r="QZ63" s="19"/>
      <c r="RA63" s="19"/>
      <c r="RB63" s="19"/>
      <c r="RC63" s="19"/>
      <c r="RD63" s="19"/>
      <c r="RE63" s="19"/>
      <c r="RF63" s="19"/>
      <c r="RG63" s="19"/>
      <c r="RH63" s="19"/>
      <c r="RI63" s="19"/>
      <c r="RJ63" s="19"/>
      <c r="RK63" s="19"/>
      <c r="RL63" s="19"/>
      <c r="RM63" s="19"/>
      <c r="RN63" s="19"/>
      <c r="RO63" s="19"/>
      <c r="RP63" s="19"/>
      <c r="RQ63" s="19"/>
      <c r="RR63" s="19"/>
      <c r="RS63" s="19"/>
      <c r="RT63" s="19"/>
      <c r="RU63" s="19"/>
      <c r="RV63" s="19"/>
      <c r="RW63" s="19"/>
      <c r="RX63" s="19"/>
      <c r="RY63" s="19"/>
      <c r="RZ63" s="19"/>
      <c r="SA63" s="19"/>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row>
    <row r="64" spans="1:572" ht="15" hidden="1" customHeight="1" outlineLevel="1">
      <c r="A64" s="17"/>
      <c r="B64" s="143" t="s">
        <v>745</v>
      </c>
      <c r="C64" s="69" t="str">
        <f>HYPERLINK("#Référentiel_de_Compétences!"&amp;ADDRESS(6+MATCH(B64,[2]Référentiel_de_Compétences!$B$7:$B$218,0),4),"Définition")</f>
        <v>Définition</v>
      </c>
      <c r="D64" s="20" t="str">
        <f>VLOOKUP(B64,[2]Référentiel_de_Compétences!$B$7:$C$399,2,0)</f>
        <v>Analyse / Management des risques</v>
      </c>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19"/>
      <c r="AE64" s="21"/>
      <c r="AF64" s="19"/>
      <c r="AG64" s="19"/>
      <c r="AH64" s="21"/>
      <c r="AI64" s="19"/>
      <c r="AJ64" s="19"/>
      <c r="AK64" s="21"/>
      <c r="AL64" s="19"/>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1"/>
      <c r="JH64" s="21"/>
      <c r="JI64" s="21"/>
      <c r="JJ64" s="21"/>
      <c r="JK64" s="21"/>
      <c r="JL64" s="21"/>
      <c r="JM64" s="21"/>
      <c r="JN64" s="21"/>
      <c r="JO64" s="21"/>
      <c r="JP64" s="21"/>
      <c r="JQ64" s="21"/>
      <c r="JR64" s="21"/>
      <c r="JS64" s="21"/>
      <c r="JT64" s="21">
        <v>2</v>
      </c>
      <c r="JU64" s="21">
        <v>2</v>
      </c>
      <c r="JV64" s="21">
        <v>2</v>
      </c>
      <c r="JW64" s="21"/>
      <c r="JX64" s="21"/>
      <c r="JY64" s="21"/>
      <c r="JZ64" s="21"/>
      <c r="KA64" s="21"/>
      <c r="KB64" s="21"/>
      <c r="KC64" s="21">
        <v>2</v>
      </c>
      <c r="KD64" s="21">
        <v>2</v>
      </c>
      <c r="KE64" s="21">
        <v>2</v>
      </c>
      <c r="KF64" s="21">
        <v>2</v>
      </c>
      <c r="KG64" s="21">
        <v>2</v>
      </c>
      <c r="KH64" s="21">
        <v>2</v>
      </c>
      <c r="KI64" s="21">
        <v>2</v>
      </c>
      <c r="KJ64" s="21">
        <v>2</v>
      </c>
      <c r="KK64" s="21">
        <v>2</v>
      </c>
      <c r="KL64" s="21"/>
      <c r="KM64" s="21"/>
      <c r="KN64" s="21"/>
      <c r="KO64" s="21"/>
      <c r="KP64" s="21"/>
      <c r="KQ64" s="21">
        <v>2</v>
      </c>
      <c r="KR64" s="21">
        <v>2</v>
      </c>
      <c r="KS64" s="21">
        <v>2</v>
      </c>
      <c r="KT64" s="21">
        <v>2</v>
      </c>
      <c r="KU64" s="21"/>
      <c r="KV64" s="21"/>
      <c r="KW64" s="21"/>
      <c r="KX64" s="21"/>
      <c r="KY64" s="21"/>
      <c r="KZ64" s="21"/>
      <c r="LA64" s="21"/>
      <c r="LB64" s="21"/>
      <c r="LC64" s="21"/>
      <c r="LD64" s="21">
        <v>2</v>
      </c>
      <c r="LE64" s="21">
        <v>2</v>
      </c>
      <c r="LF64" s="21">
        <v>2</v>
      </c>
      <c r="LG64" s="21">
        <v>2</v>
      </c>
      <c r="LH64" s="21">
        <v>2</v>
      </c>
      <c r="LI64" s="21">
        <v>2</v>
      </c>
      <c r="LJ64" s="21">
        <v>2</v>
      </c>
      <c r="LK64" s="21">
        <v>2</v>
      </c>
      <c r="LL64" s="21"/>
      <c r="LM64" s="21"/>
      <c r="LN64" s="21">
        <v>2</v>
      </c>
      <c r="LO64" s="21"/>
      <c r="LP64" s="21"/>
      <c r="LQ64" s="21">
        <v>2</v>
      </c>
      <c r="LR64" s="21"/>
      <c r="LS64" s="21"/>
      <c r="LT64" s="21"/>
      <c r="LU64" s="21"/>
      <c r="LV64" s="21">
        <v>2</v>
      </c>
      <c r="LW64" s="21"/>
      <c r="LX64" s="21"/>
      <c r="LY64" s="21"/>
      <c r="LZ64" s="21"/>
      <c r="MA64" s="21"/>
      <c r="MB64" s="21"/>
      <c r="MC64" s="21"/>
      <c r="MD64" s="21">
        <v>2</v>
      </c>
      <c r="ME64" s="21">
        <v>2</v>
      </c>
      <c r="MF64" s="21">
        <v>2</v>
      </c>
      <c r="MG64" s="21">
        <v>2</v>
      </c>
      <c r="MH64" s="21"/>
      <c r="MI64" s="21">
        <v>2</v>
      </c>
      <c r="MJ64" s="21">
        <v>2</v>
      </c>
      <c r="MK64" s="21">
        <v>2</v>
      </c>
      <c r="ML64" s="21"/>
      <c r="MM64" s="21"/>
      <c r="MN64" s="21">
        <v>2</v>
      </c>
      <c r="MO64" s="21">
        <v>2</v>
      </c>
      <c r="MP64" s="21">
        <v>2</v>
      </c>
      <c r="MQ64" s="21">
        <v>2</v>
      </c>
      <c r="MR64" s="21">
        <v>2</v>
      </c>
      <c r="MS64" s="21">
        <v>2</v>
      </c>
      <c r="MT64" s="21"/>
      <c r="MU64" s="21">
        <v>2</v>
      </c>
      <c r="MV64" s="21"/>
      <c r="MW64" s="21"/>
      <c r="MX64" s="21"/>
      <c r="MY64" s="21"/>
      <c r="MZ64" s="21"/>
      <c r="NA64" s="21"/>
      <c r="NB64" s="21"/>
      <c r="NC64" s="21"/>
      <c r="ND64" s="21"/>
      <c r="NE64" s="21"/>
      <c r="NF64" s="21"/>
      <c r="NG64" s="21">
        <v>2</v>
      </c>
      <c r="NH64" s="21">
        <v>2</v>
      </c>
      <c r="NI64" s="21">
        <v>2</v>
      </c>
      <c r="NJ64" s="21"/>
      <c r="NK64" s="21">
        <v>2</v>
      </c>
      <c r="NL64" s="21"/>
      <c r="NM64" s="21"/>
      <c r="NN64" s="21"/>
      <c r="NO64" s="21"/>
      <c r="NP64" s="21"/>
      <c r="NQ64" s="21"/>
      <c r="NR64" s="21"/>
      <c r="NS64" s="21"/>
      <c r="NT64" s="21"/>
      <c r="NU64" s="21"/>
      <c r="NV64" s="21"/>
      <c r="NW64" s="21"/>
      <c r="NX64" s="21"/>
      <c r="NY64" s="21"/>
      <c r="NZ64" s="21"/>
      <c r="OA64" s="21"/>
      <c r="OB64" s="21"/>
      <c r="OC64" s="21"/>
      <c r="OD64" s="21"/>
      <c r="OE64" s="21"/>
      <c r="OF64" s="21"/>
      <c r="OG64" s="21"/>
      <c r="OH64" s="21"/>
      <c r="OI64" s="21"/>
      <c r="OJ64" s="21">
        <v>2</v>
      </c>
      <c r="OK64" s="21"/>
      <c r="OL64" s="21"/>
      <c r="OM64" s="21"/>
      <c r="ON64" s="21"/>
      <c r="OO64" s="21">
        <v>2</v>
      </c>
      <c r="OP64" s="21">
        <v>2</v>
      </c>
      <c r="OQ64" s="21"/>
      <c r="OR64" s="21"/>
      <c r="OS64" s="21"/>
      <c r="OT64" s="21"/>
      <c r="OU64" s="21"/>
      <c r="OV64" s="21"/>
      <c r="OW64" s="21"/>
      <c r="OX64" s="21"/>
      <c r="OY64" s="21"/>
      <c r="OZ64" s="21"/>
      <c r="PA64" s="21"/>
      <c r="PB64" s="21"/>
      <c r="PC64" s="21">
        <v>2</v>
      </c>
      <c r="PD64" s="21"/>
      <c r="PE64" s="21"/>
      <c r="PF64" s="21">
        <v>2</v>
      </c>
      <c r="PG64" s="21"/>
      <c r="PH64" s="21"/>
      <c r="PI64" s="21">
        <v>2</v>
      </c>
      <c r="PJ64" s="21"/>
      <c r="PK64" s="21"/>
      <c r="PL64" s="21">
        <v>2</v>
      </c>
      <c r="PM64" s="21"/>
      <c r="PN64" s="21"/>
      <c r="PO64" s="21"/>
      <c r="PP64" s="21"/>
      <c r="PQ64" s="21"/>
      <c r="PR64" s="21"/>
      <c r="PS64" s="21"/>
      <c r="PT64" s="21"/>
      <c r="PU64" s="21"/>
      <c r="PV64" s="21">
        <v>2</v>
      </c>
      <c r="PW64" s="21">
        <v>2</v>
      </c>
      <c r="PX64" s="21">
        <v>2</v>
      </c>
      <c r="PY64" s="21">
        <v>2</v>
      </c>
      <c r="PZ64" s="21">
        <v>2</v>
      </c>
      <c r="QA64" s="21">
        <v>2</v>
      </c>
      <c r="QB64" s="21">
        <v>2</v>
      </c>
      <c r="QC64" s="21"/>
      <c r="QD64" s="21"/>
      <c r="QE64" s="21"/>
      <c r="QF64" s="21"/>
      <c r="QG64" s="21"/>
      <c r="QH64" s="21"/>
      <c r="QI64" s="21">
        <v>2</v>
      </c>
      <c r="QJ64" s="21"/>
      <c r="QK64" s="21"/>
      <c r="QL64" s="21"/>
      <c r="QM64" s="21"/>
      <c r="QN64" s="21"/>
      <c r="QO64" s="21"/>
      <c r="QP64" s="21"/>
      <c r="QQ64" s="21"/>
      <c r="QR64" s="21"/>
      <c r="QS64" s="21"/>
      <c r="QT64" s="21"/>
      <c r="QU64" s="21"/>
      <c r="QV64" s="21"/>
      <c r="QW64" s="21"/>
      <c r="QX64" s="21"/>
      <c r="QY64" s="21"/>
      <c r="QZ64" s="21"/>
      <c r="RA64" s="21"/>
      <c r="RB64" s="21"/>
      <c r="RC64" s="21"/>
      <c r="RD64" s="21"/>
      <c r="RE64" s="21"/>
      <c r="RF64" s="21"/>
      <c r="RG64" s="21"/>
      <c r="RH64" s="21"/>
      <c r="RI64" s="21"/>
      <c r="RJ64" s="21"/>
      <c r="RK64" s="21"/>
      <c r="RL64" s="21"/>
      <c r="RM64" s="21"/>
      <c r="RN64" s="21"/>
      <c r="RO64" s="21"/>
      <c r="RP64" s="21"/>
      <c r="RQ64" s="21"/>
      <c r="RR64" s="21"/>
      <c r="RS64" s="21"/>
      <c r="RT64" s="21"/>
      <c r="RU64" s="21"/>
      <c r="RV64" s="21"/>
      <c r="RW64" s="21"/>
      <c r="RX64" s="21"/>
      <c r="RY64" s="21"/>
      <c r="RZ64" s="21"/>
      <c r="SA64" s="21"/>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row>
    <row r="65" spans="1:572" ht="15" hidden="1" customHeight="1" outlineLevel="1">
      <c r="A65" s="17"/>
      <c r="B65" s="146" t="s">
        <v>746</v>
      </c>
      <c r="C65" s="69" t="str">
        <f>HYPERLINK("#Référentiel_de_Compétences!"&amp;ADDRESS(6+MATCH(B65,[2]Référentiel_de_Compétences!$B$7:$B$218,0),4),"Définition")</f>
        <v>Définition</v>
      </c>
      <c r="D65" s="34" t="str">
        <f>VLOOKUP(B65,[2]Référentiel_de_Compétences!$B$7:$C$399,2,0)</f>
        <v>Conduite du changement</v>
      </c>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19"/>
      <c r="AE65" s="21"/>
      <c r="AF65" s="19"/>
      <c r="AG65" s="19"/>
      <c r="AH65" s="21"/>
      <c r="AI65" s="19"/>
      <c r="AJ65" s="19"/>
      <c r="AK65" s="21"/>
      <c r="AL65" s="19"/>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c r="CH65" s="25"/>
      <c r="CI65" s="25"/>
      <c r="CJ65" s="25"/>
      <c r="CK65" s="25"/>
      <c r="CL65" s="25"/>
      <c r="CM65" s="25"/>
      <c r="CN65" s="25"/>
      <c r="CO65" s="25"/>
      <c r="CP65" s="25"/>
      <c r="CQ65" s="25"/>
      <c r="CR65" s="25"/>
      <c r="CS65" s="25"/>
      <c r="CT65" s="25"/>
      <c r="CU65" s="25"/>
      <c r="CV65" s="25"/>
      <c r="CW65" s="25"/>
      <c r="CX65" s="25"/>
      <c r="CY65" s="25"/>
      <c r="CZ65" s="25"/>
      <c r="DA65" s="25"/>
      <c r="DB65" s="25"/>
      <c r="DC65" s="25"/>
      <c r="DD65" s="25"/>
      <c r="DE65" s="25"/>
      <c r="DF65" s="25"/>
      <c r="DG65" s="25"/>
      <c r="DH65" s="25"/>
      <c r="DI65" s="25"/>
      <c r="DJ65" s="25"/>
      <c r="DK65" s="25"/>
      <c r="DL65" s="25"/>
      <c r="DM65" s="25"/>
      <c r="DN65" s="25"/>
      <c r="DO65" s="25"/>
      <c r="DP65" s="25"/>
      <c r="DQ65" s="25"/>
      <c r="DR65" s="25"/>
      <c r="DS65" s="25"/>
      <c r="DT65" s="25"/>
      <c r="DU65" s="25"/>
      <c r="DV65" s="25"/>
      <c r="DW65" s="25"/>
      <c r="DX65" s="25"/>
      <c r="DY65" s="25"/>
      <c r="DZ65" s="25"/>
      <c r="EA65" s="25"/>
      <c r="EB65" s="25"/>
      <c r="EC65" s="25"/>
      <c r="ED65" s="25"/>
      <c r="EE65" s="25"/>
      <c r="EF65" s="25"/>
      <c r="EG65" s="25"/>
      <c r="EH65" s="25"/>
      <c r="EI65" s="25"/>
      <c r="EJ65" s="25"/>
      <c r="EK65" s="25"/>
      <c r="EL65" s="25"/>
      <c r="EM65" s="25"/>
      <c r="EN65" s="25"/>
      <c r="EO65" s="25"/>
      <c r="EP65" s="25"/>
      <c r="EQ65" s="25"/>
      <c r="ER65" s="25"/>
      <c r="ES65" s="25"/>
      <c r="ET65" s="25"/>
      <c r="EU65" s="25"/>
      <c r="EV65" s="25"/>
      <c r="EW65" s="25"/>
      <c r="EX65" s="25"/>
      <c r="EY65" s="25"/>
      <c r="EZ65" s="25"/>
      <c r="FA65" s="25"/>
      <c r="FB65" s="25"/>
      <c r="FC65" s="25"/>
      <c r="FD65" s="25"/>
      <c r="FE65" s="25"/>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c r="HI65" s="25"/>
      <c r="HJ65" s="25"/>
      <c r="HK65" s="21"/>
      <c r="HL65" s="21"/>
      <c r="HM65" s="25"/>
      <c r="HN65" s="25"/>
      <c r="HO65" s="25"/>
      <c r="HP65" s="25"/>
      <c r="HQ65" s="25"/>
      <c r="HR65" s="25"/>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1"/>
      <c r="JH65" s="21"/>
      <c r="JI65" s="21"/>
      <c r="JJ65" s="21"/>
      <c r="JK65" s="21"/>
      <c r="JL65" s="21"/>
      <c r="JM65" s="21"/>
      <c r="JN65" s="21"/>
      <c r="JO65" s="21"/>
      <c r="JP65" s="21"/>
      <c r="JQ65" s="21"/>
      <c r="JR65" s="21"/>
      <c r="JS65" s="21"/>
      <c r="JT65" s="21"/>
      <c r="JU65" s="21"/>
      <c r="JV65" s="21"/>
      <c r="JW65" s="21"/>
      <c r="JX65" s="21"/>
      <c r="JY65" s="21"/>
      <c r="JZ65" s="21"/>
      <c r="KA65" s="21"/>
      <c r="KB65" s="21"/>
      <c r="KC65" s="21"/>
      <c r="KD65" s="21"/>
      <c r="KE65" s="21"/>
      <c r="KF65" s="21"/>
      <c r="KG65" s="21"/>
      <c r="KH65" s="21"/>
      <c r="KI65" s="21"/>
      <c r="KJ65" s="21"/>
      <c r="KK65" s="21"/>
      <c r="KL65" s="21"/>
      <c r="KM65" s="21"/>
      <c r="KN65" s="21"/>
      <c r="KO65" s="21"/>
      <c r="KP65" s="21"/>
      <c r="KQ65" s="21"/>
      <c r="KR65" s="21"/>
      <c r="KS65" s="21"/>
      <c r="KT65" s="21"/>
      <c r="KU65" s="21"/>
      <c r="KV65" s="21"/>
      <c r="KW65" s="21"/>
      <c r="KX65" s="21"/>
      <c r="KY65" s="21"/>
      <c r="KZ65" s="21"/>
      <c r="LA65" s="21"/>
      <c r="LB65" s="21"/>
      <c r="LC65" s="21"/>
      <c r="LD65" s="21"/>
      <c r="LE65" s="21"/>
      <c r="LF65" s="21"/>
      <c r="LG65" s="21"/>
      <c r="LH65" s="21"/>
      <c r="LI65" s="21"/>
      <c r="LJ65" s="21"/>
      <c r="LK65" s="21"/>
      <c r="LL65" s="21"/>
      <c r="LM65" s="21"/>
      <c r="LN65" s="21"/>
      <c r="LO65" s="21">
        <v>2</v>
      </c>
      <c r="LP65" s="21"/>
      <c r="LQ65" s="21"/>
      <c r="LR65" s="21"/>
      <c r="LS65" s="21"/>
      <c r="LT65" s="21"/>
      <c r="LU65" s="21"/>
      <c r="LV65" s="21"/>
      <c r="LW65" s="21"/>
      <c r="LX65" s="21"/>
      <c r="LY65" s="21"/>
      <c r="LZ65" s="21"/>
      <c r="MA65" s="21"/>
      <c r="MB65" s="21"/>
      <c r="MC65" s="21"/>
      <c r="MD65" s="21"/>
      <c r="ME65" s="21"/>
      <c r="MF65" s="21"/>
      <c r="MG65" s="21"/>
      <c r="MH65" s="21"/>
      <c r="MI65" s="21"/>
      <c r="MJ65" s="21"/>
      <c r="MK65" s="21"/>
      <c r="ML65" s="21"/>
      <c r="MM65" s="21"/>
      <c r="MN65" s="21"/>
      <c r="MO65" s="21"/>
      <c r="MP65" s="21"/>
      <c r="MQ65" s="21"/>
      <c r="MR65" s="21"/>
      <c r="MS65" s="21"/>
      <c r="MT65" s="21"/>
      <c r="MU65" s="21"/>
      <c r="MV65" s="21"/>
      <c r="MW65" s="21"/>
      <c r="MX65" s="21"/>
      <c r="MY65" s="21"/>
      <c r="MZ65" s="21"/>
      <c r="NA65" s="21"/>
      <c r="NB65" s="21"/>
      <c r="NC65" s="21"/>
      <c r="ND65" s="21"/>
      <c r="NE65" s="21"/>
      <c r="NF65" s="21"/>
      <c r="NG65" s="21"/>
      <c r="NH65" s="21"/>
      <c r="NI65" s="21"/>
      <c r="NJ65" s="21"/>
      <c r="NK65" s="21"/>
      <c r="NL65" s="21"/>
      <c r="NM65" s="21"/>
      <c r="NN65" s="21">
        <v>2</v>
      </c>
      <c r="NO65" s="21">
        <v>2</v>
      </c>
      <c r="NP65" s="21">
        <v>2</v>
      </c>
      <c r="NQ65" s="21">
        <v>2</v>
      </c>
      <c r="NR65" s="21">
        <v>2</v>
      </c>
      <c r="NS65" s="21">
        <v>2</v>
      </c>
      <c r="NT65" s="21">
        <v>2</v>
      </c>
      <c r="NU65" s="21">
        <v>2</v>
      </c>
      <c r="NV65" s="21">
        <v>2</v>
      </c>
      <c r="NW65" s="21">
        <v>2</v>
      </c>
      <c r="NX65" s="21">
        <v>2</v>
      </c>
      <c r="NY65" s="21"/>
      <c r="NZ65" s="21"/>
      <c r="OA65" s="21"/>
      <c r="OB65" s="21"/>
      <c r="OC65" s="21"/>
      <c r="OD65" s="21"/>
      <c r="OE65" s="21"/>
      <c r="OF65" s="21"/>
      <c r="OG65" s="21"/>
      <c r="OH65" s="21"/>
      <c r="OI65" s="21"/>
      <c r="OJ65" s="21"/>
      <c r="OK65" s="21"/>
      <c r="OL65" s="21"/>
      <c r="OM65" s="21"/>
      <c r="ON65" s="21"/>
      <c r="OO65" s="21"/>
      <c r="OP65" s="21"/>
      <c r="OQ65" s="21"/>
      <c r="OR65" s="21"/>
      <c r="OS65" s="21"/>
      <c r="OT65" s="21"/>
      <c r="OU65" s="21"/>
      <c r="OV65" s="21"/>
      <c r="OW65" s="21"/>
      <c r="OX65" s="21"/>
      <c r="OY65" s="21"/>
      <c r="OZ65" s="21"/>
      <c r="PA65" s="21"/>
      <c r="PB65" s="21"/>
      <c r="PC65" s="21"/>
      <c r="PD65" s="21"/>
      <c r="PE65" s="21"/>
      <c r="PF65" s="21"/>
      <c r="PG65" s="21"/>
      <c r="PH65" s="21"/>
      <c r="PI65" s="21"/>
      <c r="PJ65" s="21"/>
      <c r="PK65" s="21"/>
      <c r="PL65" s="21"/>
      <c r="PM65" s="21"/>
      <c r="PN65" s="21"/>
      <c r="PO65" s="21"/>
      <c r="PP65" s="21"/>
      <c r="PQ65" s="21"/>
      <c r="PR65" s="21"/>
      <c r="PS65" s="21"/>
      <c r="PT65" s="21"/>
      <c r="PU65" s="21"/>
      <c r="PV65" s="21"/>
      <c r="PW65" s="21"/>
      <c r="PX65" s="21"/>
      <c r="PY65" s="21"/>
      <c r="PZ65" s="21"/>
      <c r="QA65" s="21"/>
      <c r="QB65" s="21"/>
      <c r="QC65" s="21"/>
      <c r="QD65" s="21"/>
      <c r="QE65" s="21"/>
      <c r="QF65" s="21"/>
      <c r="QG65" s="21"/>
      <c r="QH65" s="21"/>
      <c r="QI65" s="21"/>
      <c r="QJ65" s="21"/>
      <c r="QK65" s="21"/>
      <c r="QL65" s="21"/>
      <c r="QM65" s="21"/>
      <c r="QN65" s="21"/>
      <c r="QO65" s="21"/>
      <c r="QP65" s="21"/>
      <c r="QQ65" s="21"/>
      <c r="QR65" s="21"/>
      <c r="QS65" s="21"/>
      <c r="QT65" s="21"/>
      <c r="QU65" s="21"/>
      <c r="QV65" s="21"/>
      <c r="QW65" s="21"/>
      <c r="QX65" s="21"/>
      <c r="QY65" s="21"/>
      <c r="QZ65" s="21"/>
      <c r="RA65" s="21"/>
      <c r="RB65" s="21"/>
      <c r="RC65" s="21"/>
      <c r="RD65" s="21"/>
      <c r="RE65" s="21"/>
      <c r="RF65" s="21"/>
      <c r="RG65" s="21"/>
      <c r="RH65" s="21"/>
      <c r="RI65" s="21"/>
      <c r="RJ65" s="21"/>
      <c r="RK65" s="21"/>
      <c r="RL65" s="21"/>
      <c r="RM65" s="21"/>
      <c r="RN65" s="21"/>
      <c r="RO65" s="21"/>
      <c r="RP65" s="21"/>
      <c r="RQ65" s="21"/>
      <c r="RR65" s="21"/>
      <c r="RS65" s="21"/>
      <c r="RT65" s="21"/>
      <c r="RU65" s="21"/>
      <c r="RV65" s="21"/>
      <c r="RW65" s="21"/>
      <c r="RX65" s="21"/>
      <c r="RY65" s="21"/>
      <c r="RZ65" s="21"/>
      <c r="SA65" s="21"/>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row>
    <row r="66" spans="1:572" ht="15" hidden="1" customHeight="1">
      <c r="B66" s="104" t="s">
        <v>747</v>
      </c>
      <c r="C66" s="104"/>
      <c r="D66" s="104"/>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87"/>
      <c r="JN66" s="87"/>
      <c r="JO66" s="87"/>
      <c r="JP66" s="87"/>
      <c r="JQ66" s="87"/>
      <c r="JR66" s="87"/>
      <c r="JS66" s="87"/>
      <c r="JT66" s="87"/>
      <c r="JU66" s="87"/>
      <c r="JV66" s="87"/>
      <c r="JW66" s="87"/>
      <c r="JX66" s="87"/>
      <c r="JY66" s="87"/>
      <c r="JZ66" s="87"/>
      <c r="KA66" s="87"/>
      <c r="KB66" s="87"/>
      <c r="KC66" s="87"/>
      <c r="KD66" s="87"/>
      <c r="KE66" s="87"/>
      <c r="KF66" s="87"/>
      <c r="KG66" s="87"/>
      <c r="KH66" s="87"/>
      <c r="KI66" s="87"/>
      <c r="KJ66" s="87"/>
      <c r="KK66" s="87"/>
      <c r="KL66" s="87"/>
      <c r="KM66" s="87"/>
      <c r="KN66" s="87"/>
      <c r="KO66" s="87"/>
      <c r="KP66" s="87"/>
      <c r="KQ66" s="87"/>
      <c r="KR66" s="87"/>
      <c r="KS66" s="87"/>
      <c r="KT66" s="8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row>
    <row r="67" spans="1:572" ht="15" hidden="1" customHeight="1" outlineLevel="1">
      <c r="B67" s="35" t="s">
        <v>748</v>
      </c>
      <c r="C67" s="69" t="str">
        <f>HYPERLINK("#Référentiel_de_Compétences!"&amp;ADDRESS(6+MATCH(B67,[2]Référentiel_de_Compétences!$B$7:$B$218,0),4),"Définition")</f>
        <v>Définition</v>
      </c>
      <c r="D67" s="18" t="str">
        <f>VLOOKUP(B67,[2]Référentiel_de_Compétences!$B$7:$C$399,2,0)</f>
        <v>Marché Particulier</v>
      </c>
      <c r="E67" s="19"/>
      <c r="F67" s="19"/>
      <c r="G67" s="19"/>
      <c r="H67" s="19"/>
      <c r="I67" s="19"/>
      <c r="J67" s="19"/>
      <c r="K67" s="19"/>
      <c r="L67" s="19">
        <v>2</v>
      </c>
      <c r="M67" s="19">
        <v>1</v>
      </c>
      <c r="N67" s="19">
        <v>2</v>
      </c>
      <c r="O67" s="19"/>
      <c r="P67" s="19"/>
      <c r="Q67" s="19">
        <v>2</v>
      </c>
      <c r="R67" s="19"/>
      <c r="S67" s="19"/>
      <c r="T67" s="19"/>
      <c r="U67" s="19"/>
      <c r="V67" s="19"/>
      <c r="W67" s="19"/>
      <c r="X67" s="19"/>
      <c r="Y67" s="19"/>
      <c r="Z67" s="19"/>
      <c r="AA67" s="19"/>
      <c r="AB67" s="19"/>
      <c r="AC67" s="19">
        <v>1</v>
      </c>
      <c r="AD67" s="19">
        <v>2</v>
      </c>
      <c r="AE67" s="21"/>
      <c r="AF67" s="19"/>
      <c r="AG67" s="19"/>
      <c r="AH67" s="21"/>
      <c r="AI67" s="19">
        <v>2</v>
      </c>
      <c r="AJ67" s="19">
        <v>1</v>
      </c>
      <c r="AK67" s="21">
        <v>1</v>
      </c>
      <c r="AL67" s="19">
        <v>1</v>
      </c>
      <c r="AM67" s="19"/>
      <c r="AN67" s="19"/>
      <c r="AO67" s="19"/>
      <c r="AP67" s="19"/>
      <c r="AQ67" s="19">
        <v>1</v>
      </c>
      <c r="AR67" s="19"/>
      <c r="AS67" s="19"/>
      <c r="AT67" s="19">
        <v>1</v>
      </c>
      <c r="AU67" s="19">
        <v>1</v>
      </c>
      <c r="AV67" s="19"/>
      <c r="AW67" s="19"/>
      <c r="AX67" s="19"/>
      <c r="AY67" s="21"/>
      <c r="AZ67" s="21"/>
      <c r="BA67" s="21"/>
      <c r="BB67" s="19"/>
      <c r="BC67" s="19"/>
      <c r="BD67" s="19"/>
      <c r="BE67" s="19"/>
      <c r="BF67" s="19"/>
      <c r="BG67" s="19"/>
      <c r="BH67" s="19"/>
      <c r="BI67" s="19"/>
      <c r="BJ67" s="19"/>
      <c r="BK67" s="19"/>
      <c r="BL67" s="19"/>
      <c r="BM67" s="19"/>
      <c r="BN67" s="19"/>
      <c r="BO67" s="19"/>
      <c r="BP67" s="19"/>
      <c r="BQ67" s="19"/>
      <c r="BR67" s="19"/>
      <c r="BS67" s="19"/>
      <c r="BT67" s="19">
        <v>1</v>
      </c>
      <c r="BU67" s="19">
        <v>1</v>
      </c>
      <c r="BV67" s="19">
        <v>1</v>
      </c>
      <c r="BW67" s="19"/>
      <c r="BX67" s="19">
        <v>1</v>
      </c>
      <c r="BY67" s="19"/>
      <c r="BZ67" s="19">
        <v>1</v>
      </c>
      <c r="CA67" s="19"/>
      <c r="CB67" s="19"/>
      <c r="CC67" s="19">
        <v>1</v>
      </c>
      <c r="CD67" s="19">
        <v>1</v>
      </c>
      <c r="CE67" s="19"/>
      <c r="CF67" s="19"/>
      <c r="CG67" s="19"/>
      <c r="CH67" s="19"/>
      <c r="CI67" s="19">
        <v>2</v>
      </c>
      <c r="CJ67" s="19"/>
      <c r="CK67" s="19"/>
      <c r="CL67" s="19"/>
      <c r="CM67" s="19"/>
      <c r="CN67" s="19"/>
      <c r="CO67" s="19"/>
      <c r="CP67" s="19"/>
      <c r="CQ67" s="19"/>
      <c r="CR67" s="19"/>
      <c r="CS67" s="19"/>
      <c r="CT67" s="19"/>
      <c r="CU67" s="19"/>
      <c r="CV67" s="19"/>
      <c r="CW67" s="19"/>
      <c r="CX67" s="19"/>
      <c r="CY67" s="19"/>
      <c r="CZ67" s="19"/>
      <c r="DA67" s="19"/>
      <c r="DB67" s="19"/>
      <c r="DC67" s="19">
        <v>1</v>
      </c>
      <c r="DD67" s="19">
        <v>1</v>
      </c>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v>2</v>
      </c>
      <c r="EC67" s="19">
        <v>2</v>
      </c>
      <c r="ED67" s="19"/>
      <c r="EE67" s="19"/>
      <c r="EF67" s="19"/>
      <c r="EG67" s="19"/>
      <c r="EH67" s="19"/>
      <c r="EI67" s="19"/>
      <c r="EJ67" s="19"/>
      <c r="EK67" s="19"/>
      <c r="EL67" s="19"/>
      <c r="EM67" s="19"/>
      <c r="EN67" s="19"/>
      <c r="EO67" s="19"/>
      <c r="EP67" s="19">
        <v>2</v>
      </c>
      <c r="EQ67" s="19"/>
      <c r="ER67" s="19"/>
      <c r="ES67" s="19">
        <v>2</v>
      </c>
      <c r="ET67" s="19"/>
      <c r="EU67" s="19"/>
      <c r="EV67" s="19"/>
      <c r="EW67" s="19">
        <v>2</v>
      </c>
      <c r="EX67" s="19">
        <v>1</v>
      </c>
      <c r="EY67" s="19">
        <v>1</v>
      </c>
      <c r="EZ67" s="19"/>
      <c r="FA67" s="19"/>
      <c r="FB67" s="19">
        <v>1</v>
      </c>
      <c r="FC67" s="19">
        <v>1</v>
      </c>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v>1</v>
      </c>
      <c r="GO67" s="19">
        <v>1</v>
      </c>
      <c r="GP67" s="19">
        <v>1</v>
      </c>
      <c r="GQ67" s="19"/>
      <c r="GR67" s="19"/>
      <c r="GS67" s="19">
        <v>2</v>
      </c>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19"/>
      <c r="JH67" s="19"/>
      <c r="JI67" s="19"/>
      <c r="JJ67" s="19"/>
      <c r="JK67" s="19"/>
      <c r="JL67" s="19"/>
      <c r="JM67" s="19"/>
      <c r="JN67" s="19"/>
      <c r="JO67" s="19"/>
      <c r="JP67" s="19"/>
      <c r="JQ67" s="19"/>
      <c r="JR67" s="19"/>
      <c r="JS67" s="19"/>
      <c r="JT67" s="19"/>
      <c r="JU67" s="19"/>
      <c r="JV67" s="19"/>
      <c r="JW67" s="19"/>
      <c r="JX67" s="19"/>
      <c r="JY67" s="19"/>
      <c r="JZ67" s="19"/>
      <c r="KA67" s="19"/>
      <c r="KB67" s="19"/>
      <c r="KC67" s="19"/>
      <c r="KD67" s="19"/>
      <c r="KE67" s="19"/>
      <c r="KF67" s="19"/>
      <c r="KG67" s="19"/>
      <c r="KH67" s="19"/>
      <c r="KI67" s="19"/>
      <c r="KJ67" s="19"/>
      <c r="KK67" s="19"/>
      <c r="KL67" s="19"/>
      <c r="KM67" s="19"/>
      <c r="KN67" s="19"/>
      <c r="KO67" s="19"/>
      <c r="KP67" s="19"/>
      <c r="KQ67" s="19"/>
      <c r="KR67" s="19"/>
      <c r="KS67" s="19"/>
      <c r="KT67" s="19"/>
      <c r="KU67" s="19"/>
      <c r="KV67" s="19"/>
      <c r="KW67" s="19"/>
      <c r="KX67" s="19"/>
      <c r="KY67" s="19"/>
      <c r="KZ67" s="19"/>
      <c r="LA67" s="19"/>
      <c r="LB67" s="19"/>
      <c r="LC67" s="19"/>
      <c r="LD67" s="19"/>
      <c r="LE67" s="19"/>
      <c r="LF67" s="19"/>
      <c r="LG67" s="19"/>
      <c r="LH67" s="19"/>
      <c r="LI67" s="19"/>
      <c r="LJ67" s="19"/>
      <c r="LK67" s="19"/>
      <c r="LL67" s="19"/>
      <c r="LM67" s="19"/>
      <c r="LN67" s="19"/>
      <c r="LO67" s="19"/>
      <c r="LP67" s="19"/>
      <c r="LQ67" s="19"/>
      <c r="LR67" s="19"/>
      <c r="LS67" s="19"/>
      <c r="LT67" s="19"/>
      <c r="LU67" s="19"/>
      <c r="LV67" s="19"/>
      <c r="LW67" s="19"/>
      <c r="LX67" s="19"/>
      <c r="LY67" s="19"/>
      <c r="LZ67" s="19"/>
      <c r="MA67" s="19"/>
      <c r="MB67" s="19"/>
      <c r="MC67" s="19"/>
      <c r="MD67" s="19"/>
      <c r="ME67" s="19"/>
      <c r="MF67" s="19"/>
      <c r="MG67" s="19"/>
      <c r="MH67" s="19"/>
      <c r="MI67" s="19"/>
      <c r="MJ67" s="19"/>
      <c r="MK67" s="19"/>
      <c r="ML67" s="19"/>
      <c r="MM67" s="19"/>
      <c r="MN67" s="19"/>
      <c r="MO67" s="19"/>
      <c r="MP67" s="19"/>
      <c r="MQ67" s="19"/>
      <c r="MR67" s="19"/>
      <c r="MS67" s="19"/>
      <c r="MT67" s="19"/>
      <c r="MU67" s="19"/>
      <c r="MV67" s="19"/>
      <c r="MW67" s="19"/>
      <c r="MX67" s="19"/>
      <c r="MY67" s="19"/>
      <c r="MZ67" s="19"/>
      <c r="NA67" s="19"/>
      <c r="NB67" s="19"/>
      <c r="NC67" s="19"/>
      <c r="ND67" s="19"/>
      <c r="NE67" s="19"/>
      <c r="NF67" s="19"/>
      <c r="NG67" s="19"/>
      <c r="NH67" s="19"/>
      <c r="NI67" s="19"/>
      <c r="NJ67" s="19"/>
      <c r="NK67" s="19"/>
      <c r="NL67" s="19"/>
      <c r="NM67" s="19"/>
      <c r="NN67" s="19"/>
      <c r="NO67" s="19"/>
      <c r="NP67" s="19"/>
      <c r="NQ67" s="19"/>
      <c r="NR67" s="19"/>
      <c r="NS67" s="19"/>
      <c r="NT67" s="19"/>
      <c r="NU67" s="19"/>
      <c r="NV67" s="19"/>
      <c r="NW67" s="19"/>
      <c r="NX67" s="19"/>
      <c r="NY67" s="19"/>
      <c r="NZ67" s="19"/>
      <c r="OA67" s="19"/>
      <c r="OB67" s="19"/>
      <c r="OC67" s="19"/>
      <c r="OD67" s="19"/>
      <c r="OE67" s="19"/>
      <c r="OF67" s="19"/>
      <c r="OG67" s="19"/>
      <c r="OH67" s="19"/>
      <c r="OI67" s="19"/>
      <c r="OJ67" s="19"/>
      <c r="OK67" s="19"/>
      <c r="OL67" s="19"/>
      <c r="OM67" s="19"/>
      <c r="ON67" s="19"/>
      <c r="OO67" s="19"/>
      <c r="OP67" s="19"/>
      <c r="OQ67" s="19"/>
      <c r="OR67" s="19"/>
      <c r="OS67" s="19"/>
      <c r="OT67" s="19"/>
      <c r="OU67" s="19"/>
      <c r="OV67" s="19"/>
      <c r="OW67" s="19"/>
      <c r="OX67" s="19"/>
      <c r="OY67" s="19"/>
      <c r="OZ67" s="19"/>
      <c r="PA67" s="19"/>
      <c r="PB67" s="19"/>
      <c r="PC67" s="19"/>
      <c r="PD67" s="19"/>
      <c r="PE67" s="19"/>
      <c r="PF67" s="19"/>
      <c r="PG67" s="19"/>
      <c r="PH67" s="19"/>
      <c r="PI67" s="19"/>
      <c r="PJ67" s="19"/>
      <c r="PK67" s="19"/>
      <c r="PL67" s="19"/>
      <c r="PM67" s="19"/>
      <c r="PN67" s="19"/>
      <c r="PO67" s="19"/>
      <c r="PP67" s="19"/>
      <c r="PQ67" s="19"/>
      <c r="PR67" s="19"/>
      <c r="PS67" s="19"/>
      <c r="PT67" s="19"/>
      <c r="PU67" s="19"/>
      <c r="PV67" s="19"/>
      <c r="PW67" s="19"/>
      <c r="PX67" s="19"/>
      <c r="PY67" s="19"/>
      <c r="PZ67" s="19"/>
      <c r="QA67" s="19"/>
      <c r="QB67" s="19"/>
      <c r="QC67" s="19"/>
      <c r="QD67" s="19"/>
      <c r="QE67" s="19"/>
      <c r="QF67" s="19"/>
      <c r="QG67" s="19"/>
      <c r="QH67" s="19"/>
      <c r="QI67" s="19"/>
      <c r="QJ67" s="19"/>
      <c r="QK67" s="19"/>
      <c r="QL67" s="19"/>
      <c r="QM67" s="19"/>
      <c r="QN67" s="19"/>
      <c r="QO67" s="19"/>
      <c r="QP67" s="19"/>
      <c r="QQ67" s="19"/>
      <c r="QR67" s="19"/>
      <c r="QS67" s="19"/>
      <c r="QT67" s="19"/>
      <c r="QU67" s="19"/>
      <c r="QV67" s="19"/>
      <c r="QW67" s="19"/>
      <c r="QX67" s="19"/>
      <c r="QY67" s="19"/>
      <c r="QZ67" s="19"/>
      <c r="RA67" s="19"/>
      <c r="RB67" s="19"/>
      <c r="RC67" s="19"/>
      <c r="RD67" s="19"/>
      <c r="RE67" s="19"/>
      <c r="RF67" s="19"/>
      <c r="RG67" s="19"/>
      <c r="RH67" s="19"/>
      <c r="RI67" s="19"/>
      <c r="RJ67" s="19"/>
      <c r="RK67" s="19"/>
      <c r="RL67" s="19"/>
      <c r="RM67" s="19"/>
      <c r="RN67" s="19"/>
      <c r="RO67" s="19"/>
      <c r="RP67" s="19"/>
      <c r="RQ67" s="19"/>
      <c r="RR67" s="19"/>
      <c r="RS67" s="19"/>
      <c r="RT67" s="19"/>
      <c r="RU67" s="19"/>
      <c r="RV67" s="19"/>
      <c r="RW67" s="19"/>
      <c r="RX67" s="19"/>
      <c r="RY67" s="19"/>
      <c r="RZ67" s="19"/>
      <c r="SA67" s="19"/>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row>
    <row r="68" spans="1:572" ht="15" hidden="1" customHeight="1" outlineLevel="1">
      <c r="B68" s="23" t="s">
        <v>749</v>
      </c>
      <c r="C68" s="69" t="str">
        <f>HYPERLINK("#Référentiel_de_Compétences!"&amp;ADDRESS(6+MATCH(B68,[2]Référentiel_de_Compétences!$B$7:$B$218,0),4),"Définition")</f>
        <v>Définition</v>
      </c>
      <c r="D68" s="24" t="str">
        <f>VLOOKUP(B68,[2]Référentiel_de_Compétences!$B$7:$C$399,2,0)</f>
        <v>Marché Patrimonial</v>
      </c>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19"/>
      <c r="AE68" s="21"/>
      <c r="AF68" s="19"/>
      <c r="AG68" s="19"/>
      <c r="AH68" s="21"/>
      <c r="AI68" s="19"/>
      <c r="AJ68" s="19"/>
      <c r="AK68" s="21"/>
      <c r="AL68" s="19"/>
      <c r="AM68" s="21"/>
      <c r="AN68" s="21"/>
      <c r="AO68" s="21"/>
      <c r="AP68" s="21"/>
      <c r="AQ68" s="21"/>
      <c r="AR68" s="21"/>
      <c r="AS68" s="21"/>
      <c r="AT68" s="21"/>
      <c r="AU68" s="21"/>
      <c r="AV68" s="21"/>
      <c r="AW68" s="21"/>
      <c r="AX68" s="21"/>
      <c r="AY68" s="21">
        <v>1</v>
      </c>
      <c r="AZ68" s="21">
        <v>1</v>
      </c>
      <c r="BA68" s="21">
        <v>1</v>
      </c>
      <c r="BB68" s="21">
        <v>1</v>
      </c>
      <c r="BC68" s="21">
        <v>1</v>
      </c>
      <c r="BD68" s="21">
        <v>1</v>
      </c>
      <c r="BE68" s="21">
        <v>1</v>
      </c>
      <c r="BF68" s="21"/>
      <c r="BG68" s="21"/>
      <c r="BH68" s="21"/>
      <c r="BI68" s="21"/>
      <c r="BJ68" s="21"/>
      <c r="BK68" s="21"/>
      <c r="BL68" s="21"/>
      <c r="BM68" s="21"/>
      <c r="BN68" s="21"/>
      <c r="BO68" s="21"/>
      <c r="BP68" s="21"/>
      <c r="BQ68" s="21"/>
      <c r="BR68" s="21"/>
      <c r="BS68" s="21"/>
      <c r="BT68" s="21"/>
      <c r="BU68" s="21"/>
      <c r="BV68" s="21"/>
      <c r="BW68" s="21">
        <v>1</v>
      </c>
      <c r="BX68" s="21"/>
      <c r="BY68" s="21">
        <v>1</v>
      </c>
      <c r="BZ68" s="21">
        <v>2</v>
      </c>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v>2</v>
      </c>
      <c r="DD68" s="21">
        <v>2</v>
      </c>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v>2</v>
      </c>
      <c r="EC68" s="21"/>
      <c r="ED68" s="21"/>
      <c r="EE68" s="21"/>
      <c r="EF68" s="21"/>
      <c r="EG68" s="21"/>
      <c r="EH68" s="21"/>
      <c r="EI68" s="21"/>
      <c r="EJ68" s="21"/>
      <c r="EK68" s="21"/>
      <c r="EL68" s="21"/>
      <c r="EM68" s="21"/>
      <c r="EN68" s="21"/>
      <c r="EO68" s="21"/>
      <c r="EP68" s="21">
        <v>2</v>
      </c>
      <c r="EQ68" s="21"/>
      <c r="ER68" s="21"/>
      <c r="ES68" s="21">
        <v>2</v>
      </c>
      <c r="ET68" s="21"/>
      <c r="EU68" s="21"/>
      <c r="EV68" s="21"/>
      <c r="EW68" s="21">
        <v>2</v>
      </c>
      <c r="EX68" s="21"/>
      <c r="EY68" s="21"/>
      <c r="EZ68" s="21">
        <v>1</v>
      </c>
      <c r="FA68" s="21"/>
      <c r="FB68" s="21">
        <v>2</v>
      </c>
      <c r="FC68" s="21">
        <v>2</v>
      </c>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v>1</v>
      </c>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1"/>
      <c r="JH68" s="21"/>
      <c r="JI68" s="21"/>
      <c r="JJ68" s="21"/>
      <c r="JK68" s="21"/>
      <c r="JL68" s="21"/>
      <c r="JM68" s="21"/>
      <c r="JN68" s="21"/>
      <c r="JO68" s="21"/>
      <c r="JP68" s="21"/>
      <c r="JQ68" s="21"/>
      <c r="JR68" s="21"/>
      <c r="JS68" s="21"/>
      <c r="JT68" s="21"/>
      <c r="JU68" s="21"/>
      <c r="JV68" s="21"/>
      <c r="JW68" s="21"/>
      <c r="JX68" s="21"/>
      <c r="JY68" s="21"/>
      <c r="JZ68" s="21"/>
      <c r="KA68" s="21"/>
      <c r="KB68" s="21"/>
      <c r="KC68" s="21"/>
      <c r="KD68" s="21"/>
      <c r="KE68" s="21"/>
      <c r="KF68" s="21"/>
      <c r="KG68" s="21"/>
      <c r="KH68" s="21"/>
      <c r="KI68" s="21"/>
      <c r="KJ68" s="21"/>
      <c r="KK68" s="21"/>
      <c r="KL68" s="21"/>
      <c r="KM68" s="21"/>
      <c r="KN68" s="21"/>
      <c r="KO68" s="21"/>
      <c r="KP68" s="21"/>
      <c r="KQ68" s="21"/>
      <c r="KR68" s="21"/>
      <c r="KS68" s="21"/>
      <c r="KT68" s="21"/>
      <c r="KU68" s="21"/>
      <c r="KV68" s="21"/>
      <c r="KW68" s="21"/>
      <c r="KX68" s="21"/>
      <c r="KY68" s="21"/>
      <c r="KZ68" s="21"/>
      <c r="LA68" s="21"/>
      <c r="LB68" s="21"/>
      <c r="LC68" s="21"/>
      <c r="LD68" s="21"/>
      <c r="LE68" s="21"/>
      <c r="LF68" s="21"/>
      <c r="LG68" s="21"/>
      <c r="LH68" s="21"/>
      <c r="LI68" s="21"/>
      <c r="LJ68" s="21"/>
      <c r="LK68" s="21"/>
      <c r="LL68" s="21"/>
      <c r="LM68" s="21"/>
      <c r="LN68" s="21"/>
      <c r="LO68" s="21"/>
      <c r="LP68" s="21"/>
      <c r="LQ68" s="21"/>
      <c r="LR68" s="21"/>
      <c r="LS68" s="21"/>
      <c r="LT68" s="21"/>
      <c r="LU68" s="21"/>
      <c r="LV68" s="21"/>
      <c r="LW68" s="21"/>
      <c r="LX68" s="21"/>
      <c r="LY68" s="21"/>
      <c r="LZ68" s="21"/>
      <c r="MA68" s="21"/>
      <c r="MB68" s="21"/>
      <c r="MC68" s="21"/>
      <c r="MD68" s="21"/>
      <c r="ME68" s="21"/>
      <c r="MF68" s="21"/>
      <c r="MG68" s="21"/>
      <c r="MH68" s="21"/>
      <c r="MI68" s="21"/>
      <c r="MJ68" s="21"/>
      <c r="MK68" s="21"/>
      <c r="ML68" s="21"/>
      <c r="MM68" s="21"/>
      <c r="MN68" s="21"/>
      <c r="MO68" s="21"/>
      <c r="MP68" s="21"/>
      <c r="MQ68" s="21"/>
      <c r="MR68" s="21"/>
      <c r="MS68" s="21"/>
      <c r="MT68" s="21"/>
      <c r="MU68" s="21"/>
      <c r="MV68" s="21"/>
      <c r="MW68" s="21"/>
      <c r="MX68" s="21"/>
      <c r="MY68" s="21"/>
      <c r="MZ68" s="21"/>
      <c r="NA68" s="21"/>
      <c r="NB68" s="21"/>
      <c r="NC68" s="21"/>
      <c r="ND68" s="21"/>
      <c r="NE68" s="21"/>
      <c r="NF68" s="21"/>
      <c r="NG68" s="21"/>
      <c r="NH68" s="21"/>
      <c r="NI68" s="21"/>
      <c r="NJ68" s="21"/>
      <c r="NK68" s="21"/>
      <c r="NL68" s="21"/>
      <c r="NM68" s="21"/>
      <c r="NN68" s="21"/>
      <c r="NO68" s="21"/>
      <c r="NP68" s="21"/>
      <c r="NQ68" s="21"/>
      <c r="NR68" s="21"/>
      <c r="NS68" s="21"/>
      <c r="NT68" s="21"/>
      <c r="NU68" s="21"/>
      <c r="NV68" s="21"/>
      <c r="NW68" s="21"/>
      <c r="NX68" s="21"/>
      <c r="NY68" s="21"/>
      <c r="NZ68" s="21"/>
      <c r="OA68" s="21"/>
      <c r="OB68" s="21"/>
      <c r="OC68" s="21"/>
      <c r="OD68" s="21"/>
      <c r="OE68" s="21"/>
      <c r="OF68" s="21"/>
      <c r="OG68" s="21"/>
      <c r="OH68" s="21"/>
      <c r="OI68" s="21"/>
      <c r="OJ68" s="21"/>
      <c r="OK68" s="21"/>
      <c r="OL68" s="21"/>
      <c r="OM68" s="21"/>
      <c r="ON68" s="21"/>
      <c r="OO68" s="21"/>
      <c r="OP68" s="21"/>
      <c r="OQ68" s="21"/>
      <c r="OR68" s="21"/>
      <c r="OS68" s="21"/>
      <c r="OT68" s="21"/>
      <c r="OU68" s="21"/>
      <c r="OV68" s="21"/>
      <c r="OW68" s="21"/>
      <c r="OX68" s="21"/>
      <c r="OY68" s="21"/>
      <c r="OZ68" s="21"/>
      <c r="PA68" s="21"/>
      <c r="PB68" s="21"/>
      <c r="PC68" s="21"/>
      <c r="PD68" s="21"/>
      <c r="PE68" s="21"/>
      <c r="PF68" s="21"/>
      <c r="PG68" s="21"/>
      <c r="PH68" s="21"/>
      <c r="PI68" s="21"/>
      <c r="PJ68" s="21"/>
      <c r="PK68" s="21"/>
      <c r="PL68" s="21"/>
      <c r="PM68" s="21"/>
      <c r="PN68" s="21"/>
      <c r="PO68" s="21"/>
      <c r="PP68" s="21"/>
      <c r="PQ68" s="21"/>
      <c r="PR68" s="21"/>
      <c r="PS68" s="21"/>
      <c r="PT68" s="21"/>
      <c r="PU68" s="21"/>
      <c r="PV68" s="21"/>
      <c r="PW68" s="21"/>
      <c r="PX68" s="21"/>
      <c r="PY68" s="21"/>
      <c r="PZ68" s="21"/>
      <c r="QA68" s="21"/>
      <c r="QB68" s="21"/>
      <c r="QC68" s="21"/>
      <c r="QD68" s="21"/>
      <c r="QE68" s="21"/>
      <c r="QF68" s="21"/>
      <c r="QG68" s="21"/>
      <c r="QH68" s="21"/>
      <c r="QI68" s="21"/>
      <c r="QJ68" s="21"/>
      <c r="QK68" s="21"/>
      <c r="QL68" s="21"/>
      <c r="QM68" s="21"/>
      <c r="QN68" s="21"/>
      <c r="QO68" s="21"/>
      <c r="QP68" s="21"/>
      <c r="QQ68" s="21"/>
      <c r="QR68" s="21"/>
      <c r="QS68" s="21"/>
      <c r="QT68" s="21"/>
      <c r="QU68" s="21"/>
      <c r="QV68" s="21"/>
      <c r="QW68" s="21"/>
      <c r="QX68" s="21"/>
      <c r="QY68" s="21"/>
      <c r="QZ68" s="21"/>
      <c r="RA68" s="21"/>
      <c r="RB68" s="21"/>
      <c r="RC68" s="21"/>
      <c r="RD68" s="21"/>
      <c r="RE68" s="21"/>
      <c r="RF68" s="21"/>
      <c r="RG68" s="21"/>
      <c r="RH68" s="21"/>
      <c r="RI68" s="21"/>
      <c r="RJ68" s="21"/>
      <c r="RK68" s="21"/>
      <c r="RL68" s="21"/>
      <c r="RM68" s="21"/>
      <c r="RN68" s="21"/>
      <c r="RO68" s="21"/>
      <c r="RP68" s="21"/>
      <c r="RQ68" s="21"/>
      <c r="RR68" s="21"/>
      <c r="RS68" s="21"/>
      <c r="RT68" s="21"/>
      <c r="RU68" s="21"/>
      <c r="RV68" s="21"/>
      <c r="RW68" s="21"/>
      <c r="RX68" s="21"/>
      <c r="RY68" s="21"/>
      <c r="RZ68" s="21"/>
      <c r="SA68" s="21"/>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row>
    <row r="69" spans="1:572" ht="15" hidden="1" customHeight="1" outlineLevel="1">
      <c r="B69" s="23" t="s">
        <v>750</v>
      </c>
      <c r="C69" s="69" t="str">
        <f>HYPERLINK("#Référentiel_de_Compétences!"&amp;ADDRESS(6+MATCH(B69,[2]Référentiel_de_Compétences!$B$7:$B$218,0),4),"Définition")</f>
        <v>Définition</v>
      </c>
      <c r="D69" s="24" t="str">
        <f>VLOOKUP(B69,[2]Référentiel_de_Compétences!$B$7:$C$399,2,0)</f>
        <v>Marché Professionnels</v>
      </c>
      <c r="E69" s="21"/>
      <c r="F69" s="21"/>
      <c r="G69" s="21"/>
      <c r="H69" s="21">
        <v>1</v>
      </c>
      <c r="I69" s="21">
        <v>1</v>
      </c>
      <c r="J69" s="21"/>
      <c r="K69" s="21"/>
      <c r="L69" s="21">
        <v>2</v>
      </c>
      <c r="M69" s="21">
        <v>1</v>
      </c>
      <c r="N69" s="21"/>
      <c r="O69" s="21"/>
      <c r="P69" s="21"/>
      <c r="Q69" s="21">
        <v>2</v>
      </c>
      <c r="R69" s="21"/>
      <c r="S69" s="21"/>
      <c r="T69" s="21"/>
      <c r="U69" s="21"/>
      <c r="V69" s="21"/>
      <c r="W69" s="21"/>
      <c r="X69" s="21"/>
      <c r="Y69" s="21"/>
      <c r="Z69" s="21"/>
      <c r="AA69" s="21"/>
      <c r="AB69" s="21"/>
      <c r="AC69" s="21"/>
      <c r="AD69" s="19">
        <v>2</v>
      </c>
      <c r="AE69" s="21"/>
      <c r="AF69" s="19"/>
      <c r="AG69" s="19"/>
      <c r="AH69" s="21"/>
      <c r="AI69" s="19"/>
      <c r="AJ69" s="19"/>
      <c r="AK69" s="21"/>
      <c r="AL69" s="19"/>
      <c r="AM69" s="21"/>
      <c r="AN69" s="21"/>
      <c r="AO69" s="21"/>
      <c r="AP69" s="21"/>
      <c r="AQ69" s="21"/>
      <c r="AR69" s="21"/>
      <c r="AS69" s="21">
        <v>1</v>
      </c>
      <c r="AT69" s="21"/>
      <c r="AU69" s="21"/>
      <c r="AV69" s="21"/>
      <c r="AW69" s="21">
        <v>2</v>
      </c>
      <c r="AX69" s="21">
        <v>1</v>
      </c>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v>2</v>
      </c>
      <c r="BW69" s="21"/>
      <c r="BX69" s="21"/>
      <c r="BY69" s="21"/>
      <c r="BZ69" s="21"/>
      <c r="CA69" s="21"/>
      <c r="CB69" s="21"/>
      <c r="CC69" s="21">
        <v>2</v>
      </c>
      <c r="CD69" s="21">
        <v>2</v>
      </c>
      <c r="CE69" s="21">
        <v>1</v>
      </c>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v>2</v>
      </c>
      <c r="FE69" s="21">
        <v>2</v>
      </c>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1"/>
      <c r="JH69" s="21"/>
      <c r="JI69" s="21"/>
      <c r="JJ69" s="21"/>
      <c r="JK69" s="21"/>
      <c r="JL69" s="21"/>
      <c r="JM69" s="21"/>
      <c r="JN69" s="21"/>
      <c r="JO69" s="21"/>
      <c r="JP69" s="21"/>
      <c r="JQ69" s="21"/>
      <c r="JR69" s="21"/>
      <c r="JS69" s="21"/>
      <c r="JT69" s="21"/>
      <c r="JU69" s="21"/>
      <c r="JV69" s="21"/>
      <c r="JW69" s="21"/>
      <c r="JX69" s="21"/>
      <c r="JY69" s="21"/>
      <c r="JZ69" s="21"/>
      <c r="KA69" s="21"/>
      <c r="KB69" s="21"/>
      <c r="KC69" s="21"/>
      <c r="KD69" s="21"/>
      <c r="KE69" s="21"/>
      <c r="KF69" s="21"/>
      <c r="KG69" s="21"/>
      <c r="KH69" s="21"/>
      <c r="KI69" s="21"/>
      <c r="KJ69" s="21"/>
      <c r="KK69" s="21"/>
      <c r="KL69" s="21"/>
      <c r="KM69" s="21"/>
      <c r="KN69" s="21"/>
      <c r="KO69" s="21"/>
      <c r="KP69" s="21"/>
      <c r="KQ69" s="21"/>
      <c r="KR69" s="21"/>
      <c r="KS69" s="21"/>
      <c r="KT69" s="21"/>
      <c r="KU69" s="21"/>
      <c r="KV69" s="21"/>
      <c r="KW69" s="21"/>
      <c r="KX69" s="21"/>
      <c r="KY69" s="21"/>
      <c r="KZ69" s="21"/>
      <c r="LA69" s="21"/>
      <c r="LB69" s="21"/>
      <c r="LC69" s="21"/>
      <c r="LD69" s="21"/>
      <c r="LE69" s="21"/>
      <c r="LF69" s="21"/>
      <c r="LG69" s="21"/>
      <c r="LH69" s="21"/>
      <c r="LI69" s="21"/>
      <c r="LJ69" s="21"/>
      <c r="LK69" s="21"/>
      <c r="LL69" s="21"/>
      <c r="LM69" s="21"/>
      <c r="LN69" s="21"/>
      <c r="LO69" s="21"/>
      <c r="LP69" s="21"/>
      <c r="LQ69" s="21"/>
      <c r="LR69" s="21"/>
      <c r="LS69" s="21"/>
      <c r="LT69" s="21"/>
      <c r="LU69" s="21"/>
      <c r="LV69" s="21"/>
      <c r="LW69" s="21"/>
      <c r="LX69" s="21"/>
      <c r="LY69" s="21"/>
      <c r="LZ69" s="21"/>
      <c r="MA69" s="21"/>
      <c r="MB69" s="21"/>
      <c r="MC69" s="21"/>
      <c r="MD69" s="21"/>
      <c r="ME69" s="21"/>
      <c r="MF69" s="21"/>
      <c r="MG69" s="21"/>
      <c r="MH69" s="21"/>
      <c r="MI69" s="21"/>
      <c r="MJ69" s="21"/>
      <c r="MK69" s="21"/>
      <c r="ML69" s="21"/>
      <c r="MM69" s="21"/>
      <c r="MN69" s="21"/>
      <c r="MO69" s="21"/>
      <c r="MP69" s="21"/>
      <c r="MQ69" s="21"/>
      <c r="MR69" s="21"/>
      <c r="MS69" s="21"/>
      <c r="MT69" s="21"/>
      <c r="MU69" s="21"/>
      <c r="MV69" s="21"/>
      <c r="MW69" s="21"/>
      <c r="MX69" s="21"/>
      <c r="MY69" s="21"/>
      <c r="MZ69" s="21"/>
      <c r="NA69" s="21"/>
      <c r="NB69" s="21"/>
      <c r="NC69" s="21"/>
      <c r="ND69" s="21"/>
      <c r="NE69" s="21"/>
      <c r="NF69" s="21"/>
      <c r="NG69" s="21"/>
      <c r="NH69" s="21"/>
      <c r="NI69" s="21"/>
      <c r="NJ69" s="21"/>
      <c r="NK69" s="21"/>
      <c r="NL69" s="21"/>
      <c r="NM69" s="21"/>
      <c r="NN69" s="21"/>
      <c r="NO69" s="21"/>
      <c r="NP69" s="21"/>
      <c r="NQ69" s="21"/>
      <c r="NR69" s="21"/>
      <c r="NS69" s="21"/>
      <c r="NT69" s="21"/>
      <c r="NU69" s="21"/>
      <c r="NV69" s="21"/>
      <c r="NW69" s="21"/>
      <c r="NX69" s="21"/>
      <c r="NY69" s="21"/>
      <c r="NZ69" s="21"/>
      <c r="OA69" s="21"/>
      <c r="OB69" s="21"/>
      <c r="OC69" s="21"/>
      <c r="OD69" s="21"/>
      <c r="OE69" s="21"/>
      <c r="OF69" s="21"/>
      <c r="OG69" s="21"/>
      <c r="OH69" s="21"/>
      <c r="OI69" s="21"/>
      <c r="OJ69" s="21"/>
      <c r="OK69" s="21"/>
      <c r="OL69" s="21"/>
      <c r="OM69" s="21"/>
      <c r="ON69" s="21"/>
      <c r="OO69" s="21"/>
      <c r="OP69" s="21"/>
      <c r="OQ69" s="21"/>
      <c r="OR69" s="21"/>
      <c r="OS69" s="21"/>
      <c r="OT69" s="21"/>
      <c r="OU69" s="21"/>
      <c r="OV69" s="21"/>
      <c r="OW69" s="21"/>
      <c r="OX69" s="21"/>
      <c r="OY69" s="21"/>
      <c r="OZ69" s="21"/>
      <c r="PA69" s="21"/>
      <c r="PB69" s="21"/>
      <c r="PC69" s="21"/>
      <c r="PD69" s="21"/>
      <c r="PE69" s="21"/>
      <c r="PF69" s="21"/>
      <c r="PG69" s="21"/>
      <c r="PH69" s="21"/>
      <c r="PI69" s="21"/>
      <c r="PJ69" s="21"/>
      <c r="PK69" s="21"/>
      <c r="PL69" s="21"/>
      <c r="PM69" s="21"/>
      <c r="PN69" s="21"/>
      <c r="PO69" s="21"/>
      <c r="PP69" s="21"/>
      <c r="PQ69" s="21"/>
      <c r="PR69" s="21"/>
      <c r="PS69" s="21"/>
      <c r="PT69" s="21"/>
      <c r="PU69" s="21"/>
      <c r="PV69" s="21"/>
      <c r="PW69" s="21"/>
      <c r="PX69" s="21"/>
      <c r="PY69" s="21"/>
      <c r="PZ69" s="21"/>
      <c r="QA69" s="21"/>
      <c r="QB69" s="21"/>
      <c r="QC69" s="21"/>
      <c r="QD69" s="21"/>
      <c r="QE69" s="21"/>
      <c r="QF69" s="21"/>
      <c r="QG69" s="21"/>
      <c r="QH69" s="21"/>
      <c r="QI69" s="21"/>
      <c r="QJ69" s="21"/>
      <c r="QK69" s="21"/>
      <c r="QL69" s="21"/>
      <c r="QM69" s="21"/>
      <c r="QN69" s="21"/>
      <c r="QO69" s="21"/>
      <c r="QP69" s="21"/>
      <c r="QQ69" s="21"/>
      <c r="QR69" s="21"/>
      <c r="QS69" s="21"/>
      <c r="QT69" s="21"/>
      <c r="QU69" s="21"/>
      <c r="QV69" s="21"/>
      <c r="QW69" s="21"/>
      <c r="QX69" s="21"/>
      <c r="QY69" s="21"/>
      <c r="QZ69" s="21"/>
      <c r="RA69" s="21"/>
      <c r="RB69" s="21"/>
      <c r="RC69" s="21"/>
      <c r="RD69" s="21"/>
      <c r="RE69" s="21"/>
      <c r="RF69" s="21"/>
      <c r="RG69" s="21"/>
      <c r="RH69" s="21"/>
      <c r="RI69" s="21"/>
      <c r="RJ69" s="21"/>
      <c r="RK69" s="21"/>
      <c r="RL69" s="21"/>
      <c r="RM69" s="21"/>
      <c r="RN69" s="21"/>
      <c r="RO69" s="21"/>
      <c r="RP69" s="21"/>
      <c r="RQ69" s="21"/>
      <c r="RR69" s="21"/>
      <c r="RS69" s="21"/>
      <c r="RT69" s="21"/>
      <c r="RU69" s="21"/>
      <c r="RV69" s="21"/>
      <c r="RW69" s="21"/>
      <c r="RX69" s="21"/>
      <c r="RY69" s="21"/>
      <c r="RZ69" s="21"/>
      <c r="SA69" s="21"/>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row>
    <row r="70" spans="1:572" ht="15" customHeight="1" outlineLevel="1">
      <c r="B70" s="23" t="s">
        <v>751</v>
      </c>
      <c r="C70" s="69" t="str">
        <f>HYPERLINK("#Référentiel_de_Compétences!"&amp;ADDRESS(6+MATCH(B70,[2]Référentiel_de_Compétences!$B$7:$B$218,0),4),"Définition")</f>
        <v>Définition</v>
      </c>
      <c r="D70" s="24" t="str">
        <f>VLOOKUP(B70,[2]Référentiel_de_Compétences!$B$7:$C$399,2,0)</f>
        <v>Crédit immobilier</v>
      </c>
      <c r="E70" s="21"/>
      <c r="F70" s="21"/>
      <c r="G70" s="21"/>
      <c r="H70" s="21"/>
      <c r="I70" s="21"/>
      <c r="J70" s="21"/>
      <c r="K70" s="21"/>
      <c r="L70" s="21"/>
      <c r="M70" s="21"/>
      <c r="N70" s="21"/>
      <c r="O70" s="21"/>
      <c r="P70" s="21"/>
      <c r="Q70" s="21"/>
      <c r="R70" s="21">
        <v>1</v>
      </c>
      <c r="S70" s="21"/>
      <c r="T70" s="21"/>
      <c r="U70" s="21"/>
      <c r="V70" s="21"/>
      <c r="W70" s="21"/>
      <c r="X70" s="21"/>
      <c r="Y70" s="21"/>
      <c r="Z70" s="21">
        <v>1</v>
      </c>
      <c r="AA70" s="21">
        <v>1</v>
      </c>
      <c r="AB70" s="21">
        <v>1</v>
      </c>
      <c r="AC70" s="21">
        <v>1</v>
      </c>
      <c r="AD70" s="19">
        <v>1</v>
      </c>
      <c r="AE70" s="21">
        <v>1</v>
      </c>
      <c r="AF70" s="19">
        <v>1</v>
      </c>
      <c r="AG70" s="19">
        <v>1</v>
      </c>
      <c r="AH70" s="21"/>
      <c r="AI70" s="19"/>
      <c r="AJ70" s="19"/>
      <c r="AK70" s="21"/>
      <c r="AL70" s="19">
        <v>1</v>
      </c>
      <c r="AM70" s="21">
        <v>1</v>
      </c>
      <c r="AN70" s="21">
        <v>1</v>
      </c>
      <c r="AO70" s="21">
        <v>1</v>
      </c>
      <c r="AP70" s="21">
        <v>1</v>
      </c>
      <c r="AQ70" s="21">
        <v>1</v>
      </c>
      <c r="AR70" s="21">
        <v>1</v>
      </c>
      <c r="AS70" s="21">
        <v>1</v>
      </c>
      <c r="AT70" s="21">
        <v>1</v>
      </c>
      <c r="AU70" s="21">
        <v>1</v>
      </c>
      <c r="AV70" s="21">
        <v>1</v>
      </c>
      <c r="AW70" s="21">
        <v>1</v>
      </c>
      <c r="AX70" s="21">
        <v>1</v>
      </c>
      <c r="AY70" s="21"/>
      <c r="AZ70" s="21"/>
      <c r="BA70" s="21"/>
      <c r="BB70" s="21">
        <v>1</v>
      </c>
      <c r="BC70" s="21">
        <v>1</v>
      </c>
      <c r="BD70" s="21">
        <v>1</v>
      </c>
      <c r="BE70" s="21"/>
      <c r="BF70" s="21"/>
      <c r="BG70" s="21"/>
      <c r="BH70" s="21"/>
      <c r="BI70" s="21"/>
      <c r="BJ70" s="21"/>
      <c r="BK70" s="21"/>
      <c r="BL70" s="21"/>
      <c r="BM70" s="21"/>
      <c r="BN70" s="21"/>
      <c r="BO70" s="21"/>
      <c r="BP70" s="21"/>
      <c r="BQ70" s="21"/>
      <c r="BR70" s="21"/>
      <c r="BS70" s="21"/>
      <c r="BT70" s="21"/>
      <c r="BU70" s="21"/>
      <c r="BV70" s="21"/>
      <c r="BW70" s="21"/>
      <c r="BX70" s="21">
        <v>1</v>
      </c>
      <c r="BY70" s="21">
        <v>1</v>
      </c>
      <c r="BZ70" s="21"/>
      <c r="CA70" s="21">
        <v>1</v>
      </c>
      <c r="CB70" s="21"/>
      <c r="CC70" s="21"/>
      <c r="CD70" s="21"/>
      <c r="CE70" s="21"/>
      <c r="CF70" s="21">
        <v>1</v>
      </c>
      <c r="CG70" s="21">
        <v>1</v>
      </c>
      <c r="CH70" s="21"/>
      <c r="CI70" s="21"/>
      <c r="CJ70" s="21">
        <v>1</v>
      </c>
      <c r="CK70" s="21">
        <v>1</v>
      </c>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v>1</v>
      </c>
      <c r="FA70" s="21"/>
      <c r="FB70" s="21">
        <v>1</v>
      </c>
      <c r="FC70" s="21">
        <v>1</v>
      </c>
      <c r="FD70" s="21"/>
      <c r="FE70" s="21"/>
      <c r="FF70" s="21"/>
      <c r="FG70" s="21"/>
      <c r="FH70" s="21"/>
      <c r="FI70" s="21"/>
      <c r="FJ70" s="21"/>
      <c r="FK70" s="21"/>
      <c r="FL70" s="21">
        <v>1</v>
      </c>
      <c r="FM70" s="21">
        <v>1</v>
      </c>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1"/>
      <c r="JH70" s="21"/>
      <c r="JI70" s="21"/>
      <c r="JJ70" s="21"/>
      <c r="JK70" s="21"/>
      <c r="JL70" s="21"/>
      <c r="JM70" s="21"/>
      <c r="JN70" s="21"/>
      <c r="JO70" s="21"/>
      <c r="JP70" s="21"/>
      <c r="JQ70" s="21"/>
      <c r="JR70" s="21"/>
      <c r="JS70" s="21"/>
      <c r="JT70" s="21"/>
      <c r="JU70" s="21"/>
      <c r="JV70" s="21"/>
      <c r="JW70" s="21"/>
      <c r="JX70" s="21"/>
      <c r="JY70" s="21"/>
      <c r="JZ70" s="21"/>
      <c r="KA70" s="21"/>
      <c r="KB70" s="21"/>
      <c r="KC70" s="21"/>
      <c r="KD70" s="21"/>
      <c r="KE70" s="21"/>
      <c r="KF70" s="21"/>
      <c r="KG70" s="21"/>
      <c r="KH70" s="21"/>
      <c r="KI70" s="21"/>
      <c r="KJ70" s="21"/>
      <c r="KK70" s="21"/>
      <c r="KL70" s="21"/>
      <c r="KM70" s="21"/>
      <c r="KN70" s="21"/>
      <c r="KO70" s="21"/>
      <c r="KP70" s="21"/>
      <c r="KQ70" s="21"/>
      <c r="KR70" s="21"/>
      <c r="KS70" s="21"/>
      <c r="KT70" s="21"/>
      <c r="KU70" s="21"/>
      <c r="KV70" s="21"/>
      <c r="KW70" s="21"/>
      <c r="KX70" s="21"/>
      <c r="KY70" s="21"/>
      <c r="KZ70" s="21"/>
      <c r="LA70" s="21"/>
      <c r="LB70" s="21"/>
      <c r="LC70" s="21"/>
      <c r="LD70" s="21"/>
      <c r="LE70" s="21"/>
      <c r="LF70" s="21"/>
      <c r="LG70" s="21"/>
      <c r="LH70" s="21"/>
      <c r="LI70" s="21"/>
      <c r="LJ70" s="21"/>
      <c r="LK70" s="21"/>
      <c r="LL70" s="21"/>
      <c r="LM70" s="21"/>
      <c r="LN70" s="21"/>
      <c r="LO70" s="21"/>
      <c r="LP70" s="21"/>
      <c r="LQ70" s="21"/>
      <c r="LR70" s="21"/>
      <c r="LS70" s="21"/>
      <c r="LT70" s="21"/>
      <c r="LU70" s="21"/>
      <c r="LV70" s="21"/>
      <c r="LW70" s="21"/>
      <c r="LX70" s="21"/>
      <c r="LY70" s="21"/>
      <c r="LZ70" s="21"/>
      <c r="MA70" s="21"/>
      <c r="MB70" s="21"/>
      <c r="MC70" s="21"/>
      <c r="MD70" s="21"/>
      <c r="ME70" s="21"/>
      <c r="MF70" s="21"/>
      <c r="MG70" s="21"/>
      <c r="MH70" s="21"/>
      <c r="MI70" s="21"/>
      <c r="MJ70" s="21"/>
      <c r="MK70" s="21"/>
      <c r="ML70" s="21"/>
      <c r="MM70" s="21"/>
      <c r="MN70" s="21"/>
      <c r="MO70" s="21"/>
      <c r="MP70" s="21"/>
      <c r="MQ70" s="21"/>
      <c r="MR70" s="21"/>
      <c r="MS70" s="21"/>
      <c r="MT70" s="21"/>
      <c r="MU70" s="21"/>
      <c r="MV70" s="21"/>
      <c r="MW70" s="21"/>
      <c r="MX70" s="21"/>
      <c r="MY70" s="21"/>
      <c r="MZ70" s="21"/>
      <c r="NA70" s="21"/>
      <c r="NB70" s="21"/>
      <c r="NC70" s="21"/>
      <c r="ND70" s="21"/>
      <c r="NE70" s="21"/>
      <c r="NF70" s="21"/>
      <c r="NG70" s="21"/>
      <c r="NH70" s="21"/>
      <c r="NI70" s="21"/>
      <c r="NJ70" s="21"/>
      <c r="NK70" s="21"/>
      <c r="NL70" s="21"/>
      <c r="NM70" s="21"/>
      <c r="NN70" s="21"/>
      <c r="NO70" s="21"/>
      <c r="NP70" s="21"/>
      <c r="NQ70" s="21"/>
      <c r="NR70" s="21"/>
      <c r="NS70" s="21"/>
      <c r="NT70" s="21"/>
      <c r="NU70" s="21"/>
      <c r="NV70" s="21"/>
      <c r="NW70" s="21"/>
      <c r="NX70" s="21"/>
      <c r="NY70" s="21"/>
      <c r="NZ70" s="21"/>
      <c r="OA70" s="21"/>
      <c r="OB70" s="21"/>
      <c r="OC70" s="21"/>
      <c r="OD70" s="21"/>
      <c r="OE70" s="21"/>
      <c r="OF70" s="21"/>
      <c r="OG70" s="21"/>
      <c r="OH70" s="21"/>
      <c r="OI70" s="21"/>
      <c r="OJ70" s="21"/>
      <c r="OK70" s="21"/>
      <c r="OL70" s="21"/>
      <c r="OM70" s="21"/>
      <c r="ON70" s="21"/>
      <c r="OO70" s="21"/>
      <c r="OP70" s="21"/>
      <c r="OQ70" s="21"/>
      <c r="OR70" s="21"/>
      <c r="OS70" s="21"/>
      <c r="OT70" s="21"/>
      <c r="OU70" s="21"/>
      <c r="OV70" s="21"/>
      <c r="OW70" s="21"/>
      <c r="OX70" s="21"/>
      <c r="OY70" s="21"/>
      <c r="OZ70" s="21"/>
      <c r="PA70" s="21"/>
      <c r="PB70" s="21"/>
      <c r="PC70" s="21"/>
      <c r="PD70" s="21"/>
      <c r="PE70" s="21"/>
      <c r="PF70" s="21"/>
      <c r="PG70" s="21"/>
      <c r="PH70" s="21"/>
      <c r="PI70" s="21"/>
      <c r="PJ70" s="21"/>
      <c r="PK70" s="21"/>
      <c r="PL70" s="21"/>
      <c r="PM70" s="21"/>
      <c r="PN70" s="21"/>
      <c r="PO70" s="21"/>
      <c r="PP70" s="21"/>
      <c r="PQ70" s="21"/>
      <c r="PR70" s="21"/>
      <c r="PS70" s="21"/>
      <c r="PT70" s="21"/>
      <c r="PU70" s="21"/>
      <c r="PV70" s="21"/>
      <c r="PW70" s="21"/>
      <c r="PX70" s="21"/>
      <c r="PY70" s="21"/>
      <c r="PZ70" s="21"/>
      <c r="QA70" s="21"/>
      <c r="QB70" s="21"/>
      <c r="QC70" s="21"/>
      <c r="QD70" s="21"/>
      <c r="QE70" s="21"/>
      <c r="QF70" s="21"/>
      <c r="QG70" s="21"/>
      <c r="QH70" s="21"/>
      <c r="QI70" s="21"/>
      <c r="QJ70" s="21"/>
      <c r="QK70" s="21"/>
      <c r="QL70" s="21"/>
      <c r="QM70" s="21"/>
      <c r="QN70" s="21"/>
      <c r="QO70" s="21"/>
      <c r="QP70" s="21"/>
      <c r="QQ70" s="21"/>
      <c r="QR70" s="21"/>
      <c r="QS70" s="21"/>
      <c r="QT70" s="21"/>
      <c r="QU70" s="21"/>
      <c r="QV70" s="21"/>
      <c r="QW70" s="21"/>
      <c r="QX70" s="21"/>
      <c r="QY70" s="21"/>
      <c r="QZ70" s="21"/>
      <c r="RA70" s="21"/>
      <c r="RB70" s="21"/>
      <c r="RC70" s="21"/>
      <c r="RD70" s="21"/>
      <c r="RE70" s="21"/>
      <c r="RF70" s="21"/>
      <c r="RG70" s="21"/>
      <c r="RH70" s="21"/>
      <c r="RI70" s="21"/>
      <c r="RJ70" s="21"/>
      <c r="RK70" s="21"/>
      <c r="RL70" s="21"/>
      <c r="RM70" s="21"/>
      <c r="RN70" s="21"/>
      <c r="RO70" s="21"/>
      <c r="RP70" s="21"/>
      <c r="RQ70" s="21"/>
      <c r="RR70" s="21"/>
      <c r="RS70" s="21"/>
      <c r="RT70" s="21"/>
      <c r="RU70" s="21"/>
      <c r="RV70" s="21"/>
      <c r="RW70" s="21"/>
      <c r="RX70" s="21"/>
      <c r="RY70" s="21"/>
      <c r="RZ70" s="21"/>
      <c r="SA70" s="21"/>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row>
    <row r="71" spans="1:572" ht="15" hidden="1" customHeight="1" outlineLevel="1">
      <c r="B71" s="23" t="s">
        <v>752</v>
      </c>
      <c r="C71" s="69" t="str">
        <f>HYPERLINK("#Référentiel_de_Compétences!"&amp;ADDRESS(6+MATCH(B71,[2]Référentiel_de_Compétences!$B$7:$B$218,0),4),"Définition")</f>
        <v>Définition</v>
      </c>
      <c r="D71" s="24" t="str">
        <f>VLOOKUP(B71,[2]Référentiel_de_Compétences!$B$7:$C$399,2,0)</f>
        <v>Succession</v>
      </c>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19"/>
      <c r="AE71" s="21">
        <v>2</v>
      </c>
      <c r="AF71" s="19">
        <v>2</v>
      </c>
      <c r="AG71" s="19">
        <v>2</v>
      </c>
      <c r="AH71" s="21"/>
      <c r="AI71" s="19"/>
      <c r="AJ71" s="19"/>
      <c r="AK71" s="21"/>
      <c r="AL71" s="19"/>
      <c r="AM71" s="21"/>
      <c r="AN71" s="21"/>
      <c r="AO71" s="21"/>
      <c r="AP71" s="21"/>
      <c r="AQ71" s="21"/>
      <c r="AR71" s="21"/>
      <c r="AS71" s="21"/>
      <c r="AT71" s="21"/>
      <c r="AU71" s="21"/>
      <c r="AV71" s="21"/>
      <c r="AW71" s="21"/>
      <c r="AX71" s="21"/>
      <c r="AY71" s="21">
        <v>2</v>
      </c>
      <c r="AZ71" s="21">
        <v>2</v>
      </c>
      <c r="BA71" s="21"/>
      <c r="BB71" s="21"/>
      <c r="BC71" s="21">
        <v>1</v>
      </c>
      <c r="BD71" s="21">
        <v>1</v>
      </c>
      <c r="BE71" s="21">
        <v>1</v>
      </c>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v>1</v>
      </c>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v>1</v>
      </c>
      <c r="GX71" s="21">
        <v>1</v>
      </c>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c r="JB71" s="21"/>
      <c r="JC71" s="21"/>
      <c r="JD71" s="21"/>
      <c r="JE71" s="21"/>
      <c r="JF71" s="21"/>
      <c r="JG71" s="21"/>
      <c r="JH71" s="21"/>
      <c r="JI71" s="21"/>
      <c r="JJ71" s="21"/>
      <c r="JK71" s="21"/>
      <c r="JL71" s="21"/>
      <c r="JM71" s="21"/>
      <c r="JN71" s="21"/>
      <c r="JO71" s="21"/>
      <c r="JP71" s="21"/>
      <c r="JQ71" s="21"/>
      <c r="JR71" s="21"/>
      <c r="JS71" s="21"/>
      <c r="JT71" s="21"/>
      <c r="JU71" s="21"/>
      <c r="JV71" s="21"/>
      <c r="JW71" s="21"/>
      <c r="JX71" s="21"/>
      <c r="JY71" s="21"/>
      <c r="JZ71" s="21"/>
      <c r="KA71" s="21"/>
      <c r="KB71" s="21"/>
      <c r="KC71" s="21"/>
      <c r="KD71" s="21"/>
      <c r="KE71" s="21"/>
      <c r="KF71" s="21"/>
      <c r="KG71" s="21"/>
      <c r="KH71" s="21"/>
      <c r="KI71" s="21"/>
      <c r="KJ71" s="21"/>
      <c r="KK71" s="21"/>
      <c r="KL71" s="21"/>
      <c r="KM71" s="21"/>
      <c r="KN71" s="21"/>
      <c r="KO71" s="21"/>
      <c r="KP71" s="21"/>
      <c r="KQ71" s="21"/>
      <c r="KR71" s="21"/>
      <c r="KS71" s="21"/>
      <c r="KT71" s="21"/>
      <c r="KU71" s="21"/>
      <c r="KV71" s="21"/>
      <c r="KW71" s="21"/>
      <c r="KX71" s="21"/>
      <c r="KY71" s="21"/>
      <c r="KZ71" s="21"/>
      <c r="LA71" s="21"/>
      <c r="LB71" s="21"/>
      <c r="LC71" s="21"/>
      <c r="LD71" s="21"/>
      <c r="LE71" s="21"/>
      <c r="LF71" s="21"/>
      <c r="LG71" s="21"/>
      <c r="LH71" s="21"/>
      <c r="LI71" s="21"/>
      <c r="LJ71" s="21"/>
      <c r="LK71" s="21"/>
      <c r="LL71" s="21"/>
      <c r="LM71" s="21"/>
      <c r="LN71" s="21"/>
      <c r="LO71" s="21"/>
      <c r="LP71" s="21"/>
      <c r="LQ71" s="21"/>
      <c r="LR71" s="21"/>
      <c r="LS71" s="21"/>
      <c r="LT71" s="21"/>
      <c r="LU71" s="21"/>
      <c r="LV71" s="21"/>
      <c r="LW71" s="21"/>
      <c r="LX71" s="21"/>
      <c r="LY71" s="21"/>
      <c r="LZ71" s="21"/>
      <c r="MA71" s="21"/>
      <c r="MB71" s="21"/>
      <c r="MC71" s="21"/>
      <c r="MD71" s="21"/>
      <c r="ME71" s="21"/>
      <c r="MF71" s="21"/>
      <c r="MG71" s="21"/>
      <c r="MH71" s="21"/>
      <c r="MI71" s="21"/>
      <c r="MJ71" s="21"/>
      <c r="MK71" s="21"/>
      <c r="ML71" s="21"/>
      <c r="MM71" s="21"/>
      <c r="MN71" s="21"/>
      <c r="MO71" s="21"/>
      <c r="MP71" s="21"/>
      <c r="MQ71" s="21"/>
      <c r="MR71" s="21"/>
      <c r="MS71" s="21"/>
      <c r="MT71" s="21"/>
      <c r="MU71" s="21"/>
      <c r="MV71" s="21"/>
      <c r="MW71" s="21"/>
      <c r="MX71" s="21"/>
      <c r="MY71" s="21"/>
      <c r="MZ71" s="21"/>
      <c r="NA71" s="21"/>
      <c r="NB71" s="21"/>
      <c r="NC71" s="21"/>
      <c r="ND71" s="21"/>
      <c r="NE71" s="21"/>
      <c r="NF71" s="21"/>
      <c r="NG71" s="21"/>
      <c r="NH71" s="21"/>
      <c r="NI71" s="21"/>
      <c r="NJ71" s="21"/>
      <c r="NK71" s="21"/>
      <c r="NL71" s="21"/>
      <c r="NM71" s="21"/>
      <c r="NN71" s="21"/>
      <c r="NO71" s="21"/>
      <c r="NP71" s="21"/>
      <c r="NQ71" s="21"/>
      <c r="NR71" s="21"/>
      <c r="NS71" s="21"/>
      <c r="NT71" s="21"/>
      <c r="NU71" s="21"/>
      <c r="NV71" s="21"/>
      <c r="NW71" s="21"/>
      <c r="NX71" s="21"/>
      <c r="NY71" s="21"/>
      <c r="NZ71" s="21"/>
      <c r="OA71" s="21"/>
      <c r="OB71" s="21"/>
      <c r="OC71" s="21"/>
      <c r="OD71" s="21"/>
      <c r="OE71" s="21"/>
      <c r="OF71" s="21"/>
      <c r="OG71" s="21"/>
      <c r="OH71" s="21"/>
      <c r="OI71" s="21"/>
      <c r="OJ71" s="21"/>
      <c r="OK71" s="21"/>
      <c r="OL71" s="21"/>
      <c r="OM71" s="21"/>
      <c r="ON71" s="21"/>
      <c r="OO71" s="21"/>
      <c r="OP71" s="21"/>
      <c r="OQ71" s="21"/>
      <c r="OR71" s="21"/>
      <c r="OS71" s="21"/>
      <c r="OT71" s="21"/>
      <c r="OU71" s="21"/>
      <c r="OV71" s="21"/>
      <c r="OW71" s="21"/>
      <c r="OX71" s="21"/>
      <c r="OY71" s="21"/>
      <c r="OZ71" s="21"/>
      <c r="PA71" s="21"/>
      <c r="PB71" s="21"/>
      <c r="PC71" s="21"/>
      <c r="PD71" s="21"/>
      <c r="PE71" s="21"/>
      <c r="PF71" s="21"/>
      <c r="PG71" s="21"/>
      <c r="PH71" s="21"/>
      <c r="PI71" s="21"/>
      <c r="PJ71" s="21"/>
      <c r="PK71" s="21"/>
      <c r="PL71" s="21"/>
      <c r="PM71" s="21"/>
      <c r="PN71" s="21"/>
      <c r="PO71" s="21"/>
      <c r="PP71" s="21"/>
      <c r="PQ71" s="21"/>
      <c r="PR71" s="21"/>
      <c r="PS71" s="21"/>
      <c r="PT71" s="21"/>
      <c r="PU71" s="21"/>
      <c r="PV71" s="21"/>
      <c r="PW71" s="21"/>
      <c r="PX71" s="21"/>
      <c r="PY71" s="21"/>
      <c r="PZ71" s="21"/>
      <c r="QA71" s="21"/>
      <c r="QB71" s="21"/>
      <c r="QC71" s="21"/>
      <c r="QD71" s="21"/>
      <c r="QE71" s="21"/>
      <c r="QF71" s="21"/>
      <c r="QG71" s="21"/>
      <c r="QH71" s="21"/>
      <c r="QI71" s="21"/>
      <c r="QJ71" s="21"/>
      <c r="QK71" s="21"/>
      <c r="QL71" s="21"/>
      <c r="QM71" s="21"/>
      <c r="QN71" s="21"/>
      <c r="QO71" s="21"/>
      <c r="QP71" s="21"/>
      <c r="QQ71" s="21"/>
      <c r="QR71" s="21"/>
      <c r="QS71" s="21"/>
      <c r="QT71" s="21"/>
      <c r="QU71" s="21"/>
      <c r="QV71" s="21"/>
      <c r="QW71" s="21"/>
      <c r="QX71" s="21"/>
      <c r="QY71" s="21"/>
      <c r="QZ71" s="21"/>
      <c r="RA71" s="21"/>
      <c r="RB71" s="21"/>
      <c r="RC71" s="21"/>
      <c r="RD71" s="21"/>
      <c r="RE71" s="21"/>
      <c r="RF71" s="21"/>
      <c r="RG71" s="21"/>
      <c r="RH71" s="21"/>
      <c r="RI71" s="21"/>
      <c r="RJ71" s="21"/>
      <c r="RK71" s="21"/>
      <c r="RL71" s="21"/>
      <c r="RM71" s="21"/>
      <c r="RN71" s="21"/>
      <c r="RO71" s="21"/>
      <c r="RP71" s="21"/>
      <c r="RQ71" s="21"/>
      <c r="RR71" s="21"/>
      <c r="RS71" s="21"/>
      <c r="RT71" s="21"/>
      <c r="RU71" s="21"/>
      <c r="RV71" s="21"/>
      <c r="RW71" s="21"/>
      <c r="RX71" s="21"/>
      <c r="RY71" s="21"/>
      <c r="RZ71" s="21"/>
      <c r="SA71" s="21"/>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row>
    <row r="72" spans="1:572" ht="15" hidden="1" customHeight="1" outlineLevel="1">
      <c r="B72" s="23" t="s">
        <v>753</v>
      </c>
      <c r="C72" s="69" t="str">
        <f>HYPERLINK("#Référentiel_de_Compétences!"&amp;ADDRESS(6+MATCH(B72,[2]Référentiel_de_Compétences!$B$7:$B$218,0),4),"Définition")</f>
        <v>Définition</v>
      </c>
      <c r="D72" s="24" t="str">
        <f>VLOOKUP(B72,[2]Référentiel_de_Compétences!$B$7:$C$399,2,0)</f>
        <v>Divorce et séparation</v>
      </c>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19"/>
      <c r="AE72" s="21">
        <v>2</v>
      </c>
      <c r="AF72" s="19"/>
      <c r="AG72" s="19"/>
      <c r="AH72" s="21"/>
      <c r="AI72" s="19"/>
      <c r="AJ72" s="19"/>
      <c r="AK72" s="21"/>
      <c r="AL72" s="19"/>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21"/>
      <c r="JB72" s="21"/>
      <c r="JC72" s="21"/>
      <c r="JD72" s="21"/>
      <c r="JE72" s="21"/>
      <c r="JF72" s="21"/>
      <c r="JG72" s="21"/>
      <c r="JH72" s="21"/>
      <c r="JI72" s="21"/>
      <c r="JJ72" s="21"/>
      <c r="JK72" s="21"/>
      <c r="JL72" s="21"/>
      <c r="JM72" s="21"/>
      <c r="JN72" s="21"/>
      <c r="JO72" s="21"/>
      <c r="JP72" s="21"/>
      <c r="JQ72" s="21"/>
      <c r="JR72" s="21"/>
      <c r="JS72" s="21"/>
      <c r="JT72" s="21"/>
      <c r="JU72" s="21"/>
      <c r="JV72" s="21"/>
      <c r="JW72" s="21"/>
      <c r="JX72" s="21"/>
      <c r="JY72" s="21"/>
      <c r="JZ72" s="21"/>
      <c r="KA72" s="21"/>
      <c r="KB72" s="21"/>
      <c r="KC72" s="21"/>
      <c r="KD72" s="21"/>
      <c r="KE72" s="21"/>
      <c r="KF72" s="21"/>
      <c r="KG72" s="21"/>
      <c r="KH72" s="21"/>
      <c r="KI72" s="21"/>
      <c r="KJ72" s="21"/>
      <c r="KK72" s="21"/>
      <c r="KL72" s="21"/>
      <c r="KM72" s="21"/>
      <c r="KN72" s="21"/>
      <c r="KO72" s="21"/>
      <c r="KP72" s="21"/>
      <c r="KQ72" s="21"/>
      <c r="KR72" s="21"/>
      <c r="KS72" s="21"/>
      <c r="KT72" s="21"/>
      <c r="KU72" s="21"/>
      <c r="KV72" s="21"/>
      <c r="KW72" s="21"/>
      <c r="KX72" s="21"/>
      <c r="KY72" s="21"/>
      <c r="KZ72" s="21"/>
      <c r="LA72" s="21"/>
      <c r="LB72" s="21"/>
      <c r="LC72" s="21"/>
      <c r="LD72" s="21"/>
      <c r="LE72" s="21"/>
      <c r="LF72" s="21"/>
      <c r="LG72" s="21"/>
      <c r="LH72" s="21"/>
      <c r="LI72" s="21"/>
      <c r="LJ72" s="21"/>
      <c r="LK72" s="21"/>
      <c r="LL72" s="21"/>
      <c r="LM72" s="21"/>
      <c r="LN72" s="21"/>
      <c r="LO72" s="21"/>
      <c r="LP72" s="21"/>
      <c r="LQ72" s="21"/>
      <c r="LR72" s="21"/>
      <c r="LS72" s="21"/>
      <c r="LT72" s="21"/>
      <c r="LU72" s="21"/>
      <c r="LV72" s="21"/>
      <c r="LW72" s="21"/>
      <c r="LX72" s="21"/>
      <c r="LY72" s="21"/>
      <c r="LZ72" s="21"/>
      <c r="MA72" s="21"/>
      <c r="MB72" s="21"/>
      <c r="MC72" s="21"/>
      <c r="MD72" s="21"/>
      <c r="ME72" s="21"/>
      <c r="MF72" s="21"/>
      <c r="MG72" s="21"/>
      <c r="MH72" s="21"/>
      <c r="MI72" s="21"/>
      <c r="MJ72" s="21"/>
      <c r="MK72" s="21"/>
      <c r="ML72" s="21"/>
      <c r="MM72" s="21"/>
      <c r="MN72" s="21"/>
      <c r="MO72" s="21"/>
      <c r="MP72" s="21"/>
      <c r="MQ72" s="21"/>
      <c r="MR72" s="21"/>
      <c r="MS72" s="21"/>
      <c r="MT72" s="21"/>
      <c r="MU72" s="21"/>
      <c r="MV72" s="21"/>
      <c r="MW72" s="21"/>
      <c r="MX72" s="21"/>
      <c r="MY72" s="21"/>
      <c r="MZ72" s="21"/>
      <c r="NA72" s="21"/>
      <c r="NB72" s="21"/>
      <c r="NC72" s="21"/>
      <c r="ND72" s="21"/>
      <c r="NE72" s="21"/>
      <c r="NF72" s="21"/>
      <c r="NG72" s="21"/>
      <c r="NH72" s="21"/>
      <c r="NI72" s="21"/>
      <c r="NJ72" s="21"/>
      <c r="NK72" s="21"/>
      <c r="NL72" s="21"/>
      <c r="NM72" s="21"/>
      <c r="NN72" s="21"/>
      <c r="NO72" s="21"/>
      <c r="NP72" s="21"/>
      <c r="NQ72" s="21"/>
      <c r="NR72" s="21"/>
      <c r="NS72" s="21"/>
      <c r="NT72" s="21"/>
      <c r="NU72" s="21"/>
      <c r="NV72" s="21"/>
      <c r="NW72" s="21"/>
      <c r="NX72" s="21"/>
      <c r="NY72" s="21"/>
      <c r="NZ72" s="21"/>
      <c r="OA72" s="21"/>
      <c r="OB72" s="21"/>
      <c r="OC72" s="21"/>
      <c r="OD72" s="21"/>
      <c r="OE72" s="21"/>
      <c r="OF72" s="21"/>
      <c r="OG72" s="21"/>
      <c r="OH72" s="21"/>
      <c r="OI72" s="21"/>
      <c r="OJ72" s="21"/>
      <c r="OK72" s="21"/>
      <c r="OL72" s="21"/>
      <c r="OM72" s="21"/>
      <c r="ON72" s="21"/>
      <c r="OO72" s="21"/>
      <c r="OP72" s="21"/>
      <c r="OQ72" s="21"/>
      <c r="OR72" s="21"/>
      <c r="OS72" s="21"/>
      <c r="OT72" s="21"/>
      <c r="OU72" s="21"/>
      <c r="OV72" s="21"/>
      <c r="OW72" s="21"/>
      <c r="OX72" s="21"/>
      <c r="OY72" s="21"/>
      <c r="OZ72" s="21"/>
      <c r="PA72" s="21"/>
      <c r="PB72" s="21"/>
      <c r="PC72" s="21"/>
      <c r="PD72" s="21"/>
      <c r="PE72" s="21"/>
      <c r="PF72" s="21"/>
      <c r="PG72" s="21"/>
      <c r="PH72" s="21"/>
      <c r="PI72" s="21"/>
      <c r="PJ72" s="21"/>
      <c r="PK72" s="21"/>
      <c r="PL72" s="21"/>
      <c r="PM72" s="21"/>
      <c r="PN72" s="21"/>
      <c r="PO72" s="21"/>
      <c r="PP72" s="21"/>
      <c r="PQ72" s="21"/>
      <c r="PR72" s="21"/>
      <c r="PS72" s="21"/>
      <c r="PT72" s="21"/>
      <c r="PU72" s="21"/>
      <c r="PV72" s="21"/>
      <c r="PW72" s="21"/>
      <c r="PX72" s="21"/>
      <c r="PY72" s="21"/>
      <c r="PZ72" s="21"/>
      <c r="QA72" s="21"/>
      <c r="QB72" s="21"/>
      <c r="QC72" s="21"/>
      <c r="QD72" s="21"/>
      <c r="QE72" s="21"/>
      <c r="QF72" s="21"/>
      <c r="QG72" s="21"/>
      <c r="QH72" s="21"/>
      <c r="QI72" s="21"/>
      <c r="QJ72" s="21"/>
      <c r="QK72" s="21"/>
      <c r="QL72" s="21"/>
      <c r="QM72" s="21"/>
      <c r="QN72" s="21"/>
      <c r="QO72" s="21"/>
      <c r="QP72" s="21"/>
      <c r="QQ72" s="21"/>
      <c r="QR72" s="21"/>
      <c r="QS72" s="21"/>
      <c r="QT72" s="21"/>
      <c r="QU72" s="21"/>
      <c r="QV72" s="21"/>
      <c r="QW72" s="21"/>
      <c r="QX72" s="21"/>
      <c r="QY72" s="21"/>
      <c r="QZ72" s="21"/>
      <c r="RA72" s="21"/>
      <c r="RB72" s="21"/>
      <c r="RC72" s="21"/>
      <c r="RD72" s="21"/>
      <c r="RE72" s="21"/>
      <c r="RF72" s="21"/>
      <c r="RG72" s="21"/>
      <c r="RH72" s="21"/>
      <c r="RI72" s="21"/>
      <c r="RJ72" s="21"/>
      <c r="RK72" s="21"/>
      <c r="RL72" s="21"/>
      <c r="RM72" s="21"/>
      <c r="RN72" s="21"/>
      <c r="RO72" s="21"/>
      <c r="RP72" s="21"/>
      <c r="RQ72" s="21"/>
      <c r="RR72" s="21"/>
      <c r="RS72" s="21"/>
      <c r="RT72" s="21"/>
      <c r="RU72" s="21"/>
      <c r="RV72" s="21"/>
      <c r="RW72" s="21"/>
      <c r="RX72" s="21"/>
      <c r="RY72" s="21"/>
      <c r="RZ72" s="21"/>
      <c r="SA72" s="21"/>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row>
    <row r="73" spans="1:572" ht="15" hidden="1" customHeight="1" outlineLevel="1">
      <c r="B73" s="23" t="s">
        <v>754</v>
      </c>
      <c r="C73" s="69" t="str">
        <f>HYPERLINK("#Référentiel_de_Compétences!"&amp;ADDRESS(6+MATCH(B73,[2]Référentiel_de_Compétences!$B$7:$B$218,0),4),"Définition")</f>
        <v>Définition</v>
      </c>
      <c r="D73" s="24" t="str">
        <f>VLOOKUP(B73,[2]Référentiel_de_Compétences!$B$7:$C$399,2,0)</f>
        <v>Majeurs protégés</v>
      </c>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19"/>
      <c r="AE73" s="21"/>
      <c r="AF73" s="19"/>
      <c r="AG73" s="19"/>
      <c r="AH73" s="21"/>
      <c r="AI73" s="19"/>
      <c r="AJ73" s="19"/>
      <c r="AK73" s="21"/>
      <c r="AL73" s="19"/>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v>2</v>
      </c>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c r="JB73" s="21"/>
      <c r="JC73" s="21"/>
      <c r="JD73" s="21"/>
      <c r="JE73" s="21"/>
      <c r="JF73" s="21"/>
      <c r="JG73" s="21"/>
      <c r="JH73" s="21"/>
      <c r="JI73" s="21"/>
      <c r="JJ73" s="21"/>
      <c r="JK73" s="21"/>
      <c r="JL73" s="21"/>
      <c r="JM73" s="21"/>
      <c r="JN73" s="21"/>
      <c r="JO73" s="21"/>
      <c r="JP73" s="21"/>
      <c r="JQ73" s="21"/>
      <c r="JR73" s="21"/>
      <c r="JS73" s="21"/>
      <c r="JT73" s="21"/>
      <c r="JU73" s="21"/>
      <c r="JV73" s="21"/>
      <c r="JW73" s="21"/>
      <c r="JX73" s="21"/>
      <c r="JY73" s="21"/>
      <c r="JZ73" s="21"/>
      <c r="KA73" s="21"/>
      <c r="KB73" s="21"/>
      <c r="KC73" s="21"/>
      <c r="KD73" s="21"/>
      <c r="KE73" s="21"/>
      <c r="KF73" s="21"/>
      <c r="KG73" s="21"/>
      <c r="KH73" s="21"/>
      <c r="KI73" s="21"/>
      <c r="KJ73" s="21"/>
      <c r="KK73" s="21"/>
      <c r="KL73" s="21"/>
      <c r="KM73" s="21"/>
      <c r="KN73" s="21"/>
      <c r="KO73" s="21"/>
      <c r="KP73" s="21"/>
      <c r="KQ73" s="21"/>
      <c r="KR73" s="21"/>
      <c r="KS73" s="21"/>
      <c r="KT73" s="21"/>
      <c r="KU73" s="21"/>
      <c r="KV73" s="21"/>
      <c r="KW73" s="21"/>
      <c r="KX73" s="21"/>
      <c r="KY73" s="21"/>
      <c r="KZ73" s="21"/>
      <c r="LA73" s="21"/>
      <c r="LB73" s="21"/>
      <c r="LC73" s="21"/>
      <c r="LD73" s="21"/>
      <c r="LE73" s="21"/>
      <c r="LF73" s="21"/>
      <c r="LG73" s="21"/>
      <c r="LH73" s="21"/>
      <c r="LI73" s="21"/>
      <c r="LJ73" s="21"/>
      <c r="LK73" s="21"/>
      <c r="LL73" s="21"/>
      <c r="LM73" s="21"/>
      <c r="LN73" s="21"/>
      <c r="LO73" s="21"/>
      <c r="LP73" s="21"/>
      <c r="LQ73" s="21"/>
      <c r="LR73" s="21"/>
      <c r="LS73" s="21"/>
      <c r="LT73" s="21"/>
      <c r="LU73" s="21"/>
      <c r="LV73" s="21"/>
      <c r="LW73" s="21"/>
      <c r="LX73" s="21"/>
      <c r="LY73" s="21"/>
      <c r="LZ73" s="21"/>
      <c r="MA73" s="21"/>
      <c r="MB73" s="21"/>
      <c r="MC73" s="21"/>
      <c r="MD73" s="21"/>
      <c r="ME73" s="21"/>
      <c r="MF73" s="21"/>
      <c r="MG73" s="21"/>
      <c r="MH73" s="21"/>
      <c r="MI73" s="21"/>
      <c r="MJ73" s="21"/>
      <c r="MK73" s="21"/>
      <c r="ML73" s="21"/>
      <c r="MM73" s="21"/>
      <c r="MN73" s="21"/>
      <c r="MO73" s="21"/>
      <c r="MP73" s="21"/>
      <c r="MQ73" s="21"/>
      <c r="MR73" s="21"/>
      <c r="MS73" s="21"/>
      <c r="MT73" s="21"/>
      <c r="MU73" s="21"/>
      <c r="MV73" s="21"/>
      <c r="MW73" s="21"/>
      <c r="MX73" s="21"/>
      <c r="MY73" s="21"/>
      <c r="MZ73" s="21"/>
      <c r="NA73" s="21"/>
      <c r="NB73" s="21"/>
      <c r="NC73" s="21"/>
      <c r="ND73" s="21"/>
      <c r="NE73" s="21"/>
      <c r="NF73" s="21"/>
      <c r="NG73" s="21"/>
      <c r="NH73" s="21"/>
      <c r="NI73" s="21"/>
      <c r="NJ73" s="21"/>
      <c r="NK73" s="21"/>
      <c r="NL73" s="21"/>
      <c r="NM73" s="21"/>
      <c r="NN73" s="21"/>
      <c r="NO73" s="21"/>
      <c r="NP73" s="21"/>
      <c r="NQ73" s="21"/>
      <c r="NR73" s="21"/>
      <c r="NS73" s="21"/>
      <c r="NT73" s="21"/>
      <c r="NU73" s="21"/>
      <c r="NV73" s="21"/>
      <c r="NW73" s="21"/>
      <c r="NX73" s="21"/>
      <c r="NY73" s="21"/>
      <c r="NZ73" s="21"/>
      <c r="OA73" s="21"/>
      <c r="OB73" s="21"/>
      <c r="OC73" s="21"/>
      <c r="OD73" s="21"/>
      <c r="OE73" s="21"/>
      <c r="OF73" s="21"/>
      <c r="OG73" s="21"/>
      <c r="OH73" s="21"/>
      <c r="OI73" s="21"/>
      <c r="OJ73" s="21"/>
      <c r="OK73" s="21"/>
      <c r="OL73" s="21"/>
      <c r="OM73" s="21"/>
      <c r="ON73" s="21"/>
      <c r="OO73" s="21"/>
      <c r="OP73" s="21"/>
      <c r="OQ73" s="21"/>
      <c r="OR73" s="21"/>
      <c r="OS73" s="21"/>
      <c r="OT73" s="21"/>
      <c r="OU73" s="21"/>
      <c r="OV73" s="21"/>
      <c r="OW73" s="21"/>
      <c r="OX73" s="21"/>
      <c r="OY73" s="21"/>
      <c r="OZ73" s="21"/>
      <c r="PA73" s="21"/>
      <c r="PB73" s="21"/>
      <c r="PC73" s="21"/>
      <c r="PD73" s="21"/>
      <c r="PE73" s="21"/>
      <c r="PF73" s="21"/>
      <c r="PG73" s="21"/>
      <c r="PH73" s="21"/>
      <c r="PI73" s="21"/>
      <c r="PJ73" s="21"/>
      <c r="PK73" s="21"/>
      <c r="PL73" s="21"/>
      <c r="PM73" s="21"/>
      <c r="PN73" s="21"/>
      <c r="PO73" s="21"/>
      <c r="PP73" s="21"/>
      <c r="PQ73" s="21"/>
      <c r="PR73" s="21"/>
      <c r="PS73" s="21"/>
      <c r="PT73" s="21"/>
      <c r="PU73" s="21"/>
      <c r="PV73" s="21"/>
      <c r="PW73" s="21"/>
      <c r="PX73" s="21"/>
      <c r="PY73" s="21"/>
      <c r="PZ73" s="21"/>
      <c r="QA73" s="21"/>
      <c r="QB73" s="21"/>
      <c r="QC73" s="21"/>
      <c r="QD73" s="21"/>
      <c r="QE73" s="21"/>
      <c r="QF73" s="21"/>
      <c r="QG73" s="21"/>
      <c r="QH73" s="21"/>
      <c r="QI73" s="21"/>
      <c r="QJ73" s="21"/>
      <c r="QK73" s="21"/>
      <c r="QL73" s="21"/>
      <c r="QM73" s="21"/>
      <c r="QN73" s="21"/>
      <c r="QO73" s="21"/>
      <c r="QP73" s="21"/>
      <c r="QQ73" s="21"/>
      <c r="QR73" s="21"/>
      <c r="QS73" s="21"/>
      <c r="QT73" s="21"/>
      <c r="QU73" s="21"/>
      <c r="QV73" s="21"/>
      <c r="QW73" s="21"/>
      <c r="QX73" s="21"/>
      <c r="QY73" s="21"/>
      <c r="QZ73" s="21"/>
      <c r="RA73" s="21"/>
      <c r="RB73" s="21"/>
      <c r="RC73" s="21"/>
      <c r="RD73" s="21"/>
      <c r="RE73" s="21"/>
      <c r="RF73" s="21"/>
      <c r="RG73" s="21"/>
      <c r="RH73" s="21"/>
      <c r="RI73" s="21"/>
      <c r="RJ73" s="21"/>
      <c r="RK73" s="21"/>
      <c r="RL73" s="21"/>
      <c r="RM73" s="21"/>
      <c r="RN73" s="21"/>
      <c r="RO73" s="21"/>
      <c r="RP73" s="21"/>
      <c r="RQ73" s="21"/>
      <c r="RR73" s="21"/>
      <c r="RS73" s="21"/>
      <c r="RT73" s="21"/>
      <c r="RU73" s="21"/>
      <c r="RV73" s="21"/>
      <c r="RW73" s="21"/>
      <c r="RX73" s="21"/>
      <c r="RY73" s="21"/>
      <c r="RZ73" s="21"/>
      <c r="SA73" s="21"/>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row>
    <row r="74" spans="1:572" ht="15" hidden="1" customHeight="1" outlineLevel="1">
      <c r="B74" s="23" t="s">
        <v>755</v>
      </c>
      <c r="C74" s="69" t="str">
        <f>HYPERLINK("#Référentiel_de_Compétences!"&amp;ADDRESS(6+MATCH(B74,[2]Référentiel_de_Compétences!$B$7:$B$218,0),4),"Définition")</f>
        <v>Définition</v>
      </c>
      <c r="D74" s="24" t="str">
        <f>VLOOKUP(B74,[2]Référentiel_de_Compétences!$B$7:$C$399,2,0)</f>
        <v>Réclamations (SAV)</v>
      </c>
      <c r="E74" s="21">
        <v>2</v>
      </c>
      <c r="F74" s="21">
        <v>2</v>
      </c>
      <c r="G74" s="21">
        <v>2</v>
      </c>
      <c r="H74" s="21"/>
      <c r="I74" s="21"/>
      <c r="J74" s="21"/>
      <c r="K74" s="21"/>
      <c r="L74" s="21"/>
      <c r="M74" s="21"/>
      <c r="N74" s="21"/>
      <c r="O74" s="21"/>
      <c r="P74" s="21"/>
      <c r="Q74" s="21"/>
      <c r="R74" s="21"/>
      <c r="S74" s="21"/>
      <c r="T74" s="21"/>
      <c r="U74" s="21">
        <v>1</v>
      </c>
      <c r="V74" s="21"/>
      <c r="W74" s="21"/>
      <c r="X74" s="21">
        <v>1</v>
      </c>
      <c r="Y74" s="21">
        <v>1</v>
      </c>
      <c r="Z74" s="21"/>
      <c r="AA74" s="21"/>
      <c r="AB74" s="21"/>
      <c r="AC74" s="21"/>
      <c r="AD74" s="19"/>
      <c r="AE74" s="21"/>
      <c r="AF74" s="19"/>
      <c r="AG74" s="19"/>
      <c r="AH74" s="21"/>
      <c r="AI74" s="19"/>
      <c r="AJ74" s="19"/>
      <c r="AK74" s="21"/>
      <c r="AL74" s="19"/>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v>2</v>
      </c>
      <c r="GR74" s="21">
        <v>1</v>
      </c>
      <c r="GS74" s="21"/>
      <c r="GT74" s="21"/>
      <c r="GU74" s="21"/>
      <c r="GV74" s="21"/>
      <c r="GW74" s="21"/>
      <c r="GX74" s="21"/>
      <c r="GY74" s="21"/>
      <c r="GZ74" s="21"/>
      <c r="HA74" s="21"/>
      <c r="HB74" s="21"/>
      <c r="HC74" s="21"/>
      <c r="HD74" s="21"/>
      <c r="HE74" s="21"/>
      <c r="HF74" s="21"/>
      <c r="HG74" s="21"/>
      <c r="HH74" s="21">
        <v>2</v>
      </c>
      <c r="HI74" s="21"/>
      <c r="HJ74" s="21"/>
      <c r="HK74" s="21">
        <v>2</v>
      </c>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c r="JB74" s="21"/>
      <c r="JC74" s="21"/>
      <c r="JD74" s="21"/>
      <c r="JE74" s="21"/>
      <c r="JF74" s="21"/>
      <c r="JG74" s="21"/>
      <c r="JH74" s="21"/>
      <c r="JI74" s="21"/>
      <c r="JJ74" s="21"/>
      <c r="JK74" s="21"/>
      <c r="JL74" s="21"/>
      <c r="JM74" s="21"/>
      <c r="JN74" s="21"/>
      <c r="JO74" s="21"/>
      <c r="JP74" s="21"/>
      <c r="JQ74" s="21"/>
      <c r="JR74" s="21"/>
      <c r="JS74" s="21"/>
      <c r="JT74" s="21"/>
      <c r="JU74" s="21"/>
      <c r="JV74" s="21"/>
      <c r="JW74" s="21"/>
      <c r="JX74" s="21"/>
      <c r="JY74" s="21"/>
      <c r="JZ74" s="21"/>
      <c r="KA74" s="21"/>
      <c r="KB74" s="21"/>
      <c r="KC74" s="21"/>
      <c r="KD74" s="21"/>
      <c r="KE74" s="21"/>
      <c r="KF74" s="21"/>
      <c r="KG74" s="21"/>
      <c r="KH74" s="21"/>
      <c r="KI74" s="21"/>
      <c r="KJ74" s="21"/>
      <c r="KK74" s="21"/>
      <c r="KL74" s="21"/>
      <c r="KM74" s="21"/>
      <c r="KN74" s="21"/>
      <c r="KO74" s="21"/>
      <c r="KP74" s="21"/>
      <c r="KQ74" s="21"/>
      <c r="KR74" s="21"/>
      <c r="KS74" s="21"/>
      <c r="KT74" s="21"/>
      <c r="KU74" s="21"/>
      <c r="KV74" s="21"/>
      <c r="KW74" s="21"/>
      <c r="KX74" s="21"/>
      <c r="KY74" s="21"/>
      <c r="KZ74" s="21"/>
      <c r="LA74" s="21"/>
      <c r="LB74" s="21"/>
      <c r="LC74" s="21"/>
      <c r="LD74" s="21"/>
      <c r="LE74" s="21"/>
      <c r="LF74" s="21"/>
      <c r="LG74" s="21"/>
      <c r="LH74" s="21"/>
      <c r="LI74" s="21"/>
      <c r="LJ74" s="21"/>
      <c r="LK74" s="21"/>
      <c r="LL74" s="21"/>
      <c r="LM74" s="21"/>
      <c r="LN74" s="21"/>
      <c r="LO74" s="21"/>
      <c r="LP74" s="21"/>
      <c r="LQ74" s="21"/>
      <c r="LR74" s="21"/>
      <c r="LS74" s="21"/>
      <c r="LT74" s="21"/>
      <c r="LU74" s="21"/>
      <c r="LV74" s="21"/>
      <c r="LW74" s="21"/>
      <c r="LX74" s="21"/>
      <c r="LY74" s="21"/>
      <c r="LZ74" s="21"/>
      <c r="MA74" s="21"/>
      <c r="MB74" s="21"/>
      <c r="MC74" s="21"/>
      <c r="MD74" s="21"/>
      <c r="ME74" s="21"/>
      <c r="MF74" s="21"/>
      <c r="MG74" s="21"/>
      <c r="MH74" s="21"/>
      <c r="MI74" s="21"/>
      <c r="MJ74" s="21"/>
      <c r="MK74" s="21"/>
      <c r="ML74" s="21"/>
      <c r="MM74" s="21"/>
      <c r="MN74" s="21"/>
      <c r="MO74" s="21"/>
      <c r="MP74" s="21"/>
      <c r="MQ74" s="21"/>
      <c r="MR74" s="21"/>
      <c r="MS74" s="21"/>
      <c r="MT74" s="21"/>
      <c r="MU74" s="21"/>
      <c r="MV74" s="21"/>
      <c r="MW74" s="21"/>
      <c r="MX74" s="21"/>
      <c r="MY74" s="21"/>
      <c r="MZ74" s="21"/>
      <c r="NA74" s="21"/>
      <c r="NB74" s="21"/>
      <c r="NC74" s="21"/>
      <c r="ND74" s="21"/>
      <c r="NE74" s="21"/>
      <c r="NF74" s="21"/>
      <c r="NG74" s="21"/>
      <c r="NH74" s="21"/>
      <c r="NI74" s="21"/>
      <c r="NJ74" s="21"/>
      <c r="NK74" s="21"/>
      <c r="NL74" s="21"/>
      <c r="NM74" s="21"/>
      <c r="NN74" s="21"/>
      <c r="NO74" s="21"/>
      <c r="NP74" s="21"/>
      <c r="NQ74" s="21"/>
      <c r="NR74" s="21"/>
      <c r="NS74" s="21"/>
      <c r="NT74" s="21"/>
      <c r="NU74" s="21"/>
      <c r="NV74" s="21"/>
      <c r="NW74" s="21"/>
      <c r="NX74" s="21"/>
      <c r="NY74" s="21"/>
      <c r="NZ74" s="21"/>
      <c r="OA74" s="21"/>
      <c r="OB74" s="21"/>
      <c r="OC74" s="21"/>
      <c r="OD74" s="21"/>
      <c r="OE74" s="21"/>
      <c r="OF74" s="21"/>
      <c r="OG74" s="21"/>
      <c r="OH74" s="21"/>
      <c r="OI74" s="21"/>
      <c r="OJ74" s="21"/>
      <c r="OK74" s="21"/>
      <c r="OL74" s="21"/>
      <c r="OM74" s="21"/>
      <c r="ON74" s="21"/>
      <c r="OO74" s="21"/>
      <c r="OP74" s="21"/>
      <c r="OQ74" s="21"/>
      <c r="OR74" s="21"/>
      <c r="OS74" s="21"/>
      <c r="OT74" s="21"/>
      <c r="OU74" s="21"/>
      <c r="OV74" s="21"/>
      <c r="OW74" s="21"/>
      <c r="OX74" s="21"/>
      <c r="OY74" s="21"/>
      <c r="OZ74" s="21"/>
      <c r="PA74" s="21"/>
      <c r="PB74" s="21"/>
      <c r="PC74" s="21"/>
      <c r="PD74" s="21"/>
      <c r="PE74" s="21"/>
      <c r="PF74" s="21"/>
      <c r="PG74" s="21"/>
      <c r="PH74" s="21"/>
      <c r="PI74" s="21"/>
      <c r="PJ74" s="21"/>
      <c r="PK74" s="21"/>
      <c r="PL74" s="21"/>
      <c r="PM74" s="21"/>
      <c r="PN74" s="21"/>
      <c r="PO74" s="21"/>
      <c r="PP74" s="21"/>
      <c r="PQ74" s="21"/>
      <c r="PR74" s="21"/>
      <c r="PS74" s="21"/>
      <c r="PT74" s="21"/>
      <c r="PU74" s="21"/>
      <c r="PV74" s="21"/>
      <c r="PW74" s="21"/>
      <c r="PX74" s="21"/>
      <c r="PY74" s="21"/>
      <c r="PZ74" s="21"/>
      <c r="QA74" s="21"/>
      <c r="QB74" s="21"/>
      <c r="QC74" s="21"/>
      <c r="QD74" s="21"/>
      <c r="QE74" s="21"/>
      <c r="QF74" s="21"/>
      <c r="QG74" s="21"/>
      <c r="QH74" s="21"/>
      <c r="QI74" s="21"/>
      <c r="QJ74" s="21"/>
      <c r="QK74" s="21"/>
      <c r="QL74" s="21"/>
      <c r="QM74" s="21"/>
      <c r="QN74" s="21"/>
      <c r="QO74" s="21"/>
      <c r="QP74" s="21"/>
      <c r="QQ74" s="21"/>
      <c r="QR74" s="21"/>
      <c r="QS74" s="21"/>
      <c r="QT74" s="21"/>
      <c r="QU74" s="21"/>
      <c r="QV74" s="21"/>
      <c r="QW74" s="21"/>
      <c r="QX74" s="21"/>
      <c r="QY74" s="21"/>
      <c r="QZ74" s="21"/>
      <c r="RA74" s="21"/>
      <c r="RB74" s="21"/>
      <c r="RC74" s="21"/>
      <c r="RD74" s="21"/>
      <c r="RE74" s="21"/>
      <c r="RF74" s="21"/>
      <c r="RG74" s="21"/>
      <c r="RH74" s="21"/>
      <c r="RI74" s="21"/>
      <c r="RJ74" s="21"/>
      <c r="RK74" s="21"/>
      <c r="RL74" s="21"/>
      <c r="RM74" s="21"/>
      <c r="RN74" s="21"/>
      <c r="RO74" s="21"/>
      <c r="RP74" s="21"/>
      <c r="RQ74" s="21"/>
      <c r="RR74" s="21"/>
      <c r="RS74" s="21"/>
      <c r="RT74" s="21"/>
      <c r="RU74" s="21"/>
      <c r="RV74" s="21"/>
      <c r="RW74" s="21"/>
      <c r="RX74" s="21"/>
      <c r="RY74" s="21"/>
      <c r="RZ74" s="21"/>
      <c r="SA74" s="21"/>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row>
    <row r="75" spans="1:572" ht="15" hidden="1" customHeight="1" outlineLevel="1">
      <c r="B75" s="23" t="s">
        <v>756</v>
      </c>
      <c r="C75" s="69" t="str">
        <f>HYPERLINK("#Référentiel_de_Compétences!"&amp;ADDRESS(6+MATCH(B75,[2]Référentiel_de_Compétences!$B$7:$B$218,0),4),"Définition")</f>
        <v>Définition</v>
      </c>
      <c r="D75" s="24" t="str">
        <f>VLOOKUP(B75,[2]Référentiel_de_Compétences!$B$7:$C$399,2,0)</f>
        <v>Contentieux</v>
      </c>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19"/>
      <c r="AE75" s="21"/>
      <c r="AF75" s="19"/>
      <c r="AG75" s="19"/>
      <c r="AH75" s="21"/>
      <c r="AI75" s="19"/>
      <c r="AJ75" s="19"/>
      <c r="AK75" s="21"/>
      <c r="AL75" s="19"/>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19"/>
      <c r="HG75" s="19">
        <v>2</v>
      </c>
      <c r="HH75" s="19"/>
      <c r="HI75" s="19"/>
      <c r="HJ75" s="19"/>
      <c r="HK75" s="19"/>
      <c r="HL75" s="19">
        <v>2</v>
      </c>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c r="JI75" s="19"/>
      <c r="JJ75" s="19"/>
      <c r="JK75" s="19"/>
      <c r="JL75" s="19"/>
      <c r="JM75" s="19"/>
      <c r="JN75" s="19"/>
      <c r="JO75" s="19"/>
      <c r="JP75" s="19"/>
      <c r="JQ75" s="19"/>
      <c r="JR75" s="19"/>
      <c r="JS75" s="19"/>
      <c r="JT75" s="19"/>
      <c r="JU75" s="19"/>
      <c r="JV75" s="19"/>
      <c r="JW75" s="19"/>
      <c r="JX75" s="19"/>
      <c r="JY75" s="19"/>
      <c r="JZ75" s="19"/>
      <c r="KA75" s="19"/>
      <c r="KB75" s="19"/>
      <c r="KC75" s="19"/>
      <c r="KD75" s="19"/>
      <c r="KE75" s="19"/>
      <c r="KF75" s="19"/>
      <c r="KG75" s="19"/>
      <c r="KH75" s="19"/>
      <c r="KI75" s="19"/>
      <c r="KJ75" s="19"/>
      <c r="KK75" s="19"/>
      <c r="KL75" s="19"/>
      <c r="KM75" s="19"/>
      <c r="KN75" s="19"/>
      <c r="KO75" s="19"/>
      <c r="KP75" s="19"/>
      <c r="KQ75" s="19"/>
      <c r="KR75" s="19"/>
      <c r="KS75" s="19"/>
      <c r="KT75" s="19"/>
      <c r="KU75" s="19"/>
      <c r="KV75" s="19"/>
      <c r="KW75" s="19"/>
      <c r="KX75" s="19"/>
      <c r="KY75" s="19"/>
      <c r="KZ75" s="19"/>
      <c r="LA75" s="19"/>
      <c r="LB75" s="19"/>
      <c r="LC75" s="19"/>
      <c r="LD75" s="19"/>
      <c r="LE75" s="19"/>
      <c r="LF75" s="19"/>
      <c r="LG75" s="19"/>
      <c r="LH75" s="19"/>
      <c r="LI75" s="19"/>
      <c r="LJ75" s="19"/>
      <c r="LK75" s="19"/>
      <c r="LL75" s="19"/>
      <c r="LM75" s="19"/>
      <c r="LN75" s="19"/>
      <c r="LO75" s="19"/>
      <c r="LP75" s="19"/>
      <c r="LQ75" s="19"/>
      <c r="LR75" s="19"/>
      <c r="LS75" s="19"/>
      <c r="LT75" s="19"/>
      <c r="LU75" s="19"/>
      <c r="LV75" s="19"/>
      <c r="LW75" s="19"/>
      <c r="LX75" s="19"/>
      <c r="LY75" s="19"/>
      <c r="LZ75" s="19"/>
      <c r="MA75" s="19"/>
      <c r="MB75" s="19"/>
      <c r="MC75" s="19"/>
      <c r="MD75" s="19"/>
      <c r="ME75" s="19"/>
      <c r="MF75" s="19"/>
      <c r="MG75" s="19"/>
      <c r="MH75" s="19"/>
      <c r="MI75" s="19"/>
      <c r="MJ75" s="19"/>
      <c r="MK75" s="19"/>
      <c r="ML75" s="19"/>
      <c r="MM75" s="19"/>
      <c r="MN75" s="19"/>
      <c r="MO75" s="19"/>
      <c r="MP75" s="19"/>
      <c r="MQ75" s="19"/>
      <c r="MR75" s="19"/>
      <c r="MS75" s="19"/>
      <c r="MT75" s="19"/>
      <c r="MU75" s="19"/>
      <c r="MV75" s="19"/>
      <c r="MW75" s="19"/>
      <c r="MX75" s="19"/>
      <c r="MY75" s="19"/>
      <c r="MZ75" s="19"/>
      <c r="NA75" s="19"/>
      <c r="NB75" s="19"/>
      <c r="NC75" s="19"/>
      <c r="ND75" s="19"/>
      <c r="NE75" s="19"/>
      <c r="NF75" s="19"/>
      <c r="NG75" s="19"/>
      <c r="NH75" s="19"/>
      <c r="NI75" s="19"/>
      <c r="NJ75" s="19"/>
      <c r="NK75" s="19"/>
      <c r="NL75" s="19"/>
      <c r="NM75" s="19"/>
      <c r="NN75" s="19"/>
      <c r="NO75" s="19"/>
      <c r="NP75" s="19"/>
      <c r="NQ75" s="19"/>
      <c r="NR75" s="19"/>
      <c r="NS75" s="19"/>
      <c r="NT75" s="19"/>
      <c r="NU75" s="19"/>
      <c r="NV75" s="19"/>
      <c r="NW75" s="19"/>
      <c r="NX75" s="19"/>
      <c r="NY75" s="19"/>
      <c r="NZ75" s="19"/>
      <c r="OA75" s="19"/>
      <c r="OB75" s="19"/>
      <c r="OC75" s="19"/>
      <c r="OD75" s="19"/>
      <c r="OE75" s="19"/>
      <c r="OF75" s="19"/>
      <c r="OG75" s="19"/>
      <c r="OH75" s="19"/>
      <c r="OI75" s="19"/>
      <c r="OJ75" s="19"/>
      <c r="OK75" s="19"/>
      <c r="OL75" s="19"/>
      <c r="OM75" s="19"/>
      <c r="ON75" s="19"/>
      <c r="OO75" s="19"/>
      <c r="OP75" s="19"/>
      <c r="OQ75" s="19"/>
      <c r="OR75" s="19"/>
      <c r="OS75" s="19"/>
      <c r="OT75" s="19"/>
      <c r="OU75" s="19"/>
      <c r="OV75" s="19"/>
      <c r="OW75" s="19"/>
      <c r="OX75" s="19"/>
      <c r="OY75" s="19"/>
      <c r="OZ75" s="19"/>
      <c r="PA75" s="19"/>
      <c r="PB75" s="19"/>
      <c r="PC75" s="19"/>
      <c r="PD75" s="19"/>
      <c r="PE75" s="19"/>
      <c r="PF75" s="19"/>
      <c r="PG75" s="19"/>
      <c r="PH75" s="19"/>
      <c r="PI75" s="19"/>
      <c r="PJ75" s="19"/>
      <c r="PK75" s="19"/>
      <c r="PL75" s="19"/>
      <c r="PM75" s="19"/>
      <c r="PN75" s="19"/>
      <c r="PO75" s="19"/>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9"/>
      <c r="QO75" s="19"/>
      <c r="QP75" s="19"/>
      <c r="QQ75" s="19"/>
      <c r="QR75" s="19"/>
      <c r="QS75" s="19"/>
      <c r="QT75" s="19"/>
      <c r="QU75" s="19"/>
      <c r="QV75" s="19"/>
      <c r="QW75" s="19"/>
      <c r="QX75" s="19"/>
      <c r="QY75" s="19"/>
      <c r="QZ75" s="19"/>
      <c r="RA75" s="19"/>
      <c r="RB75" s="19"/>
      <c r="RC75" s="19"/>
      <c r="RD75" s="19"/>
      <c r="RE75" s="19"/>
      <c r="RF75" s="19"/>
      <c r="RG75" s="19"/>
      <c r="RH75" s="19"/>
      <c r="RI75" s="19"/>
      <c r="RJ75" s="19"/>
      <c r="RK75" s="19"/>
      <c r="RL75" s="19"/>
      <c r="RM75" s="19"/>
      <c r="RN75" s="19"/>
      <c r="RO75" s="19"/>
      <c r="RP75" s="19"/>
      <c r="RQ75" s="19"/>
      <c r="RR75" s="19"/>
      <c r="RS75" s="19"/>
      <c r="RT75" s="19"/>
      <c r="RU75" s="19"/>
      <c r="RV75" s="19"/>
      <c r="RW75" s="19"/>
      <c r="RX75" s="19"/>
      <c r="RY75" s="19"/>
      <c r="RZ75" s="19"/>
      <c r="SA75" s="19"/>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row>
    <row r="76" spans="1:572" ht="15" hidden="1" customHeight="1" outlineLevel="1">
      <c r="B76" s="23" t="s">
        <v>757</v>
      </c>
      <c r="C76" s="69" t="str">
        <f>HYPERLINK("#Référentiel_de_Compétences!"&amp;ADDRESS(6+MATCH(B76,[2]Référentiel_de_Compétences!$B$7:$B$218,0),4),"Définition")</f>
        <v>Définition</v>
      </c>
      <c r="D76" s="24" t="str">
        <f>VLOOKUP(B76,[2]Référentiel_de_Compétences!$B$7:$C$399,2,0)</f>
        <v>Surendettement</v>
      </c>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19"/>
      <c r="AE76" s="21"/>
      <c r="AF76" s="19"/>
      <c r="AG76" s="19"/>
      <c r="AH76" s="21"/>
      <c r="AI76" s="19"/>
      <c r="AJ76" s="19"/>
      <c r="AK76" s="21"/>
      <c r="AL76" s="19"/>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row>
    <row r="77" spans="1:572" ht="15" hidden="1" customHeight="1" outlineLevel="1">
      <c r="B77" s="23" t="s">
        <v>758</v>
      </c>
      <c r="C77" s="69" t="str">
        <f>HYPERLINK("#Référentiel_de_Compétences!"&amp;ADDRESS(6+MATCH(B77,[2]Référentiel_de_Compétences!$B$7:$B$218,0),4),"Définition")</f>
        <v>Définition</v>
      </c>
      <c r="D77" s="24" t="str">
        <f>VLOOKUP(B77,[2]Référentiel_de_Compétences!$B$7:$C$399,2,0)</f>
        <v>Recouvrement</v>
      </c>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19"/>
      <c r="AE77" s="21"/>
      <c r="AF77" s="19"/>
      <c r="AG77" s="19"/>
      <c r="AH77" s="21"/>
      <c r="AI77" s="19"/>
      <c r="AJ77" s="19"/>
      <c r="AK77" s="21"/>
      <c r="AL77" s="19"/>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c r="JB77" s="21"/>
      <c r="JC77" s="21"/>
      <c r="JD77" s="21"/>
      <c r="JE77" s="21"/>
      <c r="JF77" s="21"/>
      <c r="JG77" s="21"/>
      <c r="JH77" s="21"/>
      <c r="JI77" s="21"/>
      <c r="JJ77" s="21"/>
      <c r="JK77" s="21"/>
      <c r="JL77" s="21"/>
      <c r="JM77" s="21"/>
      <c r="JN77" s="21"/>
      <c r="JO77" s="21"/>
      <c r="JP77" s="21"/>
      <c r="JQ77" s="21"/>
      <c r="JR77" s="21"/>
      <c r="JS77" s="21"/>
      <c r="JT77" s="21"/>
      <c r="JU77" s="21"/>
      <c r="JV77" s="21"/>
      <c r="JW77" s="21"/>
      <c r="JX77" s="21"/>
      <c r="JY77" s="21"/>
      <c r="JZ77" s="21"/>
      <c r="KA77" s="21"/>
      <c r="KB77" s="21"/>
      <c r="KC77" s="21"/>
      <c r="KD77" s="21"/>
      <c r="KE77" s="21"/>
      <c r="KF77" s="21"/>
      <c r="KG77" s="21"/>
      <c r="KH77" s="21"/>
      <c r="KI77" s="21"/>
      <c r="KJ77" s="21"/>
      <c r="KK77" s="21"/>
      <c r="KL77" s="21"/>
      <c r="KM77" s="21"/>
      <c r="KN77" s="21"/>
      <c r="KO77" s="21"/>
      <c r="KP77" s="21"/>
      <c r="KQ77" s="21"/>
      <c r="KR77" s="21"/>
      <c r="KS77" s="21"/>
      <c r="KT77" s="21"/>
      <c r="KU77" s="21"/>
      <c r="KV77" s="21"/>
      <c r="KW77" s="21"/>
      <c r="KX77" s="21"/>
      <c r="KY77" s="21"/>
      <c r="KZ77" s="21"/>
      <c r="LA77" s="21"/>
      <c r="LB77" s="21"/>
      <c r="LC77" s="21"/>
      <c r="LD77" s="21"/>
      <c r="LE77" s="21"/>
      <c r="LF77" s="21"/>
      <c r="LG77" s="21"/>
      <c r="LH77" s="21"/>
      <c r="LI77" s="21"/>
      <c r="LJ77" s="21"/>
      <c r="LK77" s="21"/>
      <c r="LL77" s="21"/>
      <c r="LM77" s="21"/>
      <c r="LN77" s="21"/>
      <c r="LO77" s="21"/>
      <c r="LP77" s="21"/>
      <c r="LQ77" s="21"/>
      <c r="LR77" s="21"/>
      <c r="LS77" s="21"/>
      <c r="LT77" s="21"/>
      <c r="LU77" s="21"/>
      <c r="LV77" s="21"/>
      <c r="LW77" s="21"/>
      <c r="LX77" s="21"/>
      <c r="LY77" s="21"/>
      <c r="LZ77" s="21"/>
      <c r="MA77" s="21"/>
      <c r="MB77" s="21"/>
      <c r="MC77" s="21"/>
      <c r="MD77" s="21"/>
      <c r="ME77" s="21"/>
      <c r="MF77" s="21"/>
      <c r="MG77" s="21"/>
      <c r="MH77" s="21"/>
      <c r="MI77" s="21"/>
      <c r="MJ77" s="21"/>
      <c r="MK77" s="21"/>
      <c r="ML77" s="21"/>
      <c r="MM77" s="21"/>
      <c r="MN77" s="21"/>
      <c r="MO77" s="21"/>
      <c r="MP77" s="21"/>
      <c r="MQ77" s="21"/>
      <c r="MR77" s="21"/>
      <c r="MS77" s="21"/>
      <c r="MT77" s="21"/>
      <c r="MU77" s="21"/>
      <c r="MV77" s="21"/>
      <c r="MW77" s="21"/>
      <c r="MX77" s="21"/>
      <c r="MY77" s="21"/>
      <c r="MZ77" s="21"/>
      <c r="NA77" s="21"/>
      <c r="NB77" s="21"/>
      <c r="NC77" s="21"/>
      <c r="ND77" s="21"/>
      <c r="NE77" s="21"/>
      <c r="NF77" s="21"/>
      <c r="NG77" s="21"/>
      <c r="NH77" s="21"/>
      <c r="NI77" s="21"/>
      <c r="NJ77" s="21"/>
      <c r="NK77" s="21"/>
      <c r="NL77" s="21"/>
      <c r="NM77" s="21"/>
      <c r="NN77" s="21"/>
      <c r="NO77" s="21"/>
      <c r="NP77" s="21"/>
      <c r="NQ77" s="21"/>
      <c r="NR77" s="21"/>
      <c r="NS77" s="21"/>
      <c r="NT77" s="21"/>
      <c r="NU77" s="21"/>
      <c r="NV77" s="21"/>
      <c r="NW77" s="21"/>
      <c r="NX77" s="21"/>
      <c r="NY77" s="21"/>
      <c r="NZ77" s="21"/>
      <c r="OA77" s="21"/>
      <c r="OB77" s="21"/>
      <c r="OC77" s="21"/>
      <c r="OD77" s="21"/>
      <c r="OE77" s="21"/>
      <c r="OF77" s="21"/>
      <c r="OG77" s="21"/>
      <c r="OH77" s="21"/>
      <c r="OI77" s="21"/>
      <c r="OJ77" s="21"/>
      <c r="OK77" s="21"/>
      <c r="OL77" s="21"/>
      <c r="OM77" s="21"/>
      <c r="ON77" s="21"/>
      <c r="OO77" s="21"/>
      <c r="OP77" s="21"/>
      <c r="OQ77" s="21"/>
      <c r="OR77" s="21"/>
      <c r="OS77" s="21"/>
      <c r="OT77" s="21"/>
      <c r="OU77" s="21"/>
      <c r="OV77" s="21"/>
      <c r="OW77" s="21"/>
      <c r="OX77" s="21"/>
      <c r="OY77" s="21"/>
      <c r="OZ77" s="21"/>
      <c r="PA77" s="21"/>
      <c r="PB77" s="21"/>
      <c r="PC77" s="21"/>
      <c r="PD77" s="21"/>
      <c r="PE77" s="21"/>
      <c r="PF77" s="21"/>
      <c r="PG77" s="21"/>
      <c r="PH77" s="21"/>
      <c r="PI77" s="21"/>
      <c r="PJ77" s="21"/>
      <c r="PK77" s="21"/>
      <c r="PL77" s="21"/>
      <c r="PM77" s="21"/>
      <c r="PN77" s="21"/>
      <c r="PO77" s="21"/>
      <c r="PP77" s="21"/>
      <c r="PQ77" s="21"/>
      <c r="PR77" s="21"/>
      <c r="PS77" s="21"/>
      <c r="PT77" s="21"/>
      <c r="PU77" s="21"/>
      <c r="PV77" s="21"/>
      <c r="PW77" s="21"/>
      <c r="PX77" s="21"/>
      <c r="PY77" s="21"/>
      <c r="PZ77" s="21"/>
      <c r="QA77" s="21"/>
      <c r="QB77" s="21"/>
      <c r="QC77" s="21"/>
      <c r="QD77" s="21"/>
      <c r="QE77" s="21"/>
      <c r="QF77" s="21"/>
      <c r="QG77" s="21"/>
      <c r="QH77" s="21"/>
      <c r="QI77" s="21"/>
      <c r="QJ77" s="21"/>
      <c r="QK77" s="21"/>
      <c r="QL77" s="21"/>
      <c r="QM77" s="21"/>
      <c r="QN77" s="21"/>
      <c r="QO77" s="21"/>
      <c r="QP77" s="21"/>
      <c r="QQ77" s="21"/>
      <c r="QR77" s="21"/>
      <c r="QS77" s="21"/>
      <c r="QT77" s="21"/>
      <c r="QU77" s="21"/>
      <c r="QV77" s="21"/>
      <c r="QW77" s="21"/>
      <c r="QX77" s="21"/>
      <c r="QY77" s="21"/>
      <c r="QZ77" s="21"/>
      <c r="RA77" s="21"/>
      <c r="RB77" s="21"/>
      <c r="RC77" s="21"/>
      <c r="RD77" s="21"/>
      <c r="RE77" s="21"/>
      <c r="RF77" s="21"/>
      <c r="RG77" s="21"/>
      <c r="RH77" s="21"/>
      <c r="RI77" s="21"/>
      <c r="RJ77" s="21"/>
      <c r="RK77" s="21"/>
      <c r="RL77" s="21"/>
      <c r="RM77" s="21"/>
      <c r="RN77" s="21"/>
      <c r="RO77" s="21"/>
      <c r="RP77" s="21"/>
      <c r="RQ77" s="21"/>
      <c r="RR77" s="21"/>
      <c r="RS77" s="21"/>
      <c r="RT77" s="21"/>
      <c r="RU77" s="21"/>
      <c r="RV77" s="21"/>
      <c r="RW77" s="21"/>
      <c r="RX77" s="21"/>
      <c r="RY77" s="21"/>
      <c r="RZ77" s="21"/>
      <c r="SA77" s="21"/>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row>
    <row r="78" spans="1:572" ht="15" hidden="1" customHeight="1" outlineLevel="1">
      <c r="B78" s="23" t="s">
        <v>759</v>
      </c>
      <c r="C78" s="69" t="str">
        <f>HYPERLINK("#Référentiel_de_Compétences!"&amp;ADDRESS(6+MATCH(B78,[2]Référentiel_de_Compétences!$B$7:$B$218,0),4),"Définition")</f>
        <v>Définition</v>
      </c>
      <c r="D78" s="24" t="str">
        <f>VLOOKUP(B78,[2]Référentiel_de_Compétences!$B$7:$C$399,2,0)</f>
        <v>Argent au quotidien</v>
      </c>
      <c r="E78" s="21">
        <v>1</v>
      </c>
      <c r="F78" s="21">
        <v>1</v>
      </c>
      <c r="G78" s="21">
        <v>1</v>
      </c>
      <c r="H78" s="21"/>
      <c r="I78" s="21"/>
      <c r="J78" s="21">
        <v>2</v>
      </c>
      <c r="K78" s="21">
        <v>1</v>
      </c>
      <c r="L78" s="21">
        <v>1</v>
      </c>
      <c r="M78" s="21"/>
      <c r="N78" s="21">
        <v>1</v>
      </c>
      <c r="O78" s="21">
        <v>1</v>
      </c>
      <c r="P78" s="21">
        <v>1</v>
      </c>
      <c r="Q78" s="21"/>
      <c r="R78" s="21">
        <v>1</v>
      </c>
      <c r="S78" s="21">
        <v>1</v>
      </c>
      <c r="T78" s="21">
        <v>2</v>
      </c>
      <c r="U78" s="21">
        <v>2</v>
      </c>
      <c r="V78" s="21"/>
      <c r="W78" s="21">
        <v>1</v>
      </c>
      <c r="X78" s="21">
        <v>1</v>
      </c>
      <c r="Y78" s="21">
        <v>1</v>
      </c>
      <c r="Z78" s="21"/>
      <c r="AA78" s="21"/>
      <c r="AB78" s="21"/>
      <c r="AC78" s="21"/>
      <c r="AD78" s="19"/>
      <c r="AE78" s="21"/>
      <c r="AF78" s="19"/>
      <c r="AG78" s="19">
        <v>1</v>
      </c>
      <c r="AH78" s="21"/>
      <c r="AI78" s="19"/>
      <c r="AJ78" s="19"/>
      <c r="AK78" s="21"/>
      <c r="AL78" s="19">
        <v>2</v>
      </c>
      <c r="AM78" s="21"/>
      <c r="AN78" s="21"/>
      <c r="AO78" s="21"/>
      <c r="AP78" s="21"/>
      <c r="AQ78" s="21">
        <v>2</v>
      </c>
      <c r="AR78" s="21">
        <v>2</v>
      </c>
      <c r="AS78" s="21">
        <v>2</v>
      </c>
      <c r="AT78" s="21"/>
      <c r="AU78" s="21"/>
      <c r="AV78" s="21">
        <v>1</v>
      </c>
      <c r="AW78" s="21">
        <v>1</v>
      </c>
      <c r="AX78" s="21"/>
      <c r="AY78" s="21"/>
      <c r="AZ78" s="21"/>
      <c r="BA78" s="21"/>
      <c r="BB78" s="21"/>
      <c r="BC78" s="21"/>
      <c r="BD78" s="21"/>
      <c r="BE78" s="21"/>
      <c r="BF78" s="21"/>
      <c r="BG78" s="21"/>
      <c r="BH78" s="21"/>
      <c r="BI78" s="21"/>
      <c r="BJ78" s="21"/>
      <c r="BK78" s="21"/>
      <c r="BL78" s="21"/>
      <c r="BM78" s="21"/>
      <c r="BN78" s="21"/>
      <c r="BO78" s="21"/>
      <c r="BP78" s="21"/>
      <c r="BQ78" s="21"/>
      <c r="BR78" s="21"/>
      <c r="BS78" s="21"/>
      <c r="BT78" s="21">
        <v>2</v>
      </c>
      <c r="BU78" s="21">
        <v>2</v>
      </c>
      <c r="BV78" s="21"/>
      <c r="BW78" s="21"/>
      <c r="BX78" s="21"/>
      <c r="BY78" s="21"/>
      <c r="BZ78" s="21"/>
      <c r="CA78" s="21"/>
      <c r="CB78" s="21"/>
      <c r="CC78" s="21"/>
      <c r="CD78" s="21"/>
      <c r="CE78" s="21"/>
      <c r="CF78" s="21"/>
      <c r="CG78" s="21"/>
      <c r="CH78" s="21"/>
      <c r="CI78" s="21"/>
      <c r="CJ78" s="21">
        <v>1</v>
      </c>
      <c r="CK78" s="21">
        <v>1</v>
      </c>
      <c r="CL78" s="21"/>
      <c r="CM78" s="21"/>
      <c r="CN78" s="21"/>
      <c r="CO78" s="21">
        <v>2</v>
      </c>
      <c r="CP78" s="21">
        <v>2</v>
      </c>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v>2</v>
      </c>
      <c r="GO78" s="21">
        <v>2</v>
      </c>
      <c r="GP78" s="21">
        <v>2</v>
      </c>
      <c r="GR78" s="21"/>
      <c r="GS78" s="21"/>
      <c r="GT78" s="21"/>
      <c r="GU78" s="21"/>
      <c r="GV78" s="21"/>
      <c r="GW78" s="21"/>
      <c r="GX78" s="21"/>
      <c r="GY78" s="21"/>
      <c r="GZ78" s="21"/>
      <c r="HA78" s="21"/>
      <c r="HB78" s="21"/>
      <c r="HC78" s="21"/>
      <c r="HD78" s="21"/>
      <c r="HE78" s="21"/>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19"/>
      <c r="JH78" s="19"/>
      <c r="JI78" s="19"/>
      <c r="JJ78" s="19"/>
      <c r="JK78" s="19"/>
      <c r="JL78" s="19"/>
      <c r="JM78" s="19"/>
      <c r="JN78" s="19"/>
      <c r="JO78" s="19"/>
      <c r="JP78" s="19"/>
      <c r="JQ78" s="19"/>
      <c r="JR78" s="19"/>
      <c r="JS78" s="19"/>
      <c r="JT78" s="19"/>
      <c r="JU78" s="19"/>
      <c r="JV78" s="19"/>
      <c r="JW78" s="19"/>
      <c r="JX78" s="19"/>
      <c r="JY78" s="19"/>
      <c r="JZ78" s="19"/>
      <c r="KA78" s="19"/>
      <c r="KB78" s="19"/>
      <c r="KC78" s="19"/>
      <c r="KD78" s="19"/>
      <c r="KE78" s="19"/>
      <c r="KF78" s="19"/>
      <c r="KG78" s="19"/>
      <c r="KH78" s="19"/>
      <c r="KI78" s="19"/>
      <c r="KJ78" s="19"/>
      <c r="KK78" s="19"/>
      <c r="KL78" s="19"/>
      <c r="KM78" s="19"/>
      <c r="KN78" s="19"/>
      <c r="KO78" s="19"/>
      <c r="KP78" s="19"/>
      <c r="KQ78" s="19"/>
      <c r="KR78" s="19"/>
      <c r="KS78" s="19"/>
      <c r="KT78" s="19"/>
      <c r="KU78" s="19"/>
      <c r="KV78" s="19"/>
      <c r="KW78" s="19"/>
      <c r="KX78" s="19"/>
      <c r="KY78" s="19"/>
      <c r="KZ78" s="19"/>
      <c r="LA78" s="19"/>
      <c r="LB78" s="19"/>
      <c r="LC78" s="19"/>
      <c r="LD78" s="19"/>
      <c r="LE78" s="19"/>
      <c r="LF78" s="19"/>
      <c r="LG78" s="19"/>
      <c r="LH78" s="19"/>
      <c r="LI78" s="19"/>
      <c r="LJ78" s="19"/>
      <c r="LK78" s="19"/>
      <c r="LL78" s="19"/>
      <c r="LM78" s="19"/>
      <c r="LN78" s="19"/>
      <c r="LO78" s="19"/>
      <c r="LP78" s="19"/>
      <c r="LQ78" s="19"/>
      <c r="LR78" s="19"/>
      <c r="LS78" s="19"/>
      <c r="LT78" s="19"/>
      <c r="LU78" s="19"/>
      <c r="LV78" s="19"/>
      <c r="LW78" s="19"/>
      <c r="LX78" s="19"/>
      <c r="LY78" s="19"/>
      <c r="LZ78" s="19"/>
      <c r="MA78" s="19"/>
      <c r="MB78" s="19"/>
      <c r="MC78" s="19"/>
      <c r="MD78" s="19"/>
      <c r="ME78" s="19"/>
      <c r="MF78" s="19"/>
      <c r="MG78" s="19"/>
      <c r="MH78" s="19"/>
      <c r="MI78" s="19"/>
      <c r="MJ78" s="19"/>
      <c r="MK78" s="19"/>
      <c r="ML78" s="19"/>
      <c r="MM78" s="19"/>
      <c r="MN78" s="19"/>
      <c r="MO78" s="19"/>
      <c r="MP78" s="19"/>
      <c r="MQ78" s="19"/>
      <c r="MR78" s="19"/>
      <c r="MS78" s="19"/>
      <c r="MT78" s="19"/>
      <c r="MU78" s="19"/>
      <c r="MV78" s="19"/>
      <c r="MW78" s="19"/>
      <c r="MX78" s="19"/>
      <c r="MY78" s="19"/>
      <c r="MZ78" s="19"/>
      <c r="NA78" s="19"/>
      <c r="NB78" s="19"/>
      <c r="NC78" s="19"/>
      <c r="ND78" s="19"/>
      <c r="NE78" s="19"/>
      <c r="NF78" s="19"/>
      <c r="NG78" s="19"/>
      <c r="NH78" s="19"/>
      <c r="NI78" s="19"/>
      <c r="NJ78" s="19"/>
      <c r="NK78" s="19"/>
      <c r="NL78" s="19"/>
      <c r="NM78" s="19"/>
      <c r="NN78" s="19"/>
      <c r="NO78" s="19"/>
      <c r="NP78" s="19"/>
      <c r="NQ78" s="19"/>
      <c r="NR78" s="19"/>
      <c r="NS78" s="19"/>
      <c r="NT78" s="19"/>
      <c r="NU78" s="19"/>
      <c r="NV78" s="19"/>
      <c r="NW78" s="19"/>
      <c r="NX78" s="19"/>
      <c r="NY78" s="19"/>
      <c r="NZ78" s="19"/>
      <c r="OA78" s="19"/>
      <c r="OB78" s="19"/>
      <c r="OC78" s="19"/>
      <c r="OD78" s="19"/>
      <c r="OE78" s="19"/>
      <c r="OF78" s="19"/>
      <c r="OG78" s="19"/>
      <c r="OH78" s="19"/>
      <c r="OI78" s="19"/>
      <c r="OJ78" s="19"/>
      <c r="OK78" s="19"/>
      <c r="OL78" s="19"/>
      <c r="OM78" s="19"/>
      <c r="ON78" s="19"/>
      <c r="OO78" s="19"/>
      <c r="OP78" s="19"/>
      <c r="OQ78" s="19"/>
      <c r="OR78" s="19"/>
      <c r="OS78" s="19"/>
      <c r="OT78" s="19"/>
      <c r="OU78" s="19"/>
      <c r="OV78" s="19"/>
      <c r="OW78" s="19"/>
      <c r="OX78" s="19"/>
      <c r="OY78" s="19"/>
      <c r="OZ78" s="19"/>
      <c r="PA78" s="19"/>
      <c r="PB78" s="19"/>
      <c r="PC78" s="19"/>
      <c r="PD78" s="19"/>
      <c r="PE78" s="19"/>
      <c r="PF78" s="19"/>
      <c r="PG78" s="19"/>
      <c r="PH78" s="19"/>
      <c r="PI78" s="19"/>
      <c r="PJ78" s="19"/>
      <c r="PK78" s="19"/>
      <c r="PL78" s="19"/>
      <c r="PM78" s="19"/>
      <c r="PN78" s="19"/>
      <c r="PO78" s="19"/>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9"/>
      <c r="QO78" s="19"/>
      <c r="QP78" s="19"/>
      <c r="QQ78" s="19"/>
      <c r="QR78" s="19"/>
      <c r="QS78" s="19"/>
      <c r="QT78" s="19"/>
      <c r="QU78" s="19"/>
      <c r="QV78" s="19"/>
      <c r="QW78" s="19"/>
      <c r="QX78" s="19"/>
      <c r="QY78" s="19"/>
      <c r="QZ78" s="19"/>
      <c r="RA78" s="19"/>
      <c r="RB78" s="19"/>
      <c r="RC78" s="19"/>
      <c r="RD78" s="19"/>
      <c r="RE78" s="19"/>
      <c r="RF78" s="19"/>
      <c r="RG78" s="19"/>
      <c r="RH78" s="19"/>
      <c r="RI78" s="19"/>
      <c r="RJ78" s="19"/>
      <c r="RK78" s="19"/>
      <c r="RL78" s="19"/>
      <c r="RM78" s="19"/>
      <c r="RN78" s="19"/>
      <c r="RO78" s="19"/>
      <c r="RP78" s="19"/>
      <c r="RQ78" s="19"/>
      <c r="RR78" s="19"/>
      <c r="RS78" s="19"/>
      <c r="RT78" s="19"/>
      <c r="RU78" s="19"/>
      <c r="RV78" s="19"/>
      <c r="RW78" s="19"/>
      <c r="RX78" s="19"/>
      <c r="RY78" s="19"/>
      <c r="RZ78" s="19"/>
      <c r="SA78" s="19"/>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row>
    <row r="79" spans="1:572" ht="15" customHeight="1" outlineLevel="1">
      <c r="B79" s="23" t="s">
        <v>760</v>
      </c>
      <c r="C79" s="69" t="str">
        <f>HYPERLINK("#Référentiel_de_Compétences!"&amp;ADDRESS(6+MATCH(B79,[2]Référentiel_de_Compétences!$B$7:$B$218,0),4),"Définition")</f>
        <v>Définition</v>
      </c>
      <c r="D79" s="24" t="str">
        <f>VLOOKUP(B79,[2]Référentiel_de_Compétences!$B$7:$C$399,2,0)</f>
        <v>Assurance individuelle de biens et de personnes</v>
      </c>
      <c r="E79" s="21"/>
      <c r="F79" s="21"/>
      <c r="G79" s="21"/>
      <c r="H79" s="21"/>
      <c r="I79" s="21"/>
      <c r="J79" s="21">
        <v>2</v>
      </c>
      <c r="K79" s="21">
        <v>2</v>
      </c>
      <c r="L79" s="21">
        <v>1</v>
      </c>
      <c r="M79" s="21"/>
      <c r="N79" s="21">
        <v>2</v>
      </c>
      <c r="O79" s="21">
        <v>2</v>
      </c>
      <c r="P79" s="21">
        <v>1</v>
      </c>
      <c r="Q79" s="21"/>
      <c r="R79" s="21">
        <v>1</v>
      </c>
      <c r="S79" s="21"/>
      <c r="T79" s="21"/>
      <c r="U79" s="21"/>
      <c r="V79" s="21"/>
      <c r="W79" s="21"/>
      <c r="X79" s="21"/>
      <c r="Y79" s="21"/>
      <c r="Z79" s="21"/>
      <c r="AA79" s="21"/>
      <c r="AB79" s="21"/>
      <c r="AC79" s="21"/>
      <c r="AD79" s="19">
        <v>1</v>
      </c>
      <c r="AE79" s="21">
        <v>1</v>
      </c>
      <c r="AF79" s="19">
        <v>1</v>
      </c>
      <c r="AG79" s="19">
        <v>1</v>
      </c>
      <c r="AH79" s="21">
        <v>2</v>
      </c>
      <c r="AI79" s="19">
        <v>2</v>
      </c>
      <c r="AJ79" s="19"/>
      <c r="AK79" s="21"/>
      <c r="AL79" s="19"/>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v>1</v>
      </c>
      <c r="BU79" s="21">
        <v>1</v>
      </c>
      <c r="BV79" s="21"/>
      <c r="BW79" s="21"/>
      <c r="BX79" s="21"/>
      <c r="BY79" s="21"/>
      <c r="BZ79" s="21"/>
      <c r="CA79" s="21"/>
      <c r="CB79" s="21"/>
      <c r="CC79" s="21"/>
      <c r="CD79" s="21"/>
      <c r="CE79" s="21"/>
      <c r="CF79" s="21"/>
      <c r="CG79" s="21"/>
      <c r="CH79" s="21"/>
      <c r="CI79" s="21"/>
      <c r="CJ79" s="21">
        <v>1</v>
      </c>
      <c r="CK79" s="21">
        <v>1</v>
      </c>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v>1</v>
      </c>
      <c r="GO79" s="21">
        <v>1</v>
      </c>
      <c r="GP79" s="21">
        <v>1</v>
      </c>
      <c r="GQ79" s="21">
        <v>1</v>
      </c>
      <c r="GR79" s="21">
        <v>1</v>
      </c>
      <c r="GS79" s="21">
        <v>1</v>
      </c>
      <c r="GT79" s="21">
        <v>1</v>
      </c>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1"/>
      <c r="JH79" s="21"/>
      <c r="JI79" s="21"/>
      <c r="JJ79" s="21"/>
      <c r="JK79" s="21"/>
      <c r="JL79" s="21"/>
      <c r="JM79" s="21"/>
      <c r="JN79" s="21"/>
      <c r="JO79" s="21"/>
      <c r="JP79" s="21"/>
      <c r="JQ79" s="21"/>
      <c r="JR79" s="21"/>
      <c r="JS79" s="21"/>
      <c r="JT79" s="21"/>
      <c r="JU79" s="21"/>
      <c r="JV79" s="21"/>
      <c r="JW79" s="21"/>
      <c r="JX79" s="21"/>
      <c r="JY79" s="21"/>
      <c r="JZ79" s="21"/>
      <c r="KA79" s="21"/>
      <c r="KB79" s="21"/>
      <c r="KC79" s="21"/>
      <c r="KD79" s="21"/>
      <c r="KE79" s="21"/>
      <c r="KF79" s="21"/>
      <c r="KG79" s="21"/>
      <c r="KH79" s="21"/>
      <c r="KI79" s="21"/>
      <c r="KJ79" s="21"/>
      <c r="KK79" s="21"/>
      <c r="KL79" s="21"/>
      <c r="KM79" s="21"/>
      <c r="KN79" s="21"/>
      <c r="KO79" s="21"/>
      <c r="KP79" s="21"/>
      <c r="KQ79" s="21"/>
      <c r="KR79" s="21"/>
      <c r="KS79" s="21"/>
      <c r="KT79" s="21"/>
      <c r="KU79" s="21"/>
      <c r="KV79" s="21"/>
      <c r="KW79" s="21"/>
      <c r="KX79" s="21"/>
      <c r="KY79" s="21"/>
      <c r="KZ79" s="21"/>
      <c r="LA79" s="21"/>
      <c r="LB79" s="21"/>
      <c r="LC79" s="21"/>
      <c r="LD79" s="21"/>
      <c r="LE79" s="21"/>
      <c r="LF79" s="21"/>
      <c r="LG79" s="21"/>
      <c r="LH79" s="21"/>
      <c r="LI79" s="21"/>
      <c r="LJ79" s="21"/>
      <c r="LK79" s="21"/>
      <c r="LL79" s="21"/>
      <c r="LM79" s="21"/>
      <c r="LN79" s="21"/>
      <c r="LO79" s="21"/>
      <c r="LP79" s="21"/>
      <c r="LQ79" s="21"/>
      <c r="LR79" s="21"/>
      <c r="LS79" s="21"/>
      <c r="LT79" s="21"/>
      <c r="LU79" s="21"/>
      <c r="LV79" s="21"/>
      <c r="LW79" s="21"/>
      <c r="LX79" s="21"/>
      <c r="LY79" s="21"/>
      <c r="LZ79" s="21"/>
      <c r="MA79" s="21"/>
      <c r="MB79" s="21"/>
      <c r="MC79" s="21"/>
      <c r="MD79" s="21"/>
      <c r="ME79" s="21"/>
      <c r="MF79" s="21"/>
      <c r="MG79" s="21"/>
      <c r="MH79" s="21"/>
      <c r="MI79" s="21"/>
      <c r="MJ79" s="21"/>
      <c r="MK79" s="21"/>
      <c r="ML79" s="21"/>
      <c r="MM79" s="21"/>
      <c r="MN79" s="21"/>
      <c r="MO79" s="21"/>
      <c r="MP79" s="21"/>
      <c r="MQ79" s="21"/>
      <c r="MR79" s="21"/>
      <c r="MS79" s="21"/>
      <c r="MT79" s="21"/>
      <c r="MU79" s="21"/>
      <c r="MV79" s="21"/>
      <c r="MW79" s="21"/>
      <c r="MX79" s="21"/>
      <c r="MY79" s="21"/>
      <c r="MZ79" s="21"/>
      <c r="NA79" s="21"/>
      <c r="NB79" s="21"/>
      <c r="NC79" s="21"/>
      <c r="ND79" s="21"/>
      <c r="NE79" s="21"/>
      <c r="NF79" s="21"/>
      <c r="NG79" s="21"/>
      <c r="NH79" s="21"/>
      <c r="NI79" s="21"/>
      <c r="NJ79" s="21"/>
      <c r="NK79" s="21"/>
      <c r="NL79" s="21"/>
      <c r="NM79" s="21"/>
      <c r="NN79" s="21"/>
      <c r="NO79" s="21"/>
      <c r="NP79" s="21"/>
      <c r="NQ79" s="21"/>
      <c r="NR79" s="21"/>
      <c r="NS79" s="21"/>
      <c r="NT79" s="21"/>
      <c r="NU79" s="21"/>
      <c r="NV79" s="21"/>
      <c r="NW79" s="21"/>
      <c r="NX79" s="21"/>
      <c r="NY79" s="21"/>
      <c r="NZ79" s="21"/>
      <c r="OA79" s="21"/>
      <c r="OB79" s="21"/>
      <c r="OC79" s="21"/>
      <c r="OD79" s="21"/>
      <c r="OE79" s="21"/>
      <c r="OF79" s="21"/>
      <c r="OG79" s="21"/>
      <c r="OH79" s="21"/>
      <c r="OI79" s="21"/>
      <c r="OJ79" s="21"/>
      <c r="OK79" s="21"/>
      <c r="OL79" s="21"/>
      <c r="OM79" s="21"/>
      <c r="ON79" s="21"/>
      <c r="OO79" s="21"/>
      <c r="OP79" s="21"/>
      <c r="OQ79" s="21"/>
      <c r="OR79" s="21"/>
      <c r="OS79" s="21"/>
      <c r="OT79" s="21"/>
      <c r="OU79" s="21"/>
      <c r="OV79" s="21"/>
      <c r="OW79" s="21"/>
      <c r="OX79" s="21"/>
      <c r="OY79" s="21"/>
      <c r="OZ79" s="21"/>
      <c r="PA79" s="21"/>
      <c r="PB79" s="21"/>
      <c r="PC79" s="21"/>
      <c r="PD79" s="21"/>
      <c r="PE79" s="21"/>
      <c r="PF79" s="21"/>
      <c r="PG79" s="21"/>
      <c r="PH79" s="21"/>
      <c r="PI79" s="21"/>
      <c r="PJ79" s="21"/>
      <c r="PK79" s="21"/>
      <c r="PL79" s="21"/>
      <c r="PM79" s="21"/>
      <c r="PN79" s="21"/>
      <c r="PO79" s="21"/>
      <c r="PP79" s="21"/>
      <c r="PQ79" s="21"/>
      <c r="PR79" s="21"/>
      <c r="PS79" s="21"/>
      <c r="PT79" s="21"/>
      <c r="PU79" s="21"/>
      <c r="PV79" s="21"/>
      <c r="PW79" s="21"/>
      <c r="PX79" s="21"/>
      <c r="PY79" s="21"/>
      <c r="PZ79" s="21"/>
      <c r="QA79" s="21"/>
      <c r="QB79" s="21"/>
      <c r="QC79" s="21"/>
      <c r="QD79" s="21"/>
      <c r="QE79" s="21"/>
      <c r="QF79" s="21"/>
      <c r="QG79" s="21"/>
      <c r="QH79" s="21"/>
      <c r="QI79" s="21"/>
      <c r="QJ79" s="21"/>
      <c r="QK79" s="21"/>
      <c r="QL79" s="21"/>
      <c r="QM79" s="21"/>
      <c r="QN79" s="21"/>
      <c r="QO79" s="21"/>
      <c r="QP79" s="21"/>
      <c r="QQ79" s="21"/>
      <c r="QR79" s="21"/>
      <c r="QS79" s="21"/>
      <c r="QT79" s="21"/>
      <c r="QU79" s="21"/>
      <c r="QV79" s="21"/>
      <c r="QW79" s="21"/>
      <c r="QX79" s="21"/>
      <c r="QY79" s="21"/>
      <c r="QZ79" s="21"/>
      <c r="RA79" s="21"/>
      <c r="RB79" s="21"/>
      <c r="RC79" s="21"/>
      <c r="RD79" s="21"/>
      <c r="RE79" s="21"/>
      <c r="RF79" s="21"/>
      <c r="RG79" s="21"/>
      <c r="RH79" s="21"/>
      <c r="RI79" s="21"/>
      <c r="RJ79" s="21"/>
      <c r="RK79" s="21"/>
      <c r="RL79" s="21"/>
      <c r="RM79" s="21"/>
      <c r="RN79" s="21"/>
      <c r="RO79" s="21"/>
      <c r="RP79" s="21"/>
      <c r="RQ79" s="21"/>
      <c r="RR79" s="21"/>
      <c r="RS79" s="21"/>
      <c r="RT79" s="21"/>
      <c r="RU79" s="21"/>
      <c r="RV79" s="21"/>
      <c r="RW79" s="21"/>
      <c r="RX79" s="21"/>
      <c r="RY79" s="21"/>
      <c r="RZ79" s="21"/>
      <c r="SA79" s="21"/>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row>
    <row r="80" spans="1:572" ht="15" hidden="1" customHeight="1" outlineLevel="1">
      <c r="B80" s="23" t="s">
        <v>761</v>
      </c>
      <c r="C80" s="69" t="str">
        <f>HYPERLINK("#Référentiel_de_Compétences!"&amp;ADDRESS(6+MATCH(B80,[2]Référentiel_de_Compétences!$B$7:$B$218,0),4),"Définition")</f>
        <v>Définition</v>
      </c>
      <c r="D80" s="24" t="str">
        <f>VLOOKUP(B80,[2]Référentiel_de_Compétences!$B$7:$C$399,2,0)</f>
        <v>Assurance vie</v>
      </c>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19">
        <v>2</v>
      </c>
      <c r="AE80" s="21">
        <v>2</v>
      </c>
      <c r="AF80" s="19">
        <v>1</v>
      </c>
      <c r="AG80" s="19">
        <v>1</v>
      </c>
      <c r="AH80" s="21"/>
      <c r="AI80" s="19">
        <v>1</v>
      </c>
      <c r="AJ80" s="19"/>
      <c r="AK80" s="21"/>
      <c r="AL80" s="19">
        <v>2</v>
      </c>
      <c r="AM80" s="21"/>
      <c r="AN80" s="21"/>
      <c r="AO80" s="21"/>
      <c r="AP80" s="21"/>
      <c r="AQ80" s="21"/>
      <c r="AR80" s="21"/>
      <c r="AS80" s="21"/>
      <c r="AT80" s="21"/>
      <c r="AU80" s="21"/>
      <c r="AV80" s="21"/>
      <c r="AW80" s="21"/>
      <c r="AX80" s="21"/>
      <c r="AY80" s="21"/>
      <c r="AZ80" s="21"/>
      <c r="BA80" s="21"/>
      <c r="BB80" s="21">
        <v>1</v>
      </c>
      <c r="BC80" s="21">
        <v>1</v>
      </c>
      <c r="BD80" s="21">
        <v>1</v>
      </c>
      <c r="BE80" s="21">
        <v>1</v>
      </c>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v>2</v>
      </c>
      <c r="CG80" s="21">
        <v>2</v>
      </c>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v>1</v>
      </c>
      <c r="GR80" s="21">
        <v>1</v>
      </c>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1"/>
      <c r="JH80" s="21"/>
      <c r="JI80" s="21"/>
      <c r="JJ80" s="21"/>
      <c r="JK80" s="21"/>
      <c r="JL80" s="21"/>
      <c r="JM80" s="21"/>
      <c r="JN80" s="21"/>
      <c r="JO80" s="21"/>
      <c r="JP80" s="21"/>
      <c r="JQ80" s="21"/>
      <c r="JR80" s="21"/>
      <c r="JS80" s="21"/>
      <c r="JT80" s="21"/>
      <c r="JU80" s="21"/>
      <c r="JV80" s="21"/>
      <c r="JW80" s="21"/>
      <c r="JX80" s="21"/>
      <c r="JY80" s="21"/>
      <c r="JZ80" s="21"/>
      <c r="KA80" s="21"/>
      <c r="KB80" s="21"/>
      <c r="KC80" s="21"/>
      <c r="KD80" s="21"/>
      <c r="KE80" s="21"/>
      <c r="KF80" s="21"/>
      <c r="KG80" s="21"/>
      <c r="KH80" s="21"/>
      <c r="KI80" s="21"/>
      <c r="KJ80" s="21"/>
      <c r="KK80" s="21"/>
      <c r="KL80" s="21"/>
      <c r="KM80" s="21"/>
      <c r="KN80" s="21"/>
      <c r="KO80" s="21"/>
      <c r="KP80" s="21"/>
      <c r="KQ80" s="21"/>
      <c r="KR80" s="21"/>
      <c r="KS80" s="21"/>
      <c r="KT80" s="21"/>
      <c r="KU80" s="21"/>
      <c r="KV80" s="21"/>
      <c r="KW80" s="21"/>
      <c r="KX80" s="21"/>
      <c r="KY80" s="21"/>
      <c r="KZ80" s="21"/>
      <c r="LA80" s="21"/>
      <c r="LB80" s="21"/>
      <c r="LC80" s="21"/>
      <c r="LD80" s="21"/>
      <c r="LE80" s="21"/>
      <c r="LF80" s="21"/>
      <c r="LG80" s="21"/>
      <c r="LH80" s="21"/>
      <c r="LI80" s="21"/>
      <c r="LJ80" s="21"/>
      <c r="LK80" s="21"/>
      <c r="LL80" s="21"/>
      <c r="LM80" s="21"/>
      <c r="LN80" s="21"/>
      <c r="LO80" s="21"/>
      <c r="LP80" s="21"/>
      <c r="LQ80" s="21"/>
      <c r="LR80" s="21"/>
      <c r="LS80" s="21"/>
      <c r="LT80" s="21"/>
      <c r="LU80" s="21"/>
      <c r="LV80" s="21"/>
      <c r="LW80" s="21"/>
      <c r="LX80" s="21"/>
      <c r="LY80" s="21"/>
      <c r="LZ80" s="21"/>
      <c r="MA80" s="21"/>
      <c r="MB80" s="21"/>
      <c r="MC80" s="21"/>
      <c r="MD80" s="21"/>
      <c r="ME80" s="21"/>
      <c r="MF80" s="21"/>
      <c r="MG80" s="21"/>
      <c r="MH80" s="21"/>
      <c r="MI80" s="21"/>
      <c r="MJ80" s="21"/>
      <c r="MK80" s="21"/>
      <c r="ML80" s="21"/>
      <c r="MM80" s="21"/>
      <c r="MN80" s="21"/>
      <c r="MO80" s="21"/>
      <c r="MP80" s="21"/>
      <c r="MQ80" s="21"/>
      <c r="MR80" s="21"/>
      <c r="MS80" s="21"/>
      <c r="MT80" s="21"/>
      <c r="MU80" s="21"/>
      <c r="MV80" s="21"/>
      <c r="MW80" s="21"/>
      <c r="MX80" s="21"/>
      <c r="MY80" s="21"/>
      <c r="MZ80" s="21"/>
      <c r="NA80" s="21"/>
      <c r="NB80" s="21"/>
      <c r="NC80" s="21"/>
      <c r="ND80" s="21"/>
      <c r="NE80" s="21"/>
      <c r="NF80" s="21"/>
      <c r="NG80" s="21"/>
      <c r="NH80" s="21"/>
      <c r="NI80" s="21"/>
      <c r="NJ80" s="21"/>
      <c r="NK80" s="21"/>
      <c r="NL80" s="21"/>
      <c r="NM80" s="21"/>
      <c r="NN80" s="21"/>
      <c r="NO80" s="21"/>
      <c r="NP80" s="21"/>
      <c r="NQ80" s="21"/>
      <c r="NR80" s="21"/>
      <c r="NS80" s="21"/>
      <c r="NT80" s="21"/>
      <c r="NU80" s="21"/>
      <c r="NV80" s="21"/>
      <c r="NW80" s="21"/>
      <c r="NX80" s="21"/>
      <c r="NY80" s="21"/>
      <c r="NZ80" s="21"/>
      <c r="OA80" s="21"/>
      <c r="OB80" s="21"/>
      <c r="OC80" s="21"/>
      <c r="OD80" s="21"/>
      <c r="OE80" s="21"/>
      <c r="OF80" s="21"/>
      <c r="OG80" s="21"/>
      <c r="OH80" s="21"/>
      <c r="OI80" s="21"/>
      <c r="OJ80" s="21"/>
      <c r="OK80" s="21"/>
      <c r="OL80" s="21"/>
      <c r="OM80" s="21"/>
      <c r="ON80" s="21"/>
      <c r="OO80" s="21"/>
      <c r="OP80" s="21"/>
      <c r="OQ80" s="21"/>
      <c r="OR80" s="21"/>
      <c r="OS80" s="21"/>
      <c r="OT80" s="21"/>
      <c r="OU80" s="21"/>
      <c r="OV80" s="21"/>
      <c r="OW80" s="21"/>
      <c r="OX80" s="21"/>
      <c r="OY80" s="21"/>
      <c r="OZ80" s="21"/>
      <c r="PA80" s="21"/>
      <c r="PB80" s="21"/>
      <c r="PC80" s="21"/>
      <c r="PD80" s="21"/>
      <c r="PE80" s="21"/>
      <c r="PF80" s="21"/>
      <c r="PG80" s="21"/>
      <c r="PH80" s="21"/>
      <c r="PI80" s="21"/>
      <c r="PJ80" s="21"/>
      <c r="PK80" s="21"/>
      <c r="PL80" s="21"/>
      <c r="PM80" s="21"/>
      <c r="PN80" s="21"/>
      <c r="PO80" s="21"/>
      <c r="PP80" s="21"/>
      <c r="PQ80" s="21"/>
      <c r="PR80" s="21"/>
      <c r="PS80" s="21"/>
      <c r="PT80" s="21"/>
      <c r="PU80" s="21"/>
      <c r="PV80" s="21"/>
      <c r="PW80" s="21"/>
      <c r="PX80" s="21"/>
      <c r="PY80" s="21"/>
      <c r="PZ80" s="21"/>
      <c r="QA80" s="21"/>
      <c r="QB80" s="21"/>
      <c r="QC80" s="21"/>
      <c r="QD80" s="21"/>
      <c r="QE80" s="21"/>
      <c r="QF80" s="21"/>
      <c r="QG80" s="21"/>
      <c r="QH80" s="21"/>
      <c r="QI80" s="21"/>
      <c r="QJ80" s="21"/>
      <c r="QK80" s="21"/>
      <c r="QL80" s="21"/>
      <c r="QM80" s="21"/>
      <c r="QN80" s="21"/>
      <c r="QO80" s="21"/>
      <c r="QP80" s="21"/>
      <c r="QQ80" s="21"/>
      <c r="QR80" s="21"/>
      <c r="QS80" s="21"/>
      <c r="QT80" s="21"/>
      <c r="QU80" s="21"/>
      <c r="QV80" s="21"/>
      <c r="QW80" s="21"/>
      <c r="QX80" s="21"/>
      <c r="QY80" s="21"/>
      <c r="QZ80" s="21"/>
      <c r="RA80" s="21"/>
      <c r="RB80" s="21"/>
      <c r="RC80" s="21"/>
      <c r="RD80" s="21"/>
      <c r="RE80" s="21"/>
      <c r="RF80" s="21"/>
      <c r="RG80" s="21"/>
      <c r="RH80" s="21"/>
      <c r="RI80" s="21"/>
      <c r="RJ80" s="21"/>
      <c r="RK80" s="21"/>
      <c r="RL80" s="21"/>
      <c r="RM80" s="21"/>
      <c r="RN80" s="21"/>
      <c r="RO80" s="21"/>
      <c r="RP80" s="21"/>
      <c r="RQ80" s="21"/>
      <c r="RR80" s="21"/>
      <c r="RS80" s="21"/>
      <c r="RT80" s="21"/>
      <c r="RU80" s="21"/>
      <c r="RV80" s="21"/>
      <c r="RW80" s="21"/>
      <c r="RX80" s="21"/>
      <c r="RY80" s="21"/>
      <c r="RZ80" s="21"/>
      <c r="SA80" s="21"/>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row>
    <row r="81" spans="2:572" ht="15" customHeight="1" outlineLevel="1">
      <c r="B81" s="23" t="s">
        <v>762</v>
      </c>
      <c r="C81" s="69" t="str">
        <f>HYPERLINK("#Référentiel_de_Compétences!"&amp;ADDRESS(6+MATCH(B81,[2]Référentiel_de_Compétences!$B$7:$B$218,0),4),"Définition")</f>
        <v>Définition</v>
      </c>
      <c r="D81" s="24" t="str">
        <f>VLOOKUP(B81,[2]Référentiel_de_Compétences!$B$7:$C$399,2,0)</f>
        <v>Crédit à la consommation</v>
      </c>
      <c r="E81" s="21"/>
      <c r="F81" s="21"/>
      <c r="G81" s="21"/>
      <c r="H81" s="21"/>
      <c r="I81" s="21"/>
      <c r="J81" s="21"/>
      <c r="K81" s="21"/>
      <c r="L81" s="21"/>
      <c r="M81" s="21"/>
      <c r="N81" s="21">
        <v>1</v>
      </c>
      <c r="O81" s="21"/>
      <c r="P81" s="21"/>
      <c r="Q81" s="21"/>
      <c r="R81" s="21">
        <v>1</v>
      </c>
      <c r="S81" s="21"/>
      <c r="T81" s="21"/>
      <c r="U81" s="21"/>
      <c r="V81" s="21"/>
      <c r="W81" s="21"/>
      <c r="X81" s="21"/>
      <c r="Y81" s="21"/>
      <c r="Z81" s="21"/>
      <c r="AA81" s="21"/>
      <c r="AB81" s="21"/>
      <c r="AC81" s="21"/>
      <c r="AD81" s="19">
        <v>1</v>
      </c>
      <c r="AE81" s="21">
        <v>1</v>
      </c>
      <c r="AF81" s="19">
        <v>1</v>
      </c>
      <c r="AG81" s="19">
        <v>1</v>
      </c>
      <c r="AH81" s="21">
        <v>1</v>
      </c>
      <c r="AI81" s="19">
        <v>1</v>
      </c>
      <c r="AJ81" s="19"/>
      <c r="AK81" s="21"/>
      <c r="AL81" s="19">
        <v>2</v>
      </c>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21"/>
      <c r="JB81" s="21"/>
      <c r="JC81" s="21"/>
      <c r="JD81" s="21"/>
      <c r="JE81" s="21"/>
      <c r="JF81" s="21"/>
      <c r="JG81" s="21"/>
      <c r="JH81" s="21"/>
      <c r="JI81" s="21"/>
      <c r="JJ81" s="21"/>
      <c r="JK81" s="21"/>
      <c r="JL81" s="21"/>
      <c r="JM81" s="21"/>
      <c r="JN81" s="21"/>
      <c r="JO81" s="21"/>
      <c r="JP81" s="21"/>
      <c r="JQ81" s="21"/>
      <c r="JR81" s="21"/>
      <c r="JS81" s="21"/>
      <c r="JT81" s="21"/>
      <c r="JU81" s="21"/>
      <c r="JV81" s="21"/>
      <c r="JW81" s="21"/>
      <c r="JX81" s="21"/>
      <c r="JY81" s="21"/>
      <c r="JZ81" s="21"/>
      <c r="KA81" s="21"/>
      <c r="KB81" s="21"/>
      <c r="KC81" s="21"/>
      <c r="KD81" s="21"/>
      <c r="KE81" s="21"/>
      <c r="KF81" s="21"/>
      <c r="KG81" s="21"/>
      <c r="KH81" s="21"/>
      <c r="KI81" s="21"/>
      <c r="KJ81" s="21"/>
      <c r="KK81" s="21"/>
      <c r="KL81" s="21"/>
      <c r="KM81" s="21"/>
      <c r="KN81" s="21"/>
      <c r="KO81" s="21"/>
      <c r="KP81" s="21"/>
      <c r="KQ81" s="21"/>
      <c r="KR81" s="21"/>
      <c r="KS81" s="21"/>
      <c r="KT81" s="21"/>
      <c r="KU81" s="21"/>
      <c r="KV81" s="21"/>
      <c r="KW81" s="21"/>
      <c r="KX81" s="21"/>
      <c r="KY81" s="21"/>
      <c r="KZ81" s="21"/>
      <c r="LA81" s="21"/>
      <c r="LB81" s="21"/>
      <c r="LC81" s="21"/>
      <c r="LD81" s="21"/>
      <c r="LE81" s="21"/>
      <c r="LF81" s="21"/>
      <c r="LG81" s="21"/>
      <c r="LH81" s="21"/>
      <c r="LI81" s="21"/>
      <c r="LJ81" s="21"/>
      <c r="LK81" s="21"/>
      <c r="LL81" s="21"/>
      <c r="LM81" s="21"/>
      <c r="LN81" s="21"/>
      <c r="LO81" s="21"/>
      <c r="LP81" s="21"/>
      <c r="LQ81" s="21"/>
      <c r="LR81" s="21"/>
      <c r="LS81" s="21"/>
      <c r="LT81" s="21"/>
      <c r="LU81" s="21"/>
      <c r="LV81" s="21"/>
      <c r="LW81" s="21"/>
      <c r="LX81" s="21"/>
      <c r="LY81" s="21"/>
      <c r="LZ81" s="21"/>
      <c r="MA81" s="21"/>
      <c r="MB81" s="21"/>
      <c r="MC81" s="21"/>
      <c r="MD81" s="21"/>
      <c r="ME81" s="21"/>
      <c r="MF81" s="21"/>
      <c r="MG81" s="21"/>
      <c r="MH81" s="21"/>
      <c r="MI81" s="21"/>
      <c r="MJ81" s="21"/>
      <c r="MK81" s="21"/>
      <c r="ML81" s="21"/>
      <c r="MM81" s="21"/>
      <c r="MN81" s="21"/>
      <c r="MO81" s="21"/>
      <c r="MP81" s="21"/>
      <c r="MQ81" s="21"/>
      <c r="MR81" s="21"/>
      <c r="MS81" s="21"/>
      <c r="MT81" s="21"/>
      <c r="MU81" s="21"/>
      <c r="MV81" s="21"/>
      <c r="MW81" s="21"/>
      <c r="MX81" s="21"/>
      <c r="MY81" s="21"/>
      <c r="MZ81" s="21"/>
      <c r="NA81" s="21"/>
      <c r="NB81" s="21"/>
      <c r="NC81" s="21"/>
      <c r="ND81" s="21"/>
      <c r="NE81" s="21"/>
      <c r="NF81" s="21"/>
      <c r="NG81" s="21"/>
      <c r="NH81" s="21"/>
      <c r="NI81" s="21"/>
      <c r="NJ81" s="21"/>
      <c r="NK81" s="21"/>
      <c r="NL81" s="21"/>
      <c r="NM81" s="21"/>
      <c r="NN81" s="21"/>
      <c r="NO81" s="21"/>
      <c r="NP81" s="21"/>
      <c r="NQ81" s="21"/>
      <c r="NR81" s="21"/>
      <c r="NS81" s="21"/>
      <c r="NT81" s="21"/>
      <c r="NU81" s="21"/>
      <c r="NV81" s="21"/>
      <c r="NW81" s="21"/>
      <c r="NX81" s="21"/>
      <c r="NY81" s="21"/>
      <c r="NZ81" s="21"/>
      <c r="OA81" s="21"/>
      <c r="OB81" s="21"/>
      <c r="OC81" s="21"/>
      <c r="OD81" s="21"/>
      <c r="OE81" s="21"/>
      <c r="OF81" s="21"/>
      <c r="OG81" s="21"/>
      <c r="OH81" s="21"/>
      <c r="OI81" s="21"/>
      <c r="OJ81" s="21"/>
      <c r="OK81" s="21"/>
      <c r="OL81" s="21"/>
      <c r="OM81" s="21"/>
      <c r="ON81" s="21"/>
      <c r="OO81" s="21"/>
      <c r="OP81" s="21"/>
      <c r="OQ81" s="21"/>
      <c r="OR81" s="21"/>
      <c r="OS81" s="21"/>
      <c r="OT81" s="21"/>
      <c r="OU81" s="21"/>
      <c r="OV81" s="21"/>
      <c r="OW81" s="21"/>
      <c r="OX81" s="21"/>
      <c r="OY81" s="21"/>
      <c r="OZ81" s="21"/>
      <c r="PA81" s="21"/>
      <c r="PB81" s="21"/>
      <c r="PC81" s="21"/>
      <c r="PD81" s="21"/>
      <c r="PE81" s="21"/>
      <c r="PF81" s="21"/>
      <c r="PG81" s="21"/>
      <c r="PH81" s="21"/>
      <c r="PI81" s="21"/>
      <c r="PJ81" s="21"/>
      <c r="PK81" s="21"/>
      <c r="PL81" s="21"/>
      <c r="PM81" s="21"/>
      <c r="PN81" s="21"/>
      <c r="PO81" s="21"/>
      <c r="PP81" s="21"/>
      <c r="PQ81" s="21"/>
      <c r="PR81" s="21"/>
      <c r="PS81" s="21"/>
      <c r="PT81" s="21"/>
      <c r="PU81" s="21"/>
      <c r="PV81" s="21"/>
      <c r="PW81" s="21"/>
      <c r="PX81" s="21"/>
      <c r="PY81" s="21"/>
      <c r="PZ81" s="21"/>
      <c r="QA81" s="21"/>
      <c r="QB81" s="21"/>
      <c r="QC81" s="21"/>
      <c r="QD81" s="21"/>
      <c r="QE81" s="21"/>
      <c r="QF81" s="21"/>
      <c r="QG81" s="21"/>
      <c r="QH81" s="21"/>
      <c r="QI81" s="21"/>
      <c r="QJ81" s="21"/>
      <c r="QK81" s="21"/>
      <c r="QL81" s="21"/>
      <c r="QM81" s="21"/>
      <c r="QN81" s="21"/>
      <c r="QO81" s="21"/>
      <c r="QP81" s="21"/>
      <c r="QQ81" s="21"/>
      <c r="QR81" s="21"/>
      <c r="QS81" s="21"/>
      <c r="QT81" s="21"/>
      <c r="QU81" s="21"/>
      <c r="QV81" s="21"/>
      <c r="QW81" s="21"/>
      <c r="QX81" s="21"/>
      <c r="QY81" s="21"/>
      <c r="QZ81" s="21"/>
      <c r="RA81" s="21"/>
      <c r="RB81" s="21"/>
      <c r="RC81" s="21"/>
      <c r="RD81" s="21"/>
      <c r="RE81" s="21"/>
      <c r="RF81" s="21"/>
      <c r="RG81" s="21"/>
      <c r="RH81" s="21"/>
      <c r="RI81" s="21"/>
      <c r="RJ81" s="21"/>
      <c r="RK81" s="21"/>
      <c r="RL81" s="21"/>
      <c r="RM81" s="21"/>
      <c r="RN81" s="21"/>
      <c r="RO81" s="21"/>
      <c r="RP81" s="21"/>
      <c r="RQ81" s="21"/>
      <c r="RR81" s="21"/>
      <c r="RS81" s="21"/>
      <c r="RT81" s="21"/>
      <c r="RU81" s="21"/>
      <c r="RV81" s="21"/>
      <c r="RW81" s="21"/>
      <c r="RX81" s="21"/>
      <c r="RY81" s="21"/>
      <c r="RZ81" s="21"/>
      <c r="SA81" s="21"/>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row>
    <row r="82" spans="2:572" ht="15" hidden="1" customHeight="1" outlineLevel="1">
      <c r="B82" s="23" t="s">
        <v>763</v>
      </c>
      <c r="C82" s="69" t="str">
        <f>HYPERLINK("#Référentiel_de_Compétences!"&amp;ADDRESS(6+MATCH(B82,[2]Référentiel_de_Compétences!$B$7:$B$218,0),4),"Définition")</f>
        <v>Définition</v>
      </c>
      <c r="D82" s="24" t="str">
        <f>VLOOKUP(B82,[2]Référentiel_de_Compétences!$B$7:$C$399,2,0)</f>
        <v>Epargne</v>
      </c>
      <c r="E82" s="21">
        <v>1</v>
      </c>
      <c r="F82" s="21">
        <v>1</v>
      </c>
      <c r="G82" s="21">
        <v>1</v>
      </c>
      <c r="H82" s="21"/>
      <c r="I82" s="21"/>
      <c r="J82" s="21">
        <v>1</v>
      </c>
      <c r="K82" s="21">
        <v>1</v>
      </c>
      <c r="L82" s="21"/>
      <c r="M82" s="21"/>
      <c r="N82" s="21"/>
      <c r="O82" s="21">
        <v>1</v>
      </c>
      <c r="P82" s="21"/>
      <c r="Q82" s="21"/>
      <c r="R82" s="21"/>
      <c r="S82" s="21">
        <v>1</v>
      </c>
      <c r="T82" s="21">
        <v>2</v>
      </c>
      <c r="U82" s="21">
        <v>2</v>
      </c>
      <c r="V82" s="21"/>
      <c r="W82" s="21">
        <v>1</v>
      </c>
      <c r="X82" s="21">
        <v>1</v>
      </c>
      <c r="Y82" s="21">
        <v>1</v>
      </c>
      <c r="Z82" s="21"/>
      <c r="AA82" s="21"/>
      <c r="AB82" s="21"/>
      <c r="AC82" s="21"/>
      <c r="AD82" s="19"/>
      <c r="AE82" s="21"/>
      <c r="AF82" s="19"/>
      <c r="AG82" s="19">
        <v>1</v>
      </c>
      <c r="AH82" s="21"/>
      <c r="AI82" s="19"/>
      <c r="AJ82" s="19"/>
      <c r="AK82" s="21"/>
      <c r="AL82" s="19"/>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v>1</v>
      </c>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v>1</v>
      </c>
      <c r="GV82" s="21">
        <v>1</v>
      </c>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c r="JB82" s="21"/>
      <c r="JC82" s="21"/>
      <c r="JD82" s="21"/>
      <c r="JE82" s="21"/>
      <c r="JF82" s="21"/>
      <c r="JG82" s="21"/>
      <c r="JH82" s="21"/>
      <c r="JI82" s="21"/>
      <c r="JJ82" s="21"/>
      <c r="JK82" s="21"/>
      <c r="JL82" s="21"/>
      <c r="JM82" s="21"/>
      <c r="JN82" s="21"/>
      <c r="JO82" s="21"/>
      <c r="JP82" s="21"/>
      <c r="JQ82" s="21"/>
      <c r="JR82" s="21"/>
      <c r="JS82" s="21"/>
      <c r="JT82" s="21"/>
      <c r="JU82" s="21"/>
      <c r="JV82" s="21"/>
      <c r="JW82" s="21"/>
      <c r="JX82" s="21"/>
      <c r="JY82" s="21"/>
      <c r="JZ82" s="21"/>
      <c r="KA82" s="21"/>
      <c r="KB82" s="21"/>
      <c r="KC82" s="21"/>
      <c r="KD82" s="21"/>
      <c r="KE82" s="21"/>
      <c r="KF82" s="21"/>
      <c r="KG82" s="21"/>
      <c r="KH82" s="21"/>
      <c r="KI82" s="21"/>
      <c r="KJ82" s="21"/>
      <c r="KK82" s="21"/>
      <c r="KL82" s="21"/>
      <c r="KM82" s="21"/>
      <c r="KN82" s="21"/>
      <c r="KO82" s="21"/>
      <c r="KP82" s="21"/>
      <c r="KQ82" s="21"/>
      <c r="KR82" s="21"/>
      <c r="KS82" s="21"/>
      <c r="KT82" s="21"/>
      <c r="KU82" s="21"/>
      <c r="KV82" s="21"/>
      <c r="KW82" s="21"/>
      <c r="KX82" s="21"/>
      <c r="KY82" s="21"/>
      <c r="KZ82" s="21"/>
      <c r="LA82" s="21"/>
      <c r="LB82" s="21"/>
      <c r="LC82" s="21"/>
      <c r="LD82" s="21"/>
      <c r="LE82" s="21"/>
      <c r="LF82" s="21"/>
      <c r="LG82" s="21"/>
      <c r="LH82" s="21"/>
      <c r="LI82" s="21"/>
      <c r="LJ82" s="21"/>
      <c r="LK82" s="21"/>
      <c r="LL82" s="21"/>
      <c r="LM82" s="21"/>
      <c r="LN82" s="21"/>
      <c r="LO82" s="21"/>
      <c r="LP82" s="21"/>
      <c r="LQ82" s="21"/>
      <c r="LR82" s="21"/>
      <c r="LS82" s="21"/>
      <c r="LT82" s="21"/>
      <c r="LU82" s="21"/>
      <c r="LV82" s="21"/>
      <c r="LW82" s="21"/>
      <c r="LX82" s="21"/>
      <c r="LY82" s="21"/>
      <c r="LZ82" s="21"/>
      <c r="MA82" s="21"/>
      <c r="MB82" s="21"/>
      <c r="MC82" s="21"/>
      <c r="MD82" s="21"/>
      <c r="ME82" s="21"/>
      <c r="MF82" s="21"/>
      <c r="MG82" s="21"/>
      <c r="MH82" s="21"/>
      <c r="MI82" s="21"/>
      <c r="MJ82" s="21"/>
      <c r="MK82" s="21"/>
      <c r="ML82" s="21"/>
      <c r="MM82" s="21"/>
      <c r="MN82" s="21"/>
      <c r="MO82" s="21"/>
      <c r="MP82" s="21"/>
      <c r="MQ82" s="21"/>
      <c r="MR82" s="21"/>
      <c r="MS82" s="21"/>
      <c r="MT82" s="21"/>
      <c r="MU82" s="21"/>
      <c r="MV82" s="21"/>
      <c r="MW82" s="21"/>
      <c r="MX82" s="21"/>
      <c r="MY82" s="21"/>
      <c r="MZ82" s="21"/>
      <c r="NA82" s="21"/>
      <c r="NB82" s="21"/>
      <c r="NC82" s="21"/>
      <c r="ND82" s="21"/>
      <c r="NE82" s="21"/>
      <c r="NF82" s="21"/>
      <c r="NG82" s="21"/>
      <c r="NH82" s="21"/>
      <c r="NI82" s="21"/>
      <c r="NJ82" s="21"/>
      <c r="NK82" s="21"/>
      <c r="NL82" s="21"/>
      <c r="NM82" s="21"/>
      <c r="NN82" s="21"/>
      <c r="NO82" s="21"/>
      <c r="NP82" s="21"/>
      <c r="NQ82" s="21"/>
      <c r="NR82" s="21"/>
      <c r="NS82" s="21"/>
      <c r="NT82" s="21"/>
      <c r="NU82" s="21"/>
      <c r="NV82" s="21"/>
      <c r="NW82" s="21"/>
      <c r="NX82" s="21"/>
      <c r="NY82" s="21"/>
      <c r="NZ82" s="21"/>
      <c r="OA82" s="21"/>
      <c r="OB82" s="21"/>
      <c r="OC82" s="21"/>
      <c r="OD82" s="21"/>
      <c r="OE82" s="21"/>
      <c r="OF82" s="21"/>
      <c r="OG82" s="21"/>
      <c r="OH82" s="21"/>
      <c r="OI82" s="21"/>
      <c r="OJ82" s="21"/>
      <c r="OK82" s="21"/>
      <c r="OL82" s="21"/>
      <c r="OM82" s="21"/>
      <c r="ON82" s="21"/>
      <c r="OO82" s="21"/>
      <c r="OP82" s="21"/>
      <c r="OQ82" s="21"/>
      <c r="OR82" s="21"/>
      <c r="OS82" s="21"/>
      <c r="OT82" s="21"/>
      <c r="OU82" s="21"/>
      <c r="OV82" s="21"/>
      <c r="OW82" s="21"/>
      <c r="OX82" s="21"/>
      <c r="OY82" s="21"/>
      <c r="OZ82" s="21"/>
      <c r="PA82" s="21"/>
      <c r="PB82" s="21"/>
      <c r="PC82" s="21"/>
      <c r="PD82" s="21"/>
      <c r="PE82" s="21"/>
      <c r="PF82" s="21"/>
      <c r="PG82" s="21"/>
      <c r="PH82" s="21"/>
      <c r="PI82" s="21"/>
      <c r="PJ82" s="21"/>
      <c r="PK82" s="21"/>
      <c r="PL82" s="21"/>
      <c r="PM82" s="21"/>
      <c r="PN82" s="21"/>
      <c r="PO82" s="21"/>
      <c r="PP82" s="21"/>
      <c r="PQ82" s="21"/>
      <c r="PR82" s="21"/>
      <c r="PS82" s="21"/>
      <c r="PT82" s="21"/>
      <c r="PU82" s="21"/>
      <c r="PV82" s="21"/>
      <c r="PW82" s="21"/>
      <c r="PX82" s="21"/>
      <c r="PY82" s="21"/>
      <c r="PZ82" s="21"/>
      <c r="QA82" s="21"/>
      <c r="QB82" s="21"/>
      <c r="QC82" s="21"/>
      <c r="QD82" s="21"/>
      <c r="QE82" s="21"/>
      <c r="QF82" s="21"/>
      <c r="QG82" s="21"/>
      <c r="QH82" s="21"/>
      <c r="QI82" s="21"/>
      <c r="QJ82" s="21"/>
      <c r="QK82" s="21"/>
      <c r="QL82" s="21"/>
      <c r="QM82" s="21"/>
      <c r="QN82" s="21"/>
      <c r="QO82" s="21"/>
      <c r="QP82" s="21"/>
      <c r="QQ82" s="21"/>
      <c r="QR82" s="21"/>
      <c r="QS82" s="21"/>
      <c r="QT82" s="21"/>
      <c r="QU82" s="21"/>
      <c r="QV82" s="21"/>
      <c r="QW82" s="21"/>
      <c r="QX82" s="21"/>
      <c r="QY82" s="21"/>
      <c r="QZ82" s="21"/>
      <c r="RA82" s="21"/>
      <c r="RB82" s="21"/>
      <c r="RC82" s="21"/>
      <c r="RD82" s="21"/>
      <c r="RE82" s="21"/>
      <c r="RF82" s="21"/>
      <c r="RG82" s="21"/>
      <c r="RH82" s="21"/>
      <c r="RI82" s="21"/>
      <c r="RJ82" s="21"/>
      <c r="RK82" s="21"/>
      <c r="RL82" s="21"/>
      <c r="RM82" s="21"/>
      <c r="RN82" s="21"/>
      <c r="RO82" s="21"/>
      <c r="RP82" s="21"/>
      <c r="RQ82" s="21"/>
      <c r="RR82" s="21"/>
      <c r="RS82" s="21"/>
      <c r="RT82" s="21"/>
      <c r="RU82" s="21"/>
      <c r="RV82" s="21"/>
      <c r="RW82" s="21"/>
      <c r="RX82" s="21"/>
      <c r="RY82" s="21"/>
      <c r="RZ82" s="21"/>
      <c r="SA82" s="21"/>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row>
    <row r="83" spans="2:572" ht="15" hidden="1" customHeight="1" outlineLevel="1">
      <c r="B83" s="23" t="s">
        <v>764</v>
      </c>
      <c r="C83" s="69" t="str">
        <f>HYPERLINK("#Référentiel_de_Compétences!"&amp;ADDRESS(6+MATCH(B83,[2]Référentiel_de_Compétences!$B$7:$B$218,0),4),"Définition")</f>
        <v>Définition</v>
      </c>
      <c r="D83" s="24" t="str">
        <f>VLOOKUP(B83,[2]Référentiel_de_Compétences!$B$7:$C$399,2,0)</f>
        <v>Retraite</v>
      </c>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19">
        <v>2</v>
      </c>
      <c r="AE83" s="21"/>
      <c r="AF83" s="19">
        <v>2</v>
      </c>
      <c r="AG83" s="19">
        <v>1</v>
      </c>
      <c r="AH83" s="21"/>
      <c r="AI83" s="19"/>
      <c r="AJ83" s="19"/>
      <c r="AK83" s="21"/>
      <c r="AL83" s="19"/>
      <c r="AM83" s="21"/>
      <c r="AN83" s="21"/>
      <c r="AO83" s="21"/>
      <c r="AP83" s="21"/>
      <c r="AQ83" s="21"/>
      <c r="AR83" s="21"/>
      <c r="AS83" s="21"/>
      <c r="AT83" s="21"/>
      <c r="AU83" s="21"/>
      <c r="AV83" s="21"/>
      <c r="AW83" s="21"/>
      <c r="AX83" s="21"/>
      <c r="AY83" s="21"/>
      <c r="AZ83" s="21"/>
      <c r="BA83" s="21"/>
      <c r="BB83" s="21"/>
      <c r="BC83" s="21">
        <v>2</v>
      </c>
      <c r="BD83" s="21">
        <v>2</v>
      </c>
      <c r="BE83" s="21">
        <v>2</v>
      </c>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v>1</v>
      </c>
      <c r="CK83" s="21">
        <v>1</v>
      </c>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c r="JB83" s="21"/>
      <c r="JC83" s="21"/>
      <c r="JD83" s="21"/>
      <c r="JE83" s="21"/>
      <c r="JF83" s="21"/>
      <c r="JG83" s="21"/>
      <c r="JH83" s="21"/>
      <c r="JI83" s="21"/>
      <c r="JJ83" s="21"/>
      <c r="JK83" s="21"/>
      <c r="JL83" s="21"/>
      <c r="JM83" s="21"/>
      <c r="JN83" s="21"/>
      <c r="JO83" s="21"/>
      <c r="JP83" s="21"/>
      <c r="JQ83" s="21"/>
      <c r="JR83" s="21"/>
      <c r="JS83" s="21"/>
      <c r="JT83" s="21"/>
      <c r="JU83" s="21"/>
      <c r="JV83" s="21"/>
      <c r="JW83" s="21"/>
      <c r="JX83" s="21"/>
      <c r="JY83" s="21"/>
      <c r="JZ83" s="21"/>
      <c r="KA83" s="21"/>
      <c r="KB83" s="21"/>
      <c r="KC83" s="21"/>
      <c r="KD83" s="21"/>
      <c r="KE83" s="21"/>
      <c r="KF83" s="21"/>
      <c r="KG83" s="21"/>
      <c r="KH83" s="21"/>
      <c r="KI83" s="21"/>
      <c r="KJ83" s="21"/>
      <c r="KK83" s="21"/>
      <c r="KL83" s="21"/>
      <c r="KM83" s="21"/>
      <c r="KN83" s="21"/>
      <c r="KO83" s="21"/>
      <c r="KP83" s="21"/>
      <c r="KQ83" s="21"/>
      <c r="KR83" s="21"/>
      <c r="KS83" s="21"/>
      <c r="KT83" s="21"/>
      <c r="KU83" s="21"/>
      <c r="KV83" s="21"/>
      <c r="KW83" s="21"/>
      <c r="KX83" s="21"/>
      <c r="KY83" s="21"/>
      <c r="KZ83" s="21"/>
      <c r="LA83" s="21"/>
      <c r="LB83" s="21"/>
      <c r="LC83" s="21"/>
      <c r="LD83" s="21"/>
      <c r="LE83" s="21"/>
      <c r="LF83" s="21"/>
      <c r="LG83" s="21"/>
      <c r="LH83" s="21"/>
      <c r="LI83" s="21"/>
      <c r="LJ83" s="21"/>
      <c r="LK83" s="21"/>
      <c r="LL83" s="21"/>
      <c r="LM83" s="21"/>
      <c r="LN83" s="21"/>
      <c r="LO83" s="21"/>
      <c r="LP83" s="21"/>
      <c r="LQ83" s="21"/>
      <c r="LR83" s="21"/>
      <c r="LS83" s="21"/>
      <c r="LT83" s="21"/>
      <c r="LU83" s="21"/>
      <c r="LV83" s="21"/>
      <c r="LW83" s="21"/>
      <c r="LX83" s="21"/>
      <c r="LY83" s="21"/>
      <c r="LZ83" s="21"/>
      <c r="MA83" s="21"/>
      <c r="MB83" s="21"/>
      <c r="MC83" s="21"/>
      <c r="MD83" s="21"/>
      <c r="ME83" s="21"/>
      <c r="MF83" s="21"/>
      <c r="MG83" s="21"/>
      <c r="MH83" s="21"/>
      <c r="MI83" s="21"/>
      <c r="MJ83" s="21"/>
      <c r="MK83" s="21"/>
      <c r="ML83" s="21"/>
      <c r="MM83" s="21"/>
      <c r="MN83" s="21"/>
      <c r="MO83" s="21"/>
      <c r="MP83" s="21"/>
      <c r="MQ83" s="21"/>
      <c r="MR83" s="21"/>
      <c r="MS83" s="21"/>
      <c r="MT83" s="21"/>
      <c r="MU83" s="21"/>
      <c r="MV83" s="21"/>
      <c r="MW83" s="21"/>
      <c r="MX83" s="21"/>
      <c r="MY83" s="21"/>
      <c r="MZ83" s="21"/>
      <c r="NA83" s="21"/>
      <c r="NB83" s="21"/>
      <c r="NC83" s="21"/>
      <c r="ND83" s="21"/>
      <c r="NE83" s="21"/>
      <c r="NF83" s="21"/>
      <c r="NG83" s="21"/>
      <c r="NH83" s="21"/>
      <c r="NI83" s="21"/>
      <c r="NJ83" s="21"/>
      <c r="NK83" s="21"/>
      <c r="NL83" s="21"/>
      <c r="NM83" s="21"/>
      <c r="NN83" s="21"/>
      <c r="NO83" s="21"/>
      <c r="NP83" s="21"/>
      <c r="NQ83" s="21"/>
      <c r="NR83" s="21"/>
      <c r="NS83" s="21"/>
      <c r="NT83" s="21"/>
      <c r="NU83" s="21"/>
      <c r="NV83" s="21"/>
      <c r="NW83" s="21"/>
      <c r="NX83" s="21"/>
      <c r="NY83" s="21"/>
      <c r="NZ83" s="21"/>
      <c r="OA83" s="21"/>
      <c r="OB83" s="21"/>
      <c r="OC83" s="21"/>
      <c r="OD83" s="21"/>
      <c r="OE83" s="21"/>
      <c r="OF83" s="21"/>
      <c r="OG83" s="21"/>
      <c r="OH83" s="21"/>
      <c r="OI83" s="21"/>
      <c r="OJ83" s="21"/>
      <c r="OK83" s="21"/>
      <c r="OL83" s="21"/>
      <c r="OM83" s="21"/>
      <c r="ON83" s="21"/>
      <c r="OO83" s="21"/>
      <c r="OP83" s="21"/>
      <c r="OQ83" s="21"/>
      <c r="OR83" s="21"/>
      <c r="OS83" s="21"/>
      <c r="OT83" s="21"/>
      <c r="OU83" s="21"/>
      <c r="OV83" s="21"/>
      <c r="OW83" s="21"/>
      <c r="OX83" s="21"/>
      <c r="OY83" s="21"/>
      <c r="OZ83" s="21"/>
      <c r="PA83" s="21"/>
      <c r="PB83" s="21"/>
      <c r="PC83" s="21"/>
      <c r="PD83" s="21"/>
      <c r="PE83" s="21"/>
      <c r="PF83" s="21"/>
      <c r="PG83" s="21"/>
      <c r="PH83" s="21"/>
      <c r="PI83" s="21"/>
      <c r="PJ83" s="21"/>
      <c r="PK83" s="21"/>
      <c r="PL83" s="21"/>
      <c r="PM83" s="21"/>
      <c r="PN83" s="21"/>
      <c r="PO83" s="21"/>
      <c r="PP83" s="21"/>
      <c r="PQ83" s="21"/>
      <c r="PR83" s="21"/>
      <c r="PS83" s="21"/>
      <c r="PT83" s="21"/>
      <c r="PU83" s="21"/>
      <c r="PV83" s="21"/>
      <c r="PW83" s="21"/>
      <c r="PX83" s="21"/>
      <c r="PY83" s="21"/>
      <c r="PZ83" s="21"/>
      <c r="QA83" s="21"/>
      <c r="QB83" s="21"/>
      <c r="QC83" s="21"/>
      <c r="QD83" s="21"/>
      <c r="QE83" s="21"/>
      <c r="QF83" s="21"/>
      <c r="QG83" s="21"/>
      <c r="QH83" s="21"/>
      <c r="QI83" s="21"/>
      <c r="QJ83" s="21"/>
      <c r="QK83" s="21"/>
      <c r="QL83" s="21"/>
      <c r="QM83" s="21"/>
      <c r="QN83" s="21"/>
      <c r="QO83" s="21"/>
      <c r="QP83" s="21"/>
      <c r="QQ83" s="21"/>
      <c r="QR83" s="21"/>
      <c r="QS83" s="21"/>
      <c r="QT83" s="21"/>
      <c r="QU83" s="21"/>
      <c r="QV83" s="21"/>
      <c r="QW83" s="21"/>
      <c r="QX83" s="21"/>
      <c r="QY83" s="21"/>
      <c r="QZ83" s="21"/>
      <c r="RA83" s="21"/>
      <c r="RB83" s="21"/>
      <c r="RC83" s="21"/>
      <c r="RD83" s="21"/>
      <c r="RE83" s="21"/>
      <c r="RF83" s="21"/>
      <c r="RG83" s="21"/>
      <c r="RH83" s="21"/>
      <c r="RI83" s="21"/>
      <c r="RJ83" s="21"/>
      <c r="RK83" s="21"/>
      <c r="RL83" s="21"/>
      <c r="RM83" s="21"/>
      <c r="RN83" s="21"/>
      <c r="RO83" s="21"/>
      <c r="RP83" s="21"/>
      <c r="RQ83" s="21"/>
      <c r="RR83" s="21"/>
      <c r="RS83" s="21"/>
      <c r="RT83" s="21"/>
      <c r="RU83" s="21"/>
      <c r="RV83" s="21"/>
      <c r="RW83" s="21"/>
      <c r="RX83" s="21"/>
      <c r="RY83" s="21"/>
      <c r="RZ83" s="21"/>
      <c r="SA83" s="21"/>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row>
    <row r="84" spans="2:572" ht="15" hidden="1" customHeight="1" outlineLevel="1">
      <c r="B84" s="23" t="s">
        <v>765</v>
      </c>
      <c r="C84" s="69" t="str">
        <f>HYPERLINK("#Référentiel_de_Compétences!"&amp;ADDRESS(6+MATCH(B84,[2]Référentiel_de_Compétences!$B$7:$B$218,0),4),"Définition")</f>
        <v>Définition</v>
      </c>
      <c r="D84" s="24" t="str">
        <f>VLOOKUP(B84,[2]Référentiel_de_Compétences!$B$7:$C$399,2,0)</f>
        <v>Fiscalité</v>
      </c>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19">
        <v>2</v>
      </c>
      <c r="AE84" s="21"/>
      <c r="AF84" s="19">
        <v>1</v>
      </c>
      <c r="AG84" s="19">
        <v>2</v>
      </c>
      <c r="AH84" s="21"/>
      <c r="AI84" s="19">
        <v>1</v>
      </c>
      <c r="AJ84" s="19"/>
      <c r="AK84" s="21"/>
      <c r="AL84" s="19"/>
      <c r="AM84" s="21"/>
      <c r="AN84" s="21"/>
      <c r="AO84" s="21"/>
      <c r="AP84" s="21"/>
      <c r="AQ84" s="21"/>
      <c r="AR84" s="21"/>
      <c r="AS84" s="21"/>
      <c r="AT84" s="21"/>
      <c r="AU84" s="21"/>
      <c r="AV84" s="21"/>
      <c r="AW84" s="21"/>
      <c r="AX84" s="21"/>
      <c r="AY84" s="21">
        <v>1</v>
      </c>
      <c r="AZ84" s="21">
        <v>1</v>
      </c>
      <c r="BA84" s="21">
        <v>1</v>
      </c>
      <c r="BB84" s="21">
        <v>1</v>
      </c>
      <c r="BC84" s="21">
        <v>1</v>
      </c>
      <c r="BD84" s="21">
        <v>1</v>
      </c>
      <c r="BE84" s="21">
        <v>1</v>
      </c>
      <c r="BF84" s="21"/>
      <c r="BG84" s="21"/>
      <c r="BH84" s="21"/>
      <c r="BI84" s="21"/>
      <c r="BJ84" s="21"/>
      <c r="BK84" s="21"/>
      <c r="BL84" s="21"/>
      <c r="BM84" s="21"/>
      <c r="BN84" s="21"/>
      <c r="BO84" s="21"/>
      <c r="BP84" s="21"/>
      <c r="BQ84" s="21"/>
      <c r="BR84" s="21"/>
      <c r="BS84" s="21"/>
      <c r="BT84" s="21"/>
      <c r="BU84" s="21"/>
      <c r="BV84" s="21"/>
      <c r="BW84" s="21"/>
      <c r="BX84" s="21"/>
      <c r="BY84" s="21">
        <v>1</v>
      </c>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v>1</v>
      </c>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v>2</v>
      </c>
      <c r="GM84" s="21">
        <v>2</v>
      </c>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1"/>
      <c r="JH84" s="21"/>
      <c r="JI84" s="21"/>
      <c r="JJ84" s="21"/>
      <c r="JK84" s="21"/>
      <c r="JL84" s="21"/>
      <c r="JM84" s="21"/>
      <c r="JN84" s="21"/>
      <c r="JO84" s="21"/>
      <c r="JP84" s="21"/>
      <c r="JQ84" s="21"/>
      <c r="JR84" s="21"/>
      <c r="JS84" s="21"/>
      <c r="JT84" s="21"/>
      <c r="JU84" s="21"/>
      <c r="JV84" s="21"/>
      <c r="JW84" s="21"/>
      <c r="JX84" s="21"/>
      <c r="JY84" s="21"/>
      <c r="JZ84" s="21"/>
      <c r="KA84" s="21"/>
      <c r="KB84" s="21"/>
      <c r="KC84" s="21"/>
      <c r="KD84" s="21"/>
      <c r="KE84" s="21"/>
      <c r="KF84" s="21"/>
      <c r="KG84" s="21"/>
      <c r="KH84" s="21"/>
      <c r="KI84" s="21"/>
      <c r="KJ84" s="21"/>
      <c r="KK84" s="21"/>
      <c r="KL84" s="21"/>
      <c r="KM84" s="21"/>
      <c r="KN84" s="21"/>
      <c r="KO84" s="21"/>
      <c r="KP84" s="21"/>
      <c r="KQ84" s="21"/>
      <c r="KR84" s="21"/>
      <c r="KS84" s="21"/>
      <c r="KT84" s="21"/>
      <c r="KU84" s="21"/>
      <c r="KV84" s="21"/>
      <c r="KW84" s="21"/>
      <c r="KX84" s="21"/>
      <c r="KY84" s="21"/>
      <c r="KZ84" s="21"/>
      <c r="LA84" s="21"/>
      <c r="LB84" s="21"/>
      <c r="LC84" s="21"/>
      <c r="LD84" s="21"/>
      <c r="LE84" s="21"/>
      <c r="LF84" s="21"/>
      <c r="LG84" s="21"/>
      <c r="LH84" s="21"/>
      <c r="LI84" s="21"/>
      <c r="LJ84" s="21"/>
      <c r="LK84" s="21"/>
      <c r="LL84" s="21"/>
      <c r="LM84" s="21"/>
      <c r="LN84" s="21"/>
      <c r="LO84" s="21"/>
      <c r="LP84" s="21"/>
      <c r="LQ84" s="21"/>
      <c r="LR84" s="21"/>
      <c r="LS84" s="21"/>
      <c r="LT84" s="21"/>
      <c r="LU84" s="21"/>
      <c r="LV84" s="21"/>
      <c r="LW84" s="21"/>
      <c r="LX84" s="21"/>
      <c r="LY84" s="21"/>
      <c r="LZ84" s="21"/>
      <c r="MA84" s="21"/>
      <c r="MB84" s="21"/>
      <c r="MC84" s="21"/>
      <c r="MD84" s="21"/>
      <c r="ME84" s="21"/>
      <c r="MF84" s="21"/>
      <c r="MG84" s="21"/>
      <c r="MH84" s="21"/>
      <c r="MI84" s="21"/>
      <c r="MJ84" s="21"/>
      <c r="MK84" s="21"/>
      <c r="ML84" s="21"/>
      <c r="MM84" s="21"/>
      <c r="MN84" s="21"/>
      <c r="MO84" s="21"/>
      <c r="MP84" s="21"/>
      <c r="MQ84" s="21"/>
      <c r="MR84" s="21"/>
      <c r="MS84" s="21"/>
      <c r="MT84" s="21"/>
      <c r="MU84" s="21"/>
      <c r="MV84" s="21"/>
      <c r="MW84" s="21"/>
      <c r="MX84" s="21"/>
      <c r="MY84" s="21"/>
      <c r="MZ84" s="21"/>
      <c r="NA84" s="21"/>
      <c r="NB84" s="21"/>
      <c r="NC84" s="21"/>
      <c r="ND84" s="21"/>
      <c r="NE84" s="21"/>
      <c r="NF84" s="21"/>
      <c r="NG84" s="21"/>
      <c r="NH84" s="21"/>
      <c r="NI84" s="21"/>
      <c r="NJ84" s="21"/>
      <c r="NK84" s="21"/>
      <c r="NL84" s="21"/>
      <c r="NM84" s="21"/>
      <c r="NN84" s="21"/>
      <c r="NO84" s="21"/>
      <c r="NP84" s="21"/>
      <c r="NQ84" s="21"/>
      <c r="NR84" s="21"/>
      <c r="NS84" s="21"/>
      <c r="NT84" s="21"/>
      <c r="NU84" s="21"/>
      <c r="NV84" s="21"/>
      <c r="NW84" s="21"/>
      <c r="NX84" s="21"/>
      <c r="NY84" s="21"/>
      <c r="NZ84" s="21"/>
      <c r="OA84" s="21"/>
      <c r="OB84" s="21"/>
      <c r="OC84" s="21"/>
      <c r="OD84" s="21"/>
      <c r="OE84" s="21"/>
      <c r="OF84" s="21"/>
      <c r="OG84" s="21"/>
      <c r="OH84" s="21"/>
      <c r="OI84" s="21"/>
      <c r="OJ84" s="21"/>
      <c r="OK84" s="21"/>
      <c r="OL84" s="21"/>
      <c r="OM84" s="21"/>
      <c r="ON84" s="21"/>
      <c r="OO84" s="21"/>
      <c r="OP84" s="21"/>
      <c r="OQ84" s="21"/>
      <c r="OR84" s="21"/>
      <c r="OS84" s="21"/>
      <c r="OT84" s="21"/>
      <c r="OU84" s="21"/>
      <c r="OV84" s="21"/>
      <c r="OW84" s="21"/>
      <c r="OX84" s="21"/>
      <c r="OY84" s="21"/>
      <c r="OZ84" s="21"/>
      <c r="PA84" s="21"/>
      <c r="PB84" s="21"/>
      <c r="PC84" s="21"/>
      <c r="PD84" s="21"/>
      <c r="PE84" s="21"/>
      <c r="PF84" s="21"/>
      <c r="PG84" s="21"/>
      <c r="PH84" s="21"/>
      <c r="PI84" s="21"/>
      <c r="PJ84" s="21"/>
      <c r="PK84" s="21"/>
      <c r="PL84" s="21"/>
      <c r="PM84" s="21"/>
      <c r="PN84" s="21"/>
      <c r="PO84" s="21"/>
      <c r="PP84" s="21"/>
      <c r="PQ84" s="21"/>
      <c r="PR84" s="21"/>
      <c r="PS84" s="21"/>
      <c r="PT84" s="21"/>
      <c r="PU84" s="21"/>
      <c r="PV84" s="21"/>
      <c r="PW84" s="21"/>
      <c r="PX84" s="21"/>
      <c r="PY84" s="21"/>
      <c r="PZ84" s="21"/>
      <c r="QA84" s="21"/>
      <c r="QB84" s="21"/>
      <c r="QC84" s="21"/>
      <c r="QD84" s="21"/>
      <c r="QE84" s="21"/>
      <c r="QF84" s="21"/>
      <c r="QG84" s="21"/>
      <c r="QH84" s="21"/>
      <c r="QI84" s="21"/>
      <c r="QJ84" s="21"/>
      <c r="QK84" s="21"/>
      <c r="QL84" s="21"/>
      <c r="QM84" s="21"/>
      <c r="QN84" s="21"/>
      <c r="QO84" s="21"/>
      <c r="QP84" s="21"/>
      <c r="QQ84" s="21"/>
      <c r="QR84" s="21"/>
      <c r="QS84" s="21"/>
      <c r="QT84" s="21"/>
      <c r="QU84" s="21"/>
      <c r="QV84" s="21"/>
      <c r="QW84" s="21"/>
      <c r="QX84" s="21"/>
      <c r="QY84" s="21"/>
      <c r="QZ84" s="21"/>
      <c r="RA84" s="21"/>
      <c r="RB84" s="21"/>
      <c r="RC84" s="21"/>
      <c r="RD84" s="21"/>
      <c r="RE84" s="21"/>
      <c r="RF84" s="21"/>
      <c r="RG84" s="21"/>
      <c r="RH84" s="21"/>
      <c r="RI84" s="21"/>
      <c r="RJ84" s="21"/>
      <c r="RK84" s="21"/>
      <c r="RL84" s="21"/>
      <c r="RM84" s="21"/>
      <c r="RN84" s="21"/>
      <c r="RO84" s="21"/>
      <c r="RP84" s="21"/>
      <c r="RQ84" s="21"/>
      <c r="RR84" s="21"/>
      <c r="RS84" s="21"/>
      <c r="RT84" s="21"/>
      <c r="RU84" s="21"/>
      <c r="RV84" s="21"/>
      <c r="RW84" s="21"/>
      <c r="RX84" s="21"/>
      <c r="RY84" s="21"/>
      <c r="RZ84" s="21"/>
      <c r="SA84" s="21"/>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row>
    <row r="85" spans="2:572" ht="15" hidden="1" customHeight="1" outlineLevel="1">
      <c r="B85" s="23" t="s">
        <v>766</v>
      </c>
      <c r="C85" s="69" t="str">
        <f>HYPERLINK("#Référentiel_de_Compétences!"&amp;ADDRESS(6+MATCH(B85,[2]Référentiel_de_Compétences!$B$7:$B$218,0),4),"Définition")</f>
        <v>Définition</v>
      </c>
      <c r="D85" s="24" t="str">
        <f>VLOOKUP(B85,[2]Référentiel_de_Compétences!$B$7:$C$399,2,0)</f>
        <v>Produits non bancaires</v>
      </c>
      <c r="E85" s="21"/>
      <c r="F85" s="21"/>
      <c r="G85" s="21"/>
      <c r="H85" s="21">
        <v>1</v>
      </c>
      <c r="I85" s="21">
        <v>1</v>
      </c>
      <c r="J85" s="21">
        <v>1</v>
      </c>
      <c r="K85" s="21">
        <v>1</v>
      </c>
      <c r="L85" s="21"/>
      <c r="M85" s="21"/>
      <c r="N85" s="21">
        <v>1</v>
      </c>
      <c r="O85" s="21">
        <v>1</v>
      </c>
      <c r="P85" s="21"/>
      <c r="Q85" s="21"/>
      <c r="R85" s="21">
        <v>1</v>
      </c>
      <c r="S85" s="21"/>
      <c r="T85" s="21"/>
      <c r="U85" s="21"/>
      <c r="V85" s="21"/>
      <c r="W85" s="21"/>
      <c r="X85" s="21"/>
      <c r="Y85" s="21"/>
      <c r="Z85" s="21"/>
      <c r="AA85" s="21"/>
      <c r="AB85" s="21"/>
      <c r="AC85" s="21"/>
      <c r="AD85" s="19">
        <v>1</v>
      </c>
      <c r="AE85" s="21">
        <v>2</v>
      </c>
      <c r="AF85" s="19">
        <v>2</v>
      </c>
      <c r="AG85" s="19"/>
      <c r="AH85" s="21"/>
      <c r="AI85" s="19"/>
      <c r="AJ85" s="19"/>
      <c r="AK85" s="21"/>
      <c r="AL85" s="19"/>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v>1</v>
      </c>
      <c r="CO85" s="21">
        <v>2</v>
      </c>
      <c r="CP85" s="21">
        <v>2</v>
      </c>
      <c r="CQ85" s="21"/>
      <c r="CR85" s="21"/>
      <c r="CS85" s="21"/>
      <c r="CT85" s="21">
        <v>1</v>
      </c>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v>1</v>
      </c>
      <c r="DW85" s="21">
        <v>1</v>
      </c>
      <c r="DX85" s="21">
        <v>2</v>
      </c>
      <c r="DY85" s="21">
        <v>2</v>
      </c>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1"/>
      <c r="JH85" s="21"/>
      <c r="JI85" s="21"/>
      <c r="JJ85" s="21"/>
      <c r="JK85" s="21"/>
      <c r="JL85" s="21"/>
      <c r="JM85" s="21"/>
      <c r="JN85" s="21"/>
      <c r="JO85" s="21"/>
      <c r="JP85" s="21"/>
      <c r="JQ85" s="21"/>
      <c r="JR85" s="21"/>
      <c r="JS85" s="21"/>
      <c r="JT85" s="21"/>
      <c r="JU85" s="21"/>
      <c r="JV85" s="21"/>
      <c r="JW85" s="21"/>
      <c r="JX85" s="21"/>
      <c r="JY85" s="21"/>
      <c r="JZ85" s="21"/>
      <c r="KA85" s="21"/>
      <c r="KB85" s="21"/>
      <c r="KC85" s="21"/>
      <c r="KD85" s="21"/>
      <c r="KE85" s="21"/>
      <c r="KF85" s="21"/>
      <c r="KG85" s="21"/>
      <c r="KH85" s="21"/>
      <c r="KI85" s="21"/>
      <c r="KJ85" s="21"/>
      <c r="KK85" s="21"/>
      <c r="KL85" s="21"/>
      <c r="KM85" s="21"/>
      <c r="KN85" s="21"/>
      <c r="KO85" s="21"/>
      <c r="KP85" s="21"/>
      <c r="KQ85" s="21"/>
      <c r="KR85" s="21"/>
      <c r="KS85" s="21"/>
      <c r="KT85" s="21"/>
      <c r="KU85" s="21"/>
      <c r="KV85" s="21"/>
      <c r="KW85" s="21"/>
      <c r="KX85" s="21"/>
      <c r="KY85" s="21"/>
      <c r="KZ85" s="21"/>
      <c r="LA85" s="21"/>
      <c r="LB85" s="21"/>
      <c r="LC85" s="21"/>
      <c r="LD85" s="21"/>
      <c r="LE85" s="21"/>
      <c r="LF85" s="21"/>
      <c r="LG85" s="21"/>
      <c r="LH85" s="21"/>
      <c r="LI85" s="21"/>
      <c r="LJ85" s="21"/>
      <c r="LK85" s="21"/>
      <c r="LL85" s="21"/>
      <c r="LM85" s="21"/>
      <c r="LN85" s="21"/>
      <c r="LO85" s="21"/>
      <c r="LP85" s="21"/>
      <c r="LQ85" s="21"/>
      <c r="LR85" s="21"/>
      <c r="LS85" s="21"/>
      <c r="LT85" s="21"/>
      <c r="LU85" s="21"/>
      <c r="LV85" s="21"/>
      <c r="LW85" s="21"/>
      <c r="LX85" s="21"/>
      <c r="LY85" s="21"/>
      <c r="LZ85" s="21"/>
      <c r="MA85" s="21"/>
      <c r="MB85" s="21"/>
      <c r="MC85" s="21"/>
      <c r="MD85" s="21"/>
      <c r="ME85" s="21"/>
      <c r="MF85" s="21"/>
      <c r="MG85" s="21"/>
      <c r="MH85" s="21"/>
      <c r="MI85" s="21"/>
      <c r="MJ85" s="21"/>
      <c r="MK85" s="21"/>
      <c r="ML85" s="21"/>
      <c r="MM85" s="21"/>
      <c r="MN85" s="21"/>
      <c r="MO85" s="21"/>
      <c r="MP85" s="21"/>
      <c r="MQ85" s="21"/>
      <c r="MR85" s="21"/>
      <c r="MS85" s="21"/>
      <c r="MT85" s="21"/>
      <c r="MU85" s="21"/>
      <c r="MV85" s="21"/>
      <c r="MW85" s="21"/>
      <c r="MX85" s="21"/>
      <c r="MY85" s="21"/>
      <c r="MZ85" s="21"/>
      <c r="NA85" s="21"/>
      <c r="NB85" s="21"/>
      <c r="NC85" s="21"/>
      <c r="ND85" s="21"/>
      <c r="NE85" s="21"/>
      <c r="NF85" s="21"/>
      <c r="NG85" s="21"/>
      <c r="NH85" s="21"/>
      <c r="NI85" s="21"/>
      <c r="NJ85" s="21"/>
      <c r="NK85" s="21"/>
      <c r="NL85" s="21"/>
      <c r="NM85" s="21"/>
      <c r="NN85" s="21"/>
      <c r="NO85" s="21"/>
      <c r="NP85" s="21"/>
      <c r="NQ85" s="21"/>
      <c r="NR85" s="21"/>
      <c r="NS85" s="21"/>
      <c r="NT85" s="21"/>
      <c r="NU85" s="21"/>
      <c r="NV85" s="21"/>
      <c r="NW85" s="21"/>
      <c r="NX85" s="21"/>
      <c r="NY85" s="21"/>
      <c r="NZ85" s="21"/>
      <c r="OA85" s="21"/>
      <c r="OB85" s="21"/>
      <c r="OC85" s="21"/>
      <c r="OD85" s="21"/>
      <c r="OE85" s="21"/>
      <c r="OF85" s="21"/>
      <c r="OG85" s="21"/>
      <c r="OH85" s="21"/>
      <c r="OI85" s="21"/>
      <c r="OJ85" s="21"/>
      <c r="OK85" s="21"/>
      <c r="OL85" s="21"/>
      <c r="OM85" s="21"/>
      <c r="ON85" s="21"/>
      <c r="OO85" s="21"/>
      <c r="OP85" s="21"/>
      <c r="OQ85" s="21"/>
      <c r="OR85" s="21"/>
      <c r="OS85" s="21"/>
      <c r="OT85" s="21"/>
      <c r="OU85" s="21"/>
      <c r="OV85" s="21"/>
      <c r="OW85" s="21"/>
      <c r="OX85" s="21"/>
      <c r="OY85" s="21"/>
      <c r="OZ85" s="21"/>
      <c r="PA85" s="21"/>
      <c r="PB85" s="21"/>
      <c r="PC85" s="21"/>
      <c r="PD85" s="21"/>
      <c r="PE85" s="21"/>
      <c r="PF85" s="21"/>
      <c r="PG85" s="21"/>
      <c r="PH85" s="21"/>
      <c r="PI85" s="21"/>
      <c r="PJ85" s="21"/>
      <c r="PK85" s="21"/>
      <c r="PL85" s="21"/>
      <c r="PM85" s="21"/>
      <c r="PN85" s="21"/>
      <c r="PO85" s="21"/>
      <c r="PP85" s="21"/>
      <c r="PQ85" s="21"/>
      <c r="PR85" s="21"/>
      <c r="PS85" s="21"/>
      <c r="PT85" s="21"/>
      <c r="PU85" s="21"/>
      <c r="PV85" s="21"/>
      <c r="PW85" s="21"/>
      <c r="PX85" s="21"/>
      <c r="PY85" s="21"/>
      <c r="PZ85" s="21"/>
      <c r="QA85" s="21"/>
      <c r="QB85" s="21"/>
      <c r="QC85" s="21"/>
      <c r="QD85" s="21"/>
      <c r="QE85" s="21"/>
      <c r="QF85" s="21"/>
      <c r="QG85" s="21"/>
      <c r="QH85" s="21"/>
      <c r="QI85" s="21"/>
      <c r="QJ85" s="21"/>
      <c r="QK85" s="21"/>
      <c r="QL85" s="21"/>
      <c r="QM85" s="21"/>
      <c r="QN85" s="21"/>
      <c r="QO85" s="21"/>
      <c r="QP85" s="21"/>
      <c r="QQ85" s="21"/>
      <c r="QR85" s="21"/>
      <c r="QS85" s="21"/>
      <c r="QT85" s="21"/>
      <c r="QU85" s="21"/>
      <c r="QV85" s="21"/>
      <c r="QW85" s="21"/>
      <c r="QX85" s="21"/>
      <c r="QY85" s="21"/>
      <c r="QZ85" s="21"/>
      <c r="RA85" s="21"/>
      <c r="RB85" s="21"/>
      <c r="RC85" s="21"/>
      <c r="RD85" s="21"/>
      <c r="RE85" s="21"/>
      <c r="RF85" s="21"/>
      <c r="RG85" s="21"/>
      <c r="RH85" s="21"/>
      <c r="RI85" s="21"/>
      <c r="RJ85" s="21"/>
      <c r="RK85" s="21"/>
      <c r="RL85" s="21"/>
      <c r="RM85" s="21"/>
      <c r="RN85" s="21"/>
      <c r="RO85" s="21"/>
      <c r="RP85" s="21"/>
      <c r="RQ85" s="21"/>
      <c r="RR85" s="21"/>
      <c r="RS85" s="21"/>
      <c r="RT85" s="21"/>
      <c r="RU85" s="21"/>
      <c r="RV85" s="21"/>
      <c r="RW85" s="21"/>
      <c r="RX85" s="21"/>
      <c r="RY85" s="21"/>
      <c r="RZ85" s="21"/>
      <c r="SA85" s="21"/>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row>
    <row r="86" spans="2:572" ht="15" hidden="1" customHeight="1" outlineLevel="1">
      <c r="B86" s="23" t="s">
        <v>767</v>
      </c>
      <c r="C86" s="69" t="str">
        <f>HYPERLINK("#Référentiel_de_Compétences!"&amp;ADDRESS(6+MATCH(B86,[2]Référentiel_de_Compétences!$B$7:$B$218,0),4),"Définition")</f>
        <v>Définition</v>
      </c>
      <c r="D86" s="24" t="str">
        <f>VLOOKUP(B86,[2]Référentiel_de_Compétences!$B$7:$C$399,2,0)</f>
        <v>Services Courrier Colis</v>
      </c>
      <c r="E86" s="21">
        <v>2</v>
      </c>
      <c r="F86" s="21">
        <v>2</v>
      </c>
      <c r="G86" s="21">
        <v>2</v>
      </c>
      <c r="H86" s="21">
        <v>1</v>
      </c>
      <c r="I86" s="21">
        <v>1</v>
      </c>
      <c r="J86" s="21">
        <v>1</v>
      </c>
      <c r="K86" s="21">
        <v>1</v>
      </c>
      <c r="L86" s="21"/>
      <c r="M86" s="21"/>
      <c r="N86" s="21"/>
      <c r="O86" s="21">
        <v>1</v>
      </c>
      <c r="P86" s="21"/>
      <c r="Q86" s="21"/>
      <c r="R86" s="21"/>
      <c r="S86" s="21"/>
      <c r="T86" s="21"/>
      <c r="U86" s="21"/>
      <c r="V86" s="21"/>
      <c r="W86" s="21"/>
      <c r="X86" s="21"/>
      <c r="Y86" s="21"/>
      <c r="Z86" s="21"/>
      <c r="AA86" s="21"/>
      <c r="AB86" s="21"/>
      <c r="AC86" s="21"/>
      <c r="AD86" s="19"/>
      <c r="AE86" s="21"/>
      <c r="AF86" s="19"/>
      <c r="AG86" s="19"/>
      <c r="AH86" s="21"/>
      <c r="AI86" s="19"/>
      <c r="AJ86" s="19"/>
      <c r="AK86" s="21"/>
      <c r="AL86" s="19"/>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v>1</v>
      </c>
      <c r="BW86" s="21"/>
      <c r="BX86" s="21"/>
      <c r="BY86" s="21"/>
      <c r="BZ86" s="21"/>
      <c r="CA86" s="21"/>
      <c r="CB86" s="21"/>
      <c r="CC86" s="21">
        <v>1</v>
      </c>
      <c r="CD86" s="21">
        <v>1</v>
      </c>
      <c r="CE86" s="21">
        <v>1</v>
      </c>
      <c r="CF86" s="21"/>
      <c r="CG86" s="21"/>
      <c r="CH86" s="21"/>
      <c r="CI86" s="21"/>
      <c r="CJ86" s="21"/>
      <c r="CK86" s="21"/>
      <c r="CL86" s="21"/>
      <c r="CM86" s="21"/>
      <c r="CN86" s="21">
        <v>1</v>
      </c>
      <c r="CO86" s="21"/>
      <c r="CP86" s="21"/>
      <c r="CQ86" s="21"/>
      <c r="CR86" s="21"/>
      <c r="CS86" s="21"/>
      <c r="CT86" s="21">
        <v>1</v>
      </c>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v>1</v>
      </c>
      <c r="DW86" s="21">
        <v>1</v>
      </c>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v>2</v>
      </c>
      <c r="FE86" s="21">
        <v>2</v>
      </c>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c r="MJ86" s="19"/>
      <c r="MK86" s="19"/>
      <c r="ML86" s="19"/>
      <c r="MM86" s="19"/>
      <c r="MN86" s="19"/>
      <c r="MO86" s="19"/>
      <c r="MP86" s="19"/>
      <c r="MQ86" s="19"/>
      <c r="MR86" s="19"/>
      <c r="MS86" s="19"/>
      <c r="MT86" s="19"/>
      <c r="MU86" s="19"/>
      <c r="MV86" s="19"/>
      <c r="MW86" s="19"/>
      <c r="MX86" s="19"/>
      <c r="MY86" s="19"/>
      <c r="MZ86" s="19"/>
      <c r="NA86" s="19"/>
      <c r="NB86" s="19"/>
      <c r="NC86" s="19"/>
      <c r="ND86" s="19"/>
      <c r="NE86" s="19"/>
      <c r="NF86" s="19"/>
      <c r="NG86" s="19"/>
      <c r="NH86" s="19"/>
      <c r="NI86" s="19"/>
      <c r="NJ86" s="19"/>
      <c r="NK86" s="19"/>
      <c r="NL86" s="19"/>
      <c r="NM86" s="19"/>
      <c r="NN86" s="19"/>
      <c r="NO86" s="19"/>
      <c r="NP86" s="19"/>
      <c r="NQ86" s="19"/>
      <c r="NR86" s="19"/>
      <c r="NS86" s="19"/>
      <c r="NT86" s="19"/>
      <c r="NU86" s="19"/>
      <c r="NV86" s="19"/>
      <c r="NW86" s="19"/>
      <c r="NX86" s="19"/>
      <c r="NY86" s="19"/>
      <c r="NZ86" s="19"/>
      <c r="OA86" s="19"/>
      <c r="OB86" s="19"/>
      <c r="OC86" s="19"/>
      <c r="OD86" s="19"/>
      <c r="OE86" s="19"/>
      <c r="OF86" s="19"/>
      <c r="OG86" s="19"/>
      <c r="OH86" s="19"/>
      <c r="OI86" s="19"/>
      <c r="OJ86" s="19"/>
      <c r="OK86" s="19"/>
      <c r="OL86" s="19"/>
      <c r="OM86" s="19"/>
      <c r="ON86" s="19"/>
      <c r="OO86" s="19"/>
      <c r="OP86" s="19"/>
      <c r="OQ86" s="19"/>
      <c r="OR86" s="19"/>
      <c r="OS86" s="19"/>
      <c r="OT86" s="19"/>
      <c r="OU86" s="19"/>
      <c r="OV86" s="19"/>
      <c r="OW86" s="19"/>
      <c r="OX86" s="19"/>
      <c r="OY86" s="19"/>
      <c r="OZ86" s="19"/>
      <c r="PA86" s="19"/>
      <c r="PB86" s="19"/>
      <c r="PC86" s="19"/>
      <c r="PD86" s="19"/>
      <c r="PE86" s="19"/>
      <c r="PF86" s="19"/>
      <c r="PG86" s="19"/>
      <c r="PH86" s="19"/>
      <c r="PI86" s="19"/>
      <c r="PJ86" s="19"/>
      <c r="PK86" s="19"/>
      <c r="PL86" s="19"/>
      <c r="PM86" s="19"/>
      <c r="PN86" s="19"/>
      <c r="PO86" s="19"/>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9"/>
      <c r="QO86" s="19"/>
      <c r="QP86" s="19"/>
      <c r="QQ86" s="19"/>
      <c r="QR86" s="19"/>
      <c r="QS86" s="19"/>
      <c r="QT86" s="19"/>
      <c r="QU86" s="19"/>
      <c r="QV86" s="19"/>
      <c r="QW86" s="19"/>
      <c r="QX86" s="19"/>
      <c r="QY86" s="19"/>
      <c r="QZ86" s="19"/>
      <c r="RA86" s="19"/>
      <c r="RB86" s="19"/>
      <c r="RC86" s="19"/>
      <c r="RD86" s="19"/>
      <c r="RE86" s="19"/>
      <c r="RF86" s="19"/>
      <c r="RG86" s="19"/>
      <c r="RH86" s="19"/>
      <c r="RI86" s="19"/>
      <c r="RJ86" s="19"/>
      <c r="RK86" s="19"/>
      <c r="RL86" s="19"/>
      <c r="RM86" s="19"/>
      <c r="RN86" s="19"/>
      <c r="RO86" s="19"/>
      <c r="RP86" s="19"/>
      <c r="RQ86" s="19"/>
      <c r="RR86" s="19"/>
      <c r="RS86" s="19"/>
      <c r="RT86" s="19"/>
      <c r="RU86" s="19"/>
      <c r="RV86" s="19"/>
      <c r="RW86" s="19"/>
      <c r="RX86" s="19"/>
      <c r="RY86" s="19"/>
      <c r="RZ86" s="19"/>
      <c r="SA86" s="19"/>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row>
    <row r="87" spans="2:572" ht="15" hidden="1" customHeight="1" outlineLevel="1">
      <c r="B87" s="23" t="s">
        <v>768</v>
      </c>
      <c r="C87" s="69" t="str">
        <f>HYPERLINK("#Référentiel_de_Compétences!"&amp;ADDRESS(6+MATCH(B87,[2]Référentiel_de_Compétences!$B$7:$B$218,0),4),"Définition")</f>
        <v>Définition</v>
      </c>
      <c r="D87" s="24" t="str">
        <f>VLOOKUP(B87,[2]Référentiel_de_Compétences!$B$7:$C$399,2,0)</f>
        <v>Services publics (administratifs)</v>
      </c>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19"/>
      <c r="AE87" s="21"/>
      <c r="AF87" s="19"/>
      <c r="AG87" s="19"/>
      <c r="AH87" s="21"/>
      <c r="AI87" s="19"/>
      <c r="AJ87" s="19"/>
      <c r="AK87" s="21"/>
      <c r="AL87" s="19"/>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c r="MS87" s="19"/>
      <c r="MT87" s="19"/>
      <c r="MU87" s="19"/>
      <c r="MV87" s="19"/>
      <c r="MW87" s="19"/>
      <c r="MX87" s="19"/>
      <c r="MY87" s="19"/>
      <c r="MZ87" s="19"/>
      <c r="NA87" s="19"/>
      <c r="NB87" s="19"/>
      <c r="NC87" s="19"/>
      <c r="ND87" s="19"/>
      <c r="NE87" s="19"/>
      <c r="NF87" s="19"/>
      <c r="NG87" s="19"/>
      <c r="NH87" s="19"/>
      <c r="NI87" s="19"/>
      <c r="NJ87" s="19"/>
      <c r="NK87" s="19"/>
      <c r="NL87" s="19"/>
      <c r="NM87" s="19"/>
      <c r="NN87" s="19"/>
      <c r="NO87" s="19"/>
      <c r="NP87" s="19"/>
      <c r="NQ87" s="19"/>
      <c r="NR87" s="19"/>
      <c r="NS87" s="19"/>
      <c r="NT87" s="19"/>
      <c r="NU87" s="19"/>
      <c r="NV87" s="19"/>
      <c r="NW87" s="19"/>
      <c r="NX87" s="19"/>
      <c r="NY87" s="19"/>
      <c r="NZ87" s="19"/>
      <c r="OA87" s="19"/>
      <c r="OB87" s="19"/>
      <c r="OC87" s="19"/>
      <c r="OD87" s="19"/>
      <c r="OE87" s="19"/>
      <c r="OF87" s="19"/>
      <c r="OG87" s="19"/>
      <c r="OH87" s="19"/>
      <c r="OI87" s="19"/>
      <c r="OJ87" s="19"/>
      <c r="OK87" s="19"/>
      <c r="OL87" s="19"/>
      <c r="OM87" s="19"/>
      <c r="ON87" s="19"/>
      <c r="OO87" s="19"/>
      <c r="OP87" s="19"/>
      <c r="OQ87" s="19"/>
      <c r="OR87" s="19"/>
      <c r="OS87" s="19"/>
      <c r="OT87" s="19"/>
      <c r="OU87" s="19"/>
      <c r="OV87" s="19"/>
      <c r="OW87" s="19"/>
      <c r="OX87" s="19"/>
      <c r="OY87" s="19"/>
      <c r="OZ87" s="19"/>
      <c r="PA87" s="19"/>
      <c r="PB87" s="19"/>
      <c r="PC87" s="19"/>
      <c r="PD87" s="19"/>
      <c r="PE87" s="19"/>
      <c r="PF87" s="19"/>
      <c r="PG87" s="19"/>
      <c r="PH87" s="19"/>
      <c r="PI87" s="19"/>
      <c r="PJ87" s="19"/>
      <c r="PK87" s="19"/>
      <c r="PL87" s="19"/>
      <c r="PM87" s="19"/>
      <c r="PN87" s="19"/>
      <c r="PO87" s="19"/>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9"/>
      <c r="QO87" s="19"/>
      <c r="QP87" s="19"/>
      <c r="QQ87" s="19"/>
      <c r="QR87" s="19"/>
      <c r="QS87" s="19"/>
      <c r="QT87" s="19"/>
      <c r="QU87" s="19"/>
      <c r="QV87" s="19"/>
      <c r="QW87" s="19"/>
      <c r="QX87" s="19"/>
      <c r="QY87" s="19"/>
      <c r="QZ87" s="19"/>
      <c r="RA87" s="19"/>
      <c r="RB87" s="19"/>
      <c r="RC87" s="19"/>
      <c r="RD87" s="19"/>
      <c r="RE87" s="19"/>
      <c r="RF87" s="19"/>
      <c r="RG87" s="19"/>
      <c r="RH87" s="19"/>
      <c r="RI87" s="19"/>
      <c r="RJ87" s="19"/>
      <c r="RK87" s="19"/>
      <c r="RL87" s="19"/>
      <c r="RM87" s="19"/>
      <c r="RN87" s="19"/>
      <c r="RO87" s="19"/>
      <c r="RP87" s="19"/>
      <c r="RQ87" s="19"/>
      <c r="RR87" s="19"/>
      <c r="RS87" s="19"/>
      <c r="RT87" s="19"/>
      <c r="RU87" s="19"/>
      <c r="RV87" s="19"/>
      <c r="RW87" s="19"/>
      <c r="RX87" s="19"/>
      <c r="RY87" s="19"/>
      <c r="RZ87" s="19"/>
      <c r="SA87" s="19"/>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row>
    <row r="88" spans="2:572" ht="15" hidden="1" customHeight="1" outlineLevel="1">
      <c r="B88" s="23" t="s">
        <v>769</v>
      </c>
      <c r="C88" s="69" t="str">
        <f>HYPERLINK("#Référentiel_de_Compétences!"&amp;ADDRESS(6+MATCH(B88,[2]Référentiel_de_Compétences!$B$7:$B$218,0),4),"Définition")</f>
        <v>Définition</v>
      </c>
      <c r="D88" s="24" t="str">
        <f>VLOOKUP(B88,[2]Référentiel_de_Compétences!$B$7:$C$399,2,0)</f>
        <v>Valeurs mobilières</v>
      </c>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19"/>
      <c r="AE88" s="21"/>
      <c r="AF88" s="19">
        <v>2</v>
      </c>
      <c r="AG88" s="19"/>
      <c r="AH88" s="21"/>
      <c r="AI88" s="19"/>
      <c r="AJ88" s="19"/>
      <c r="AK88" s="21"/>
      <c r="AL88" s="19"/>
      <c r="AM88" s="21"/>
      <c r="AN88" s="21"/>
      <c r="AO88" s="21"/>
      <c r="AP88" s="21"/>
      <c r="AQ88" s="21"/>
      <c r="AR88" s="21"/>
      <c r="AS88" s="21"/>
      <c r="AT88" s="21"/>
      <c r="AU88" s="21"/>
      <c r="AV88" s="21"/>
      <c r="AW88" s="21"/>
      <c r="AX88" s="21"/>
      <c r="AY88" s="21"/>
      <c r="AZ88" s="21"/>
      <c r="BA88" s="21"/>
      <c r="BB88" s="21">
        <v>1</v>
      </c>
      <c r="BC88" s="21">
        <v>1</v>
      </c>
      <c r="BD88" s="21">
        <v>1</v>
      </c>
      <c r="BE88" s="21">
        <v>1</v>
      </c>
      <c r="BF88" s="21"/>
      <c r="BG88" s="21"/>
      <c r="BH88" s="21"/>
      <c r="BI88" s="21"/>
      <c r="BJ88" s="21"/>
      <c r="BK88" s="21"/>
      <c r="BL88" s="21"/>
      <c r="BM88" s="21"/>
      <c r="BN88" s="21"/>
      <c r="BO88" s="21"/>
      <c r="BP88" s="21"/>
      <c r="BQ88" s="21"/>
      <c r="BR88" s="21"/>
      <c r="BS88" s="21"/>
      <c r="BT88" s="21"/>
      <c r="BU88" s="21"/>
      <c r="BV88" s="21"/>
      <c r="BW88" s="21">
        <v>1</v>
      </c>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1"/>
      <c r="KF88" s="21"/>
      <c r="KG88" s="21"/>
      <c r="KH88" s="21"/>
      <c r="KI88" s="21"/>
      <c r="KJ88" s="21"/>
      <c r="KK88" s="21"/>
      <c r="KL88" s="21"/>
      <c r="KM88" s="21"/>
      <c r="KN88" s="21"/>
      <c r="KO88" s="21"/>
      <c r="KP88" s="21"/>
      <c r="KQ88" s="21"/>
      <c r="KR88" s="21"/>
      <c r="KS88" s="21"/>
      <c r="KT88" s="21"/>
      <c r="KU88" s="21"/>
      <c r="KV88" s="21"/>
      <c r="KW88" s="21"/>
      <c r="KX88" s="21"/>
      <c r="KY88" s="21"/>
      <c r="KZ88" s="21"/>
      <c r="LA88" s="21"/>
      <c r="LB88" s="21"/>
      <c r="LC88" s="21"/>
      <c r="LD88" s="21"/>
      <c r="LE88" s="21"/>
      <c r="LF88" s="21"/>
      <c r="LG88" s="21"/>
      <c r="LH88" s="21"/>
      <c r="LI88" s="21"/>
      <c r="LJ88" s="21"/>
      <c r="LK88" s="21"/>
      <c r="LL88" s="21"/>
      <c r="LM88" s="21"/>
      <c r="LN88" s="21"/>
      <c r="LO88" s="21"/>
      <c r="LP88" s="21"/>
      <c r="LQ88" s="21"/>
      <c r="LR88" s="21"/>
      <c r="LS88" s="21"/>
      <c r="LT88" s="21"/>
      <c r="LU88" s="21"/>
      <c r="LV88" s="21"/>
      <c r="LW88" s="21"/>
      <c r="LX88" s="21"/>
      <c r="LY88" s="21"/>
      <c r="LZ88" s="21"/>
      <c r="MA88" s="21"/>
      <c r="MB88" s="21"/>
      <c r="MC88" s="21"/>
      <c r="MD88" s="21"/>
      <c r="ME88" s="21"/>
      <c r="MF88" s="21"/>
      <c r="MG88" s="21"/>
      <c r="MH88" s="21"/>
      <c r="MI88" s="21"/>
      <c r="MJ88" s="21"/>
      <c r="MK88" s="21"/>
      <c r="ML88" s="21"/>
      <c r="MM88" s="21"/>
      <c r="MN88" s="21"/>
      <c r="MO88" s="21"/>
      <c r="MP88" s="21"/>
      <c r="MQ88" s="21"/>
      <c r="MR88" s="21"/>
      <c r="MS88" s="21"/>
      <c r="MT88" s="21"/>
      <c r="MU88" s="21"/>
      <c r="MV88" s="21"/>
      <c r="MW88" s="21"/>
      <c r="MX88" s="21"/>
      <c r="MY88" s="21"/>
      <c r="MZ88" s="21"/>
      <c r="NA88" s="21"/>
      <c r="NB88" s="21"/>
      <c r="NC88" s="21"/>
      <c r="ND88" s="21"/>
      <c r="NE88" s="21"/>
      <c r="NF88" s="21"/>
      <c r="NG88" s="21"/>
      <c r="NH88" s="21"/>
      <c r="NI88" s="21"/>
      <c r="NJ88" s="21"/>
      <c r="NK88" s="21"/>
      <c r="NL88" s="21"/>
      <c r="NM88" s="21"/>
      <c r="NN88" s="21"/>
      <c r="NO88" s="21"/>
      <c r="NP88" s="21"/>
      <c r="NQ88" s="21"/>
      <c r="NR88" s="21"/>
      <c r="NS88" s="21"/>
      <c r="NT88" s="21"/>
      <c r="NU88" s="21"/>
      <c r="NV88" s="21"/>
      <c r="NW88" s="21"/>
      <c r="NX88" s="21"/>
      <c r="NY88" s="21"/>
      <c r="NZ88" s="21"/>
      <c r="OA88" s="21"/>
      <c r="OB88" s="21"/>
      <c r="OC88" s="21"/>
      <c r="OD88" s="21"/>
      <c r="OE88" s="21"/>
      <c r="OF88" s="21"/>
      <c r="OG88" s="21"/>
      <c r="OH88" s="21"/>
      <c r="OI88" s="21"/>
      <c r="OJ88" s="21"/>
      <c r="OK88" s="21"/>
      <c r="OL88" s="21"/>
      <c r="OM88" s="21"/>
      <c r="ON88" s="21"/>
      <c r="OO88" s="21"/>
      <c r="OP88" s="21"/>
      <c r="OQ88" s="21"/>
      <c r="OR88" s="21"/>
      <c r="OS88" s="21"/>
      <c r="OT88" s="21"/>
      <c r="OU88" s="21"/>
      <c r="OV88" s="21"/>
      <c r="OW88" s="21"/>
      <c r="OX88" s="21"/>
      <c r="OY88" s="21"/>
      <c r="OZ88" s="21"/>
      <c r="PA88" s="21"/>
      <c r="PB88" s="21"/>
      <c r="PC88" s="21"/>
      <c r="PD88" s="21"/>
      <c r="PE88" s="21"/>
      <c r="PF88" s="21"/>
      <c r="PG88" s="21"/>
      <c r="PH88" s="21"/>
      <c r="PI88" s="21"/>
      <c r="PJ88" s="21"/>
      <c r="PK88" s="21"/>
      <c r="PL88" s="21"/>
      <c r="PM88" s="21"/>
      <c r="PN88" s="21"/>
      <c r="PO88" s="21"/>
      <c r="PP88" s="21"/>
      <c r="PQ88" s="21"/>
      <c r="PR88" s="21"/>
      <c r="PS88" s="21"/>
      <c r="PT88" s="21"/>
      <c r="PU88" s="21"/>
      <c r="PV88" s="21"/>
      <c r="PW88" s="21"/>
      <c r="PX88" s="21"/>
      <c r="PY88" s="21"/>
      <c r="PZ88" s="21"/>
      <c r="QA88" s="21"/>
      <c r="QB88" s="21"/>
      <c r="QC88" s="21"/>
      <c r="QD88" s="21"/>
      <c r="QE88" s="21"/>
      <c r="QF88" s="21"/>
      <c r="QG88" s="21"/>
      <c r="QH88" s="21"/>
      <c r="QI88" s="21"/>
      <c r="QJ88" s="21"/>
      <c r="QK88" s="21"/>
      <c r="QL88" s="21"/>
      <c r="QM88" s="21"/>
      <c r="QN88" s="21"/>
      <c r="QO88" s="21"/>
      <c r="QP88" s="21"/>
      <c r="QQ88" s="21"/>
      <c r="QR88" s="21"/>
      <c r="QS88" s="21"/>
      <c r="QT88" s="21"/>
      <c r="QU88" s="21"/>
      <c r="QV88" s="21"/>
      <c r="QW88" s="21"/>
      <c r="QX88" s="21"/>
      <c r="QY88" s="21"/>
      <c r="QZ88" s="21"/>
      <c r="RA88" s="21"/>
      <c r="RB88" s="21"/>
      <c r="RC88" s="21"/>
      <c r="RD88" s="21"/>
      <c r="RE88" s="21"/>
      <c r="RF88" s="21"/>
      <c r="RG88" s="21"/>
      <c r="RH88" s="21"/>
      <c r="RI88" s="21"/>
      <c r="RJ88" s="21"/>
      <c r="RK88" s="21"/>
      <c r="RL88" s="21"/>
      <c r="RM88" s="21"/>
      <c r="RN88" s="21"/>
      <c r="RO88" s="21"/>
      <c r="RP88" s="21"/>
      <c r="RQ88" s="21"/>
      <c r="RR88" s="21"/>
      <c r="RS88" s="21"/>
      <c r="RT88" s="21"/>
      <c r="RU88" s="21"/>
      <c r="RV88" s="21"/>
      <c r="RW88" s="21"/>
      <c r="RX88" s="21"/>
      <c r="RY88" s="21"/>
      <c r="RZ88" s="21"/>
      <c r="SA88" s="21"/>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row>
    <row r="89" spans="2:572" ht="15" hidden="1" customHeight="1" outlineLevel="1">
      <c r="B89" s="37" t="s">
        <v>770</v>
      </c>
      <c r="C89" s="69" t="str">
        <f>HYPERLINK("#Référentiel_de_Compétences!"&amp;ADDRESS(6+MATCH(B89,[2]Référentiel_de_Compétences!$B$7:$B$218,0),4),"Définition")</f>
        <v>Définition</v>
      </c>
      <c r="D89" s="38" t="str">
        <f>VLOOKUP(B89,[2]Référentiel_de_Compétences!$B$7:$C$399,2,0)</f>
        <v>Opérations juridiques et activités fiscales</v>
      </c>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19"/>
      <c r="AE89" s="21"/>
      <c r="AF89" s="19"/>
      <c r="AG89" s="19"/>
      <c r="AH89" s="21"/>
      <c r="AI89" s="19"/>
      <c r="AJ89" s="19"/>
      <c r="AK89" s="21"/>
      <c r="AL89" s="19"/>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v>2</v>
      </c>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5"/>
      <c r="DI89" s="25"/>
      <c r="DJ89" s="25"/>
      <c r="DK89" s="25"/>
      <c r="DL89" s="25"/>
      <c r="DM89" s="25"/>
      <c r="DN89" s="25"/>
      <c r="DO89" s="25"/>
      <c r="DP89" s="25"/>
      <c r="DQ89" s="25"/>
      <c r="DR89" s="25"/>
      <c r="DS89" s="25"/>
      <c r="DT89" s="25"/>
      <c r="DU89" s="25"/>
      <c r="DV89" s="25"/>
      <c r="DW89" s="25"/>
      <c r="DX89" s="25"/>
      <c r="DY89" s="25"/>
      <c r="DZ89" s="25"/>
      <c r="EA89" s="25"/>
      <c r="EB89" s="25"/>
      <c r="EC89" s="25"/>
      <c r="ED89" s="25"/>
      <c r="EE89" s="25"/>
      <c r="EF89" s="25"/>
      <c r="EG89" s="25"/>
      <c r="EH89" s="25"/>
      <c r="EI89" s="25"/>
      <c r="EJ89" s="25"/>
      <c r="EK89" s="25"/>
      <c r="EL89" s="25"/>
      <c r="EM89" s="25"/>
      <c r="EN89" s="25"/>
      <c r="EO89" s="25"/>
      <c r="EP89" s="25"/>
      <c r="EQ89" s="25"/>
      <c r="ER89" s="25"/>
      <c r="ES89" s="25"/>
      <c r="ET89" s="25"/>
      <c r="EU89" s="25"/>
      <c r="EV89" s="25"/>
      <c r="EW89" s="25"/>
      <c r="EX89" s="25"/>
      <c r="EY89" s="25"/>
      <c r="EZ89" s="25"/>
      <c r="FA89" s="25"/>
      <c r="FB89" s="25"/>
      <c r="FC89" s="25"/>
      <c r="FD89" s="25"/>
      <c r="FE89" s="25"/>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1">
        <v>2</v>
      </c>
      <c r="GM89" s="21">
        <v>2</v>
      </c>
      <c r="GN89" s="25"/>
      <c r="GO89" s="25"/>
      <c r="GP89" s="25"/>
      <c r="GQ89" s="25"/>
      <c r="GR89" s="25"/>
      <c r="GS89" s="25"/>
      <c r="GT89" s="25"/>
      <c r="GU89" s="25"/>
      <c r="GV89" s="25"/>
      <c r="GW89" s="25"/>
      <c r="GX89" s="25"/>
      <c r="GY89" s="25"/>
      <c r="GZ89" s="25"/>
      <c r="HA89" s="25"/>
      <c r="HB89" s="25"/>
      <c r="HC89" s="25"/>
      <c r="HD89" s="25"/>
      <c r="HE89" s="25"/>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c r="JB89" s="19"/>
      <c r="JC89" s="19"/>
      <c r="JD89" s="19"/>
      <c r="JE89" s="19"/>
      <c r="JF89" s="19"/>
      <c r="JG89" s="19"/>
      <c r="JH89" s="19"/>
      <c r="JI89" s="19"/>
      <c r="JJ89" s="19"/>
      <c r="JK89" s="19"/>
      <c r="JL89" s="19"/>
      <c r="JM89" s="19"/>
      <c r="JN89" s="19"/>
      <c r="JO89" s="19"/>
      <c r="JP89" s="19"/>
      <c r="JQ89" s="19"/>
      <c r="JR89" s="19"/>
      <c r="JS89" s="19"/>
      <c r="JT89" s="19"/>
      <c r="JU89" s="19"/>
      <c r="JV89" s="19"/>
      <c r="JW89" s="19"/>
      <c r="JX89" s="19"/>
      <c r="JY89" s="19"/>
      <c r="JZ89" s="19"/>
      <c r="KA89" s="19"/>
      <c r="KB89" s="19"/>
      <c r="KC89" s="19"/>
      <c r="KD89" s="19"/>
      <c r="KE89" s="19"/>
      <c r="KF89" s="19"/>
      <c r="KG89" s="19"/>
      <c r="KH89" s="19"/>
      <c r="KI89" s="19"/>
      <c r="KJ89" s="19"/>
      <c r="KK89" s="19"/>
      <c r="KL89" s="19"/>
      <c r="KM89" s="19"/>
      <c r="KN89" s="19"/>
      <c r="KO89" s="19"/>
      <c r="KP89" s="19"/>
      <c r="KQ89" s="19"/>
      <c r="KR89" s="19"/>
      <c r="KS89" s="19"/>
      <c r="KT89" s="19"/>
      <c r="KU89" s="19"/>
      <c r="KV89" s="19"/>
      <c r="KW89" s="19"/>
      <c r="KX89" s="19"/>
      <c r="KY89" s="19"/>
      <c r="KZ89" s="19"/>
      <c r="LA89" s="19"/>
      <c r="LB89" s="19"/>
      <c r="LC89" s="19"/>
      <c r="LD89" s="19"/>
      <c r="LE89" s="19"/>
      <c r="LF89" s="19"/>
      <c r="LG89" s="19"/>
      <c r="LH89" s="19"/>
      <c r="LI89" s="19"/>
      <c r="LJ89" s="19"/>
      <c r="LK89" s="19"/>
      <c r="LL89" s="19"/>
      <c r="LM89" s="19"/>
      <c r="LN89" s="19"/>
      <c r="LO89" s="19"/>
      <c r="LP89" s="19"/>
      <c r="LQ89" s="19"/>
      <c r="LR89" s="19"/>
      <c r="LS89" s="19"/>
      <c r="LT89" s="19"/>
      <c r="LU89" s="19"/>
      <c r="LV89" s="19"/>
      <c r="LW89" s="19"/>
      <c r="LX89" s="19"/>
      <c r="LY89" s="19"/>
      <c r="LZ89" s="19"/>
      <c r="MA89" s="19"/>
      <c r="MB89" s="19"/>
      <c r="MC89" s="19"/>
      <c r="MD89" s="19"/>
      <c r="ME89" s="19"/>
      <c r="MF89" s="19"/>
      <c r="MG89" s="19"/>
      <c r="MH89" s="19"/>
      <c r="MI89" s="19"/>
      <c r="MJ89" s="19"/>
      <c r="MK89" s="19"/>
      <c r="ML89" s="19"/>
      <c r="MM89" s="19"/>
      <c r="MN89" s="19"/>
      <c r="MO89" s="19"/>
      <c r="MP89" s="19"/>
      <c r="MQ89" s="19"/>
      <c r="MR89" s="19"/>
      <c r="MS89" s="19"/>
      <c r="MT89" s="19"/>
      <c r="MU89" s="19"/>
      <c r="MV89" s="19"/>
      <c r="MW89" s="19"/>
      <c r="MX89" s="19"/>
      <c r="MY89" s="19"/>
      <c r="MZ89" s="19"/>
      <c r="NA89" s="19"/>
      <c r="NB89" s="19"/>
      <c r="NC89" s="19"/>
      <c r="ND89" s="19"/>
      <c r="NE89" s="19"/>
      <c r="NF89" s="19"/>
      <c r="NG89" s="19"/>
      <c r="NH89" s="19"/>
      <c r="NI89" s="19"/>
      <c r="NJ89" s="19"/>
      <c r="NK89" s="19"/>
      <c r="NL89" s="19"/>
      <c r="NM89" s="19"/>
      <c r="NN89" s="19"/>
      <c r="NO89" s="19"/>
      <c r="NP89" s="19"/>
      <c r="NQ89" s="19"/>
      <c r="NR89" s="19"/>
      <c r="NS89" s="19"/>
      <c r="NT89" s="19"/>
      <c r="NU89" s="19"/>
      <c r="NV89" s="19"/>
      <c r="NW89" s="19"/>
      <c r="NX89" s="19"/>
      <c r="NY89" s="19"/>
      <c r="NZ89" s="19"/>
      <c r="OA89" s="19"/>
      <c r="OB89" s="19"/>
      <c r="OC89" s="19"/>
      <c r="OD89" s="19"/>
      <c r="OE89" s="19"/>
      <c r="OF89" s="19"/>
      <c r="OG89" s="19"/>
      <c r="OH89" s="19"/>
      <c r="OI89" s="19"/>
      <c r="OJ89" s="19"/>
      <c r="OK89" s="19"/>
      <c r="OL89" s="19"/>
      <c r="OM89" s="19"/>
      <c r="ON89" s="19"/>
      <c r="OO89" s="19"/>
      <c r="OP89" s="19"/>
      <c r="OQ89" s="19"/>
      <c r="OR89" s="19"/>
      <c r="OS89" s="19"/>
      <c r="OT89" s="19"/>
      <c r="OU89" s="19"/>
      <c r="OV89" s="19"/>
      <c r="OW89" s="19"/>
      <c r="OX89" s="19"/>
      <c r="OY89" s="19"/>
      <c r="OZ89" s="19"/>
      <c r="PA89" s="19"/>
      <c r="PB89" s="19"/>
      <c r="PC89" s="19"/>
      <c r="PD89" s="19"/>
      <c r="PE89" s="19"/>
      <c r="PF89" s="19"/>
      <c r="PG89" s="19"/>
      <c r="PH89" s="19"/>
      <c r="PI89" s="19"/>
      <c r="PJ89" s="19"/>
      <c r="PK89" s="19"/>
      <c r="PL89" s="19"/>
      <c r="PM89" s="19"/>
      <c r="PN89" s="19"/>
      <c r="PO89" s="19"/>
      <c r="PP89" s="19"/>
      <c r="PQ89" s="19"/>
      <c r="PR89" s="19"/>
      <c r="PS89" s="19"/>
      <c r="PT89" s="19"/>
      <c r="PU89" s="19"/>
      <c r="PV89" s="19"/>
      <c r="PW89" s="19"/>
      <c r="PX89" s="19"/>
      <c r="PY89" s="19"/>
      <c r="PZ89" s="19"/>
      <c r="QA89" s="19"/>
      <c r="QB89" s="19"/>
      <c r="QC89" s="19"/>
      <c r="QD89" s="19"/>
      <c r="QE89" s="19"/>
      <c r="QF89" s="19"/>
      <c r="QG89" s="19"/>
      <c r="QH89" s="19"/>
      <c r="QI89" s="19"/>
      <c r="QJ89" s="19"/>
      <c r="QK89" s="19"/>
      <c r="QL89" s="19"/>
      <c r="QM89" s="19"/>
      <c r="QN89" s="19"/>
      <c r="QO89" s="19"/>
      <c r="QP89" s="19"/>
      <c r="QQ89" s="19"/>
      <c r="QR89" s="19"/>
      <c r="QS89" s="19"/>
      <c r="QT89" s="19"/>
      <c r="QU89" s="19"/>
      <c r="QV89" s="19"/>
      <c r="QW89" s="19"/>
      <c r="QX89" s="19"/>
      <c r="QY89" s="19"/>
      <c r="QZ89" s="19"/>
      <c r="RA89" s="19"/>
      <c r="RB89" s="19"/>
      <c r="RC89" s="19"/>
      <c r="RD89" s="19"/>
      <c r="RE89" s="19"/>
      <c r="RF89" s="19"/>
      <c r="RG89" s="19"/>
      <c r="RH89" s="19"/>
      <c r="RI89" s="19"/>
      <c r="RJ89" s="19"/>
      <c r="RK89" s="19"/>
      <c r="RL89" s="19"/>
      <c r="RM89" s="19"/>
      <c r="RN89" s="19"/>
      <c r="RO89" s="19"/>
      <c r="RP89" s="19"/>
      <c r="RQ89" s="19"/>
      <c r="RR89" s="19"/>
      <c r="RS89" s="19"/>
      <c r="RT89" s="19"/>
      <c r="RU89" s="19"/>
      <c r="RV89" s="19"/>
      <c r="RW89" s="19"/>
      <c r="RX89" s="19"/>
      <c r="RY89" s="19"/>
      <c r="RZ89" s="19"/>
      <c r="SA89" s="19"/>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row>
    <row r="90" spans="2:572" ht="15" hidden="1" customHeight="1">
      <c r="B90" s="105" t="s">
        <v>771</v>
      </c>
      <c r="C90" s="105"/>
      <c r="D90" s="105"/>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c r="IR90" s="39"/>
      <c r="IS90" s="39"/>
      <c r="IT90" s="39"/>
      <c r="IU90" s="39"/>
      <c r="IV90" s="39"/>
      <c r="IW90" s="39"/>
      <c r="IX90" s="39"/>
      <c r="IY90" s="39"/>
      <c r="IZ90" s="39"/>
      <c r="JA90" s="39"/>
      <c r="JB90" s="39"/>
      <c r="JC90" s="39"/>
      <c r="JD90" s="39"/>
      <c r="JE90" s="39"/>
      <c r="JF90" s="39"/>
      <c r="JG90" s="39"/>
      <c r="JH90" s="39"/>
      <c r="JI90" s="39"/>
      <c r="JJ90" s="39"/>
      <c r="JK90" s="39"/>
      <c r="JL90" s="39"/>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39"/>
      <c r="KV90" s="39"/>
      <c r="KW90" s="39"/>
      <c r="KX90" s="39"/>
      <c r="KY90" s="39"/>
      <c r="KZ90" s="39"/>
      <c r="LA90" s="39"/>
      <c r="LB90" s="39"/>
      <c r="LC90" s="39"/>
      <c r="LD90" s="39"/>
      <c r="LE90" s="39"/>
      <c r="LF90" s="39"/>
      <c r="LG90" s="39"/>
      <c r="LH90" s="39"/>
      <c r="LI90" s="39"/>
      <c r="LJ90" s="39"/>
      <c r="LK90" s="39"/>
      <c r="LL90" s="39"/>
      <c r="LM90" s="39"/>
      <c r="LN90" s="39"/>
      <c r="LO90" s="39"/>
      <c r="LP90" s="39"/>
      <c r="LQ90" s="39"/>
      <c r="LR90" s="39"/>
      <c r="LS90" s="39"/>
      <c r="LT90" s="39"/>
      <c r="LU90" s="39"/>
      <c r="LV90" s="39"/>
      <c r="LW90" s="39"/>
      <c r="LX90" s="39"/>
      <c r="LY90" s="39"/>
      <c r="LZ90" s="39"/>
      <c r="MA90" s="39"/>
      <c r="MB90" s="39"/>
      <c r="MC90" s="39"/>
      <c r="MD90" s="39"/>
      <c r="ME90" s="39"/>
      <c r="MF90" s="39"/>
      <c r="MG90" s="39"/>
      <c r="MH90" s="39"/>
      <c r="MI90" s="39"/>
      <c r="MJ90" s="39"/>
      <c r="MK90" s="39"/>
      <c r="ML90" s="39"/>
      <c r="MM90" s="39"/>
      <c r="MN90" s="39"/>
      <c r="MO90" s="39"/>
      <c r="MP90" s="39"/>
      <c r="MQ90" s="39"/>
      <c r="MR90" s="39"/>
      <c r="MS90" s="39"/>
      <c r="MT90" s="39"/>
      <c r="MU90" s="39"/>
      <c r="MV90" s="39"/>
      <c r="MW90" s="39"/>
      <c r="MX90" s="39"/>
      <c r="MY90" s="39"/>
      <c r="MZ90" s="39"/>
      <c r="NA90" s="39"/>
      <c r="NB90" s="39"/>
      <c r="NC90" s="39"/>
      <c r="ND90" s="39"/>
      <c r="NE90" s="39"/>
      <c r="NF90" s="39"/>
      <c r="NG90" s="39"/>
      <c r="NH90" s="39"/>
      <c r="NI90" s="39"/>
      <c r="NJ90" s="39"/>
      <c r="NK90" s="39"/>
      <c r="NL90" s="39"/>
      <c r="NM90" s="39"/>
      <c r="NN90" s="39"/>
      <c r="NO90" s="39"/>
      <c r="NP90" s="39"/>
      <c r="NQ90" s="39"/>
      <c r="NR90" s="39"/>
      <c r="NS90" s="39"/>
      <c r="NT90" s="39"/>
      <c r="NU90" s="39"/>
      <c r="NV90" s="39"/>
      <c r="NW90" s="39"/>
      <c r="NX90" s="39"/>
      <c r="NY90" s="39"/>
      <c r="NZ90" s="39"/>
      <c r="OA90" s="39"/>
      <c r="OB90" s="39"/>
      <c r="OC90" s="39"/>
      <c r="OD90" s="39"/>
      <c r="OE90" s="39"/>
      <c r="OF90" s="39"/>
      <c r="OG90" s="39"/>
      <c r="OH90" s="39"/>
      <c r="OI90" s="39"/>
      <c r="OJ90" s="39"/>
      <c r="OK90" s="39"/>
      <c r="OL90" s="39"/>
      <c r="OM90" s="39"/>
      <c r="ON90" s="39"/>
      <c r="OO90" s="39"/>
      <c r="OP90" s="39"/>
      <c r="OQ90" s="39"/>
      <c r="OR90" s="39"/>
      <c r="OS90" s="39"/>
      <c r="OT90" s="39"/>
      <c r="OU90" s="39"/>
      <c r="OV90" s="39"/>
      <c r="OW90" s="39"/>
      <c r="OX90" s="39"/>
      <c r="OY90" s="39"/>
      <c r="OZ90" s="39"/>
      <c r="PA90" s="39"/>
      <c r="PB90" s="39"/>
      <c r="PC90" s="39"/>
      <c r="PD90" s="39"/>
      <c r="PE90" s="39"/>
      <c r="PF90" s="39"/>
      <c r="PG90" s="39"/>
      <c r="PH90" s="39"/>
      <c r="PI90" s="39"/>
      <c r="PJ90" s="39"/>
      <c r="PK90" s="39"/>
      <c r="PL90" s="39"/>
      <c r="PM90" s="39"/>
      <c r="PN90" s="39"/>
      <c r="PO90" s="39"/>
      <c r="PP90" s="39"/>
      <c r="PQ90" s="39"/>
      <c r="PR90" s="39"/>
      <c r="PS90" s="39"/>
      <c r="PT90" s="39"/>
      <c r="PU90" s="39"/>
      <c r="PV90" s="39"/>
      <c r="PW90" s="39"/>
      <c r="PX90" s="39"/>
      <c r="PY90" s="39"/>
      <c r="PZ90" s="39"/>
      <c r="QA90" s="39"/>
      <c r="QB90" s="39"/>
      <c r="QC90" s="39"/>
      <c r="QD90" s="39"/>
      <c r="QE90" s="39"/>
      <c r="QF90" s="39"/>
      <c r="QG90" s="39"/>
      <c r="QH90" s="39"/>
      <c r="QI90" s="39"/>
      <c r="QJ90" s="39"/>
      <c r="QK90" s="39"/>
      <c r="QL90" s="39"/>
      <c r="QM90" s="39"/>
      <c r="QN90" s="39"/>
      <c r="QO90" s="39"/>
      <c r="QP90" s="39"/>
      <c r="QQ90" s="39"/>
      <c r="QR90" s="39"/>
      <c r="QS90" s="39"/>
      <c r="QT90" s="39"/>
      <c r="QU90" s="39"/>
      <c r="QV90" s="39"/>
      <c r="QW90" s="39"/>
      <c r="QX90" s="39"/>
      <c r="QY90" s="39"/>
      <c r="QZ90" s="39"/>
      <c r="RA90" s="39"/>
      <c r="RB90" s="39"/>
      <c r="RC90" s="39"/>
      <c r="RD90" s="39"/>
      <c r="RE90" s="39"/>
      <c r="RF90" s="39"/>
      <c r="RG90" s="39"/>
      <c r="RH90" s="39"/>
      <c r="RI90" s="39"/>
      <c r="RJ90" s="39"/>
      <c r="RK90" s="39"/>
      <c r="RL90" s="39"/>
      <c r="RM90" s="39"/>
      <c r="RN90" s="39"/>
      <c r="RO90" s="39"/>
      <c r="RP90" s="39"/>
      <c r="RQ90" s="39"/>
      <c r="RR90" s="39"/>
      <c r="RS90" s="39"/>
      <c r="RT90" s="39"/>
      <c r="RU90" s="39"/>
      <c r="RV90" s="39"/>
      <c r="RW90" s="39"/>
      <c r="RX90" s="39"/>
      <c r="RY90" s="39"/>
      <c r="RZ90" s="88"/>
      <c r="SA90" s="88"/>
      <c r="SB90" s="39"/>
      <c r="SC90" s="39"/>
      <c r="SD90" s="39"/>
      <c r="SE90" s="39"/>
      <c r="SF90" s="39"/>
      <c r="SG90" s="39"/>
      <c r="SH90" s="39"/>
      <c r="SI90" s="39"/>
      <c r="SJ90" s="39"/>
      <c r="SK90" s="39"/>
      <c r="SL90" s="39"/>
      <c r="SM90" s="39"/>
      <c r="SN90" s="39"/>
      <c r="SO90" s="39"/>
      <c r="SP90" s="39"/>
      <c r="SQ90" s="39"/>
      <c r="SR90" s="39"/>
      <c r="SS90" s="39"/>
      <c r="ST90" s="39"/>
      <c r="SU90" s="39"/>
      <c r="SV90" s="39"/>
      <c r="SW90" s="39"/>
      <c r="SX90" s="39"/>
      <c r="SY90" s="39"/>
      <c r="SZ90" s="39"/>
      <c r="TA90" s="39"/>
      <c r="TB90" s="39"/>
      <c r="TC90" s="39"/>
      <c r="TD90" s="39"/>
      <c r="TE90" s="39"/>
      <c r="TF90" s="39"/>
      <c r="TG90" s="39"/>
      <c r="TH90" s="39"/>
      <c r="TI90" s="39"/>
      <c r="TJ90" s="39"/>
      <c r="TK90" s="39"/>
      <c r="TL90" s="39"/>
      <c r="TM90" s="39"/>
      <c r="TN90" s="39"/>
      <c r="TO90" s="39"/>
      <c r="TP90" s="39"/>
      <c r="TQ90" s="39"/>
      <c r="TR90" s="39"/>
      <c r="TS90" s="39"/>
      <c r="TT90" s="39"/>
      <c r="TU90" s="39"/>
      <c r="TV90" s="39"/>
      <c r="TW90" s="39"/>
      <c r="TX90" s="39"/>
      <c r="TY90" s="39"/>
      <c r="TZ90" s="39"/>
      <c r="UA90" s="39"/>
      <c r="UB90" s="39"/>
      <c r="UC90" s="39"/>
      <c r="UD90" s="39"/>
      <c r="UE90" s="39"/>
      <c r="UF90" s="39"/>
      <c r="UG90" s="39"/>
      <c r="UH90" s="39"/>
      <c r="UI90" s="39"/>
      <c r="UJ90" s="39"/>
      <c r="UK90" s="39"/>
      <c r="UL90" s="39"/>
      <c r="UM90" s="39"/>
      <c r="UN90" s="39"/>
      <c r="UO90" s="39"/>
      <c r="UP90" s="39"/>
      <c r="UQ90" s="39"/>
      <c r="UR90" s="39"/>
      <c r="US90" s="39"/>
      <c r="UT90" s="39"/>
      <c r="UU90" s="39"/>
      <c r="UV90" s="39"/>
      <c r="UW90" s="39"/>
      <c r="UX90" s="39"/>
      <c r="UY90" s="39"/>
      <c r="UZ90" s="39"/>
    </row>
    <row r="91" spans="2:572" ht="15" hidden="1" customHeight="1" outlineLevel="1">
      <c r="B91" s="35" t="s">
        <v>772</v>
      </c>
      <c r="C91" s="69" t="str">
        <f>HYPERLINK("#Référentiel_de_Compétences!"&amp;ADDRESS(6+MATCH(B91,[2]Référentiel_de_Compétences!$B$7:$B$218,0),4),"Définition")</f>
        <v>Définition</v>
      </c>
      <c r="D91" s="36" t="str">
        <f>VLOOKUP(B91,[2]Référentiel_de_Compétences!$B$7:$C$399,2,0)</f>
        <v>Marché professionnels (artico, professions libérales, franchises)</v>
      </c>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21"/>
      <c r="AF91" s="19"/>
      <c r="AG91" s="19"/>
      <c r="AH91" s="21"/>
      <c r="AI91" s="19"/>
      <c r="AJ91" s="19"/>
      <c r="AK91" s="21"/>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v>1</v>
      </c>
      <c r="BO91" s="19">
        <v>1</v>
      </c>
      <c r="BP91" s="19">
        <v>1</v>
      </c>
      <c r="BQ91" s="19">
        <v>1</v>
      </c>
      <c r="BR91" s="19">
        <v>1</v>
      </c>
      <c r="BS91" s="19">
        <v>1</v>
      </c>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v>1</v>
      </c>
      <c r="FG91" s="19">
        <v>1</v>
      </c>
      <c r="FH91" s="19"/>
      <c r="FI91" s="19"/>
      <c r="FJ91" s="19"/>
      <c r="FK91" s="19">
        <v>1</v>
      </c>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row>
    <row r="92" spans="2:572" ht="15" hidden="1" customHeight="1" outlineLevel="1">
      <c r="B92" s="23" t="s">
        <v>773</v>
      </c>
      <c r="C92" s="69" t="str">
        <f>HYPERLINK("#Référentiel_de_Compétences!"&amp;ADDRESS(6+MATCH(B92,[2]Référentiel_de_Compétences!$B$7:$B$218,0),4),"Définition")</f>
        <v>Définition</v>
      </c>
      <c r="D92" s="24" t="str">
        <f>VLOOKUP(B92,[2]Référentiel_de_Compétences!$B$7:$C$399,2,0)</f>
        <v>Marché associations et mutuelles</v>
      </c>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19"/>
      <c r="AE92" s="21"/>
      <c r="AF92" s="19"/>
      <c r="AG92" s="19"/>
      <c r="AH92" s="21"/>
      <c r="AI92" s="19"/>
      <c r="AJ92" s="19"/>
      <c r="AK92" s="21"/>
      <c r="AL92" s="19"/>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v>1</v>
      </c>
      <c r="BK92" s="21">
        <v>1</v>
      </c>
      <c r="BL92" s="21">
        <v>1</v>
      </c>
      <c r="BM92" s="21">
        <v>1</v>
      </c>
      <c r="BN92" s="21">
        <v>1</v>
      </c>
      <c r="BO92" s="21">
        <v>1</v>
      </c>
      <c r="BP92" s="21">
        <v>1</v>
      </c>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v>2</v>
      </c>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v>1</v>
      </c>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v>2</v>
      </c>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1"/>
      <c r="JH92" s="21"/>
      <c r="JI92" s="21"/>
      <c r="JJ92" s="21"/>
      <c r="JK92" s="21"/>
      <c r="JL92" s="21"/>
      <c r="JM92" s="21"/>
      <c r="JN92" s="21"/>
      <c r="JO92" s="21"/>
      <c r="JP92" s="21"/>
      <c r="JQ92" s="21"/>
      <c r="JR92" s="21"/>
      <c r="JS92" s="21"/>
      <c r="JT92" s="21"/>
      <c r="JU92" s="21"/>
      <c r="JV92" s="21"/>
      <c r="JW92" s="21"/>
      <c r="JX92" s="21"/>
      <c r="JY92" s="21"/>
      <c r="JZ92" s="21"/>
      <c r="KA92" s="21"/>
      <c r="KB92" s="21"/>
      <c r="KC92" s="21"/>
      <c r="KD92" s="21"/>
      <c r="KE92" s="21"/>
      <c r="KF92" s="21"/>
      <c r="KG92" s="21"/>
      <c r="KH92" s="21"/>
      <c r="KI92" s="21"/>
      <c r="KJ92" s="21"/>
      <c r="KK92" s="21"/>
      <c r="KL92" s="21"/>
      <c r="KM92" s="21"/>
      <c r="KN92" s="21"/>
      <c r="KO92" s="21"/>
      <c r="KP92" s="21"/>
      <c r="KQ92" s="21"/>
      <c r="KR92" s="21"/>
      <c r="KS92" s="21"/>
      <c r="KT92" s="21"/>
      <c r="KU92" s="21"/>
      <c r="KV92" s="21"/>
      <c r="KW92" s="21"/>
      <c r="KX92" s="21"/>
      <c r="KY92" s="21"/>
      <c r="KZ92" s="21"/>
      <c r="LA92" s="21"/>
      <c r="LB92" s="21"/>
      <c r="LC92" s="21"/>
      <c r="LD92" s="21"/>
      <c r="LE92" s="21"/>
      <c r="LF92" s="21"/>
      <c r="LG92" s="21"/>
      <c r="LH92" s="21"/>
      <c r="LI92" s="21"/>
      <c r="LJ92" s="21"/>
      <c r="LK92" s="21"/>
      <c r="LL92" s="21"/>
      <c r="LM92" s="21"/>
      <c r="LN92" s="21"/>
      <c r="LO92" s="21"/>
      <c r="LP92" s="21"/>
      <c r="LQ92" s="21"/>
      <c r="LR92" s="21"/>
      <c r="LS92" s="21"/>
      <c r="LT92" s="21"/>
      <c r="LU92" s="21"/>
      <c r="LV92" s="21"/>
      <c r="LW92" s="21"/>
      <c r="LX92" s="21"/>
      <c r="LY92" s="21"/>
      <c r="LZ92" s="21"/>
      <c r="MA92" s="21"/>
      <c r="MB92" s="21"/>
      <c r="MC92" s="21"/>
      <c r="MD92" s="21"/>
      <c r="ME92" s="21"/>
      <c r="MF92" s="21"/>
      <c r="MG92" s="21"/>
      <c r="MH92" s="21"/>
      <c r="MI92" s="21"/>
      <c r="MJ92" s="21"/>
      <c r="MK92" s="21"/>
      <c r="ML92" s="21"/>
      <c r="MM92" s="21"/>
      <c r="MN92" s="21"/>
      <c r="MO92" s="21"/>
      <c r="MP92" s="21"/>
      <c r="MQ92" s="21"/>
      <c r="MR92" s="21"/>
      <c r="MS92" s="21"/>
      <c r="MT92" s="21"/>
      <c r="MU92" s="21"/>
      <c r="MV92" s="21"/>
      <c r="MW92" s="21"/>
      <c r="MX92" s="21"/>
      <c r="MY92" s="21"/>
      <c r="MZ92" s="21"/>
      <c r="NA92" s="21"/>
      <c r="NB92" s="21"/>
      <c r="NC92" s="21"/>
      <c r="ND92" s="21"/>
      <c r="NE92" s="21"/>
      <c r="NF92" s="21"/>
      <c r="NG92" s="21"/>
      <c r="NH92" s="21"/>
      <c r="NI92" s="21"/>
      <c r="NJ92" s="21"/>
      <c r="NK92" s="21"/>
      <c r="NL92" s="21"/>
      <c r="NM92" s="21"/>
      <c r="NN92" s="21"/>
      <c r="NO92" s="21"/>
      <c r="NP92" s="21"/>
      <c r="NQ92" s="21"/>
      <c r="NR92" s="21"/>
      <c r="NS92" s="21"/>
      <c r="NT92" s="21"/>
      <c r="NU92" s="21"/>
      <c r="NV92" s="21"/>
      <c r="NW92" s="21"/>
      <c r="NX92" s="21"/>
      <c r="NY92" s="21"/>
      <c r="NZ92" s="21"/>
      <c r="OA92" s="21"/>
      <c r="OB92" s="21"/>
      <c r="OC92" s="21"/>
      <c r="OD92" s="21"/>
      <c r="OE92" s="21"/>
      <c r="OF92" s="21"/>
      <c r="OG92" s="21"/>
      <c r="OH92" s="21"/>
      <c r="OI92" s="21"/>
      <c r="OJ92" s="21"/>
      <c r="OK92" s="21"/>
      <c r="OL92" s="21"/>
      <c r="OM92" s="21"/>
      <c r="ON92" s="21"/>
      <c r="OO92" s="21"/>
      <c r="OP92" s="21"/>
      <c r="OQ92" s="21"/>
      <c r="OR92" s="21"/>
      <c r="OS92" s="21"/>
      <c r="OT92" s="21"/>
      <c r="OU92" s="21"/>
      <c r="OV92" s="21"/>
      <c r="OW92" s="21"/>
      <c r="OX92" s="21"/>
      <c r="OY92" s="21"/>
      <c r="OZ92" s="21"/>
      <c r="PA92" s="21"/>
      <c r="PB92" s="21"/>
      <c r="PC92" s="21"/>
      <c r="PD92" s="21"/>
      <c r="PE92" s="21"/>
      <c r="PF92" s="21"/>
      <c r="PG92" s="21"/>
      <c r="PH92" s="21"/>
      <c r="PI92" s="21"/>
      <c r="PJ92" s="21"/>
      <c r="PK92" s="21"/>
      <c r="PL92" s="21"/>
      <c r="PM92" s="21"/>
      <c r="PN92" s="21"/>
      <c r="PO92" s="21"/>
      <c r="PP92" s="21"/>
      <c r="PQ92" s="21"/>
      <c r="PR92" s="21"/>
      <c r="PS92" s="21"/>
      <c r="PT92" s="21"/>
      <c r="PU92" s="21"/>
      <c r="PV92" s="21"/>
      <c r="PW92" s="21"/>
      <c r="PX92" s="21"/>
      <c r="PY92" s="21"/>
      <c r="PZ92" s="21"/>
      <c r="QA92" s="21"/>
      <c r="QB92" s="21"/>
      <c r="QC92" s="21"/>
      <c r="QD92" s="21"/>
      <c r="QE92" s="21"/>
      <c r="QF92" s="21"/>
      <c r="QG92" s="21"/>
      <c r="QH92" s="21"/>
      <c r="QI92" s="21"/>
      <c r="QJ92" s="21"/>
      <c r="QK92" s="21"/>
      <c r="QL92" s="21"/>
      <c r="QM92" s="21"/>
      <c r="QN92" s="21"/>
      <c r="QO92" s="21"/>
      <c r="QP92" s="21"/>
      <c r="QQ92" s="21"/>
      <c r="QR92" s="21"/>
      <c r="QS92" s="21"/>
      <c r="QT92" s="21"/>
      <c r="QU92" s="21"/>
      <c r="QV92" s="21"/>
      <c r="QW92" s="21"/>
      <c r="QX92" s="21"/>
      <c r="QY92" s="21"/>
      <c r="QZ92" s="21"/>
      <c r="RA92" s="21"/>
      <c r="RB92" s="21"/>
      <c r="RC92" s="21"/>
      <c r="RD92" s="21"/>
      <c r="RE92" s="21"/>
      <c r="RF92" s="21"/>
      <c r="RG92" s="21"/>
      <c r="RH92" s="21"/>
      <c r="RI92" s="21"/>
      <c r="RJ92" s="21"/>
      <c r="RK92" s="21"/>
      <c r="RL92" s="21"/>
      <c r="RM92" s="21"/>
      <c r="RN92" s="21"/>
      <c r="RO92" s="21"/>
      <c r="RP92" s="21"/>
      <c r="RQ92" s="21"/>
      <c r="RR92" s="21"/>
      <c r="RS92" s="21"/>
      <c r="RT92" s="21"/>
      <c r="RU92" s="21"/>
      <c r="RV92" s="21"/>
      <c r="RW92" s="21"/>
      <c r="RX92" s="21"/>
      <c r="RY92" s="21"/>
      <c r="RZ92" s="21"/>
      <c r="SA92" s="21"/>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row>
    <row r="93" spans="2:572" ht="15" hidden="1" customHeight="1" outlineLevel="1">
      <c r="B93" s="23" t="s">
        <v>774</v>
      </c>
      <c r="C93" s="69" t="str">
        <f>HYPERLINK("#Référentiel_de_Compétences!"&amp;ADDRESS(6+MATCH(B93,[2]Référentiel_de_Compétences!$B$7:$B$218,0),4),"Définition")</f>
        <v>Définition</v>
      </c>
      <c r="D93" s="24" t="str">
        <f>VLOOKUP(B93,[2]Référentiel_de_Compétences!$B$7:$C$399,2,0)</f>
        <v>Marché entreprises</v>
      </c>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19"/>
      <c r="AE93" s="21"/>
      <c r="AF93" s="19"/>
      <c r="AG93" s="19"/>
      <c r="AH93" s="21"/>
      <c r="AI93" s="19"/>
      <c r="AJ93" s="19"/>
      <c r="AK93" s="21"/>
      <c r="AL93" s="19"/>
      <c r="AM93" s="21"/>
      <c r="AN93" s="21"/>
      <c r="AO93" s="21"/>
      <c r="AP93" s="21"/>
      <c r="AQ93" s="21"/>
      <c r="AR93" s="21"/>
      <c r="AS93" s="21"/>
      <c r="AT93" s="21"/>
      <c r="AU93" s="21"/>
      <c r="AV93" s="21"/>
      <c r="AW93" s="21"/>
      <c r="AX93" s="21"/>
      <c r="AY93" s="21"/>
      <c r="AZ93" s="21"/>
      <c r="BA93" s="21"/>
      <c r="BB93" s="21"/>
      <c r="BC93" s="21"/>
      <c r="BD93" s="21"/>
      <c r="BE93" s="21"/>
      <c r="BF93" s="21">
        <v>1</v>
      </c>
      <c r="BG93" s="21">
        <v>1</v>
      </c>
      <c r="BH93" s="21">
        <v>1</v>
      </c>
      <c r="BI93" s="21"/>
      <c r="BJ93" s="21">
        <v>1</v>
      </c>
      <c r="BK93" s="21">
        <v>1</v>
      </c>
      <c r="BL93" s="21">
        <v>1</v>
      </c>
      <c r="BM93" s="21">
        <v>1</v>
      </c>
      <c r="BN93" s="21">
        <v>1</v>
      </c>
      <c r="BO93" s="21">
        <v>1</v>
      </c>
      <c r="BP93" s="21">
        <v>1</v>
      </c>
      <c r="BQ93" s="21"/>
      <c r="BR93" s="21"/>
      <c r="BS93" s="21">
        <v>2</v>
      </c>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v>2</v>
      </c>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v>1</v>
      </c>
      <c r="FL93" s="21"/>
      <c r="FM93" s="21"/>
      <c r="FN93" s="21"/>
      <c r="FO93" s="21"/>
      <c r="FP93" s="21">
        <v>1</v>
      </c>
      <c r="FQ93" s="21"/>
      <c r="FR93" s="21"/>
      <c r="FS93" s="21"/>
      <c r="FT93" s="21"/>
      <c r="FU93" s="21"/>
      <c r="FV93" s="21"/>
      <c r="FW93" s="21"/>
      <c r="FX93" s="21"/>
      <c r="FY93" s="21"/>
      <c r="FZ93" s="21"/>
      <c r="GA93" s="21"/>
      <c r="GB93" s="21"/>
      <c r="GC93" s="21"/>
      <c r="GD93" s="21">
        <v>1</v>
      </c>
      <c r="GE93" s="21"/>
      <c r="GF93" s="21">
        <v>1</v>
      </c>
      <c r="GG93" s="21"/>
      <c r="GH93" s="21"/>
      <c r="GI93" s="21"/>
      <c r="GJ93" s="21">
        <v>2</v>
      </c>
      <c r="GK93" s="21">
        <v>1</v>
      </c>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1"/>
      <c r="JH93" s="21"/>
      <c r="JI93" s="21"/>
      <c r="JJ93" s="21"/>
      <c r="JK93" s="21"/>
      <c r="JL93" s="21"/>
      <c r="JM93" s="21"/>
      <c r="JN93" s="21"/>
      <c r="JO93" s="21"/>
      <c r="JP93" s="21"/>
      <c r="JQ93" s="21"/>
      <c r="JR93" s="21"/>
      <c r="JS93" s="21"/>
      <c r="JT93" s="21"/>
      <c r="JU93" s="21"/>
      <c r="JV93" s="21"/>
      <c r="JW93" s="21"/>
      <c r="JX93" s="21"/>
      <c r="JY93" s="21"/>
      <c r="JZ93" s="21"/>
      <c r="KA93" s="21"/>
      <c r="KB93" s="21"/>
      <c r="KC93" s="21"/>
      <c r="KD93" s="21"/>
      <c r="KE93" s="21"/>
      <c r="KF93" s="21"/>
      <c r="KG93" s="21"/>
      <c r="KH93" s="21"/>
      <c r="KI93" s="21"/>
      <c r="KJ93" s="21"/>
      <c r="KK93" s="21"/>
      <c r="KL93" s="21"/>
      <c r="KM93" s="21"/>
      <c r="KN93" s="21"/>
      <c r="KO93" s="21"/>
      <c r="KP93" s="21"/>
      <c r="KQ93" s="21"/>
      <c r="KR93" s="21"/>
      <c r="KS93" s="21"/>
      <c r="KT93" s="21"/>
      <c r="KU93" s="21"/>
      <c r="KV93" s="21"/>
      <c r="KW93" s="21"/>
      <c r="KX93" s="21"/>
      <c r="KY93" s="21"/>
      <c r="KZ93" s="21"/>
      <c r="LA93" s="21"/>
      <c r="LB93" s="21"/>
      <c r="LC93" s="21"/>
      <c r="LD93" s="21"/>
      <c r="LE93" s="21"/>
      <c r="LF93" s="21"/>
      <c r="LG93" s="21"/>
      <c r="LH93" s="21"/>
      <c r="LI93" s="21"/>
      <c r="LJ93" s="21"/>
      <c r="LK93" s="21"/>
      <c r="LL93" s="21"/>
      <c r="LM93" s="21"/>
      <c r="LN93" s="21"/>
      <c r="LO93" s="21"/>
      <c r="LP93" s="21"/>
      <c r="LQ93" s="21"/>
      <c r="LR93" s="21"/>
      <c r="LS93" s="21"/>
      <c r="LT93" s="21"/>
      <c r="LU93" s="21"/>
      <c r="LV93" s="21"/>
      <c r="LW93" s="21"/>
      <c r="LX93" s="21"/>
      <c r="LY93" s="21"/>
      <c r="LZ93" s="21"/>
      <c r="MA93" s="21"/>
      <c r="MB93" s="21"/>
      <c r="MC93" s="21"/>
      <c r="MD93" s="21"/>
      <c r="ME93" s="21"/>
      <c r="MF93" s="21"/>
      <c r="MG93" s="21"/>
      <c r="MH93" s="21"/>
      <c r="MI93" s="21"/>
      <c r="MJ93" s="21"/>
      <c r="MK93" s="21"/>
      <c r="ML93" s="21"/>
      <c r="MM93" s="21"/>
      <c r="MN93" s="21"/>
      <c r="MO93" s="21"/>
      <c r="MP93" s="21"/>
      <c r="MQ93" s="21"/>
      <c r="MR93" s="21"/>
      <c r="MS93" s="21"/>
      <c r="MT93" s="21"/>
      <c r="MU93" s="21"/>
      <c r="MV93" s="21"/>
      <c r="MW93" s="21"/>
      <c r="MX93" s="21"/>
      <c r="MY93" s="21"/>
      <c r="MZ93" s="21"/>
      <c r="NA93" s="21"/>
      <c r="NB93" s="21"/>
      <c r="NC93" s="21"/>
      <c r="ND93" s="21"/>
      <c r="NE93" s="21"/>
      <c r="NF93" s="21"/>
      <c r="NG93" s="21"/>
      <c r="NH93" s="21"/>
      <c r="NI93" s="21"/>
      <c r="NJ93" s="21"/>
      <c r="NK93" s="21"/>
      <c r="NL93" s="21"/>
      <c r="NM93" s="21"/>
      <c r="NN93" s="21"/>
      <c r="NO93" s="21"/>
      <c r="NP93" s="21"/>
      <c r="NQ93" s="21"/>
      <c r="NR93" s="21"/>
      <c r="NS93" s="21"/>
      <c r="NT93" s="21"/>
      <c r="NU93" s="21"/>
      <c r="NV93" s="21"/>
      <c r="NW93" s="21"/>
      <c r="NX93" s="21"/>
      <c r="NY93" s="21"/>
      <c r="NZ93" s="21"/>
      <c r="OA93" s="21"/>
      <c r="OB93" s="21"/>
      <c r="OC93" s="21"/>
      <c r="OD93" s="21"/>
      <c r="OE93" s="21"/>
      <c r="OF93" s="21"/>
      <c r="OG93" s="21"/>
      <c r="OH93" s="21"/>
      <c r="OI93" s="21"/>
      <c r="OJ93" s="21"/>
      <c r="OK93" s="21"/>
      <c r="OL93" s="21"/>
      <c r="OM93" s="21"/>
      <c r="ON93" s="21"/>
      <c r="OO93" s="21"/>
      <c r="OP93" s="21"/>
      <c r="OQ93" s="21"/>
      <c r="OR93" s="21"/>
      <c r="OS93" s="21"/>
      <c r="OT93" s="21"/>
      <c r="OU93" s="21"/>
      <c r="OV93" s="21"/>
      <c r="OW93" s="21"/>
      <c r="OX93" s="21"/>
      <c r="OY93" s="21"/>
      <c r="OZ93" s="21"/>
      <c r="PA93" s="21"/>
      <c r="PB93" s="21"/>
      <c r="PC93" s="21"/>
      <c r="PD93" s="21"/>
      <c r="PE93" s="21"/>
      <c r="PF93" s="21"/>
      <c r="PG93" s="21"/>
      <c r="PH93" s="21"/>
      <c r="PI93" s="21"/>
      <c r="PJ93" s="21"/>
      <c r="PK93" s="21"/>
      <c r="PL93" s="21"/>
      <c r="PM93" s="21"/>
      <c r="PN93" s="21"/>
      <c r="PO93" s="21"/>
      <c r="PP93" s="21"/>
      <c r="PQ93" s="21"/>
      <c r="PR93" s="21"/>
      <c r="PS93" s="21"/>
      <c r="PT93" s="21"/>
      <c r="PU93" s="21"/>
      <c r="PV93" s="21"/>
      <c r="PW93" s="21"/>
      <c r="PX93" s="21"/>
      <c r="PY93" s="21"/>
      <c r="PZ93" s="21"/>
      <c r="QA93" s="21"/>
      <c r="QB93" s="21"/>
      <c r="QC93" s="21"/>
      <c r="QD93" s="21"/>
      <c r="QE93" s="21"/>
      <c r="QF93" s="21"/>
      <c r="QG93" s="21"/>
      <c r="QH93" s="21"/>
      <c r="QI93" s="21"/>
      <c r="QJ93" s="21"/>
      <c r="QK93" s="21"/>
      <c r="QL93" s="21"/>
      <c r="QM93" s="21"/>
      <c r="QN93" s="21"/>
      <c r="QO93" s="21"/>
      <c r="QP93" s="21"/>
      <c r="QQ93" s="21"/>
      <c r="QR93" s="21"/>
      <c r="QS93" s="21"/>
      <c r="QT93" s="21"/>
      <c r="QU93" s="21"/>
      <c r="QV93" s="21"/>
      <c r="QW93" s="21"/>
      <c r="QX93" s="21"/>
      <c r="QY93" s="21"/>
      <c r="QZ93" s="21"/>
      <c r="RA93" s="21"/>
      <c r="RB93" s="21"/>
      <c r="RC93" s="21"/>
      <c r="RD93" s="21"/>
      <c r="RE93" s="21"/>
      <c r="RF93" s="21"/>
      <c r="RG93" s="21"/>
      <c r="RH93" s="21"/>
      <c r="RI93" s="21"/>
      <c r="RJ93" s="21"/>
      <c r="RK93" s="21"/>
      <c r="RL93" s="21"/>
      <c r="RM93" s="21"/>
      <c r="RN93" s="21"/>
      <c r="RO93" s="21"/>
      <c r="RP93" s="21"/>
      <c r="RQ93" s="21"/>
      <c r="RR93" s="21"/>
      <c r="RS93" s="21"/>
      <c r="RT93" s="21"/>
      <c r="RU93" s="21"/>
      <c r="RV93" s="21"/>
      <c r="RW93" s="21"/>
      <c r="RX93" s="21"/>
      <c r="RY93" s="21"/>
      <c r="RZ93" s="21"/>
      <c r="SA93" s="21"/>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row>
    <row r="94" spans="2:572" ht="15" hidden="1" customHeight="1" outlineLevel="1">
      <c r="B94" s="23" t="s">
        <v>775</v>
      </c>
      <c r="C94" s="69" t="str">
        <f>HYPERLINK("#Référentiel_de_Compétences!"&amp;ADDRESS(6+MATCH(B94,[2]Référentiel_de_Compétences!$B$7:$B$218,0),4),"Définition")</f>
        <v>Définition</v>
      </c>
      <c r="D94" s="24" t="str">
        <f>VLOOKUP(B94,[2]Référentiel_de_Compétences!$B$7:$C$399,2,0)</f>
        <v>Marché collectivités locales</v>
      </c>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19"/>
      <c r="AE94" s="21"/>
      <c r="AF94" s="19"/>
      <c r="AG94" s="19"/>
      <c r="AH94" s="21"/>
      <c r="AI94" s="19"/>
      <c r="AJ94" s="19"/>
      <c r="AK94" s="21"/>
      <c r="AL94" s="19"/>
      <c r="AM94" s="21"/>
      <c r="AN94" s="21"/>
      <c r="AO94" s="21"/>
      <c r="AP94" s="21"/>
      <c r="AQ94" s="21"/>
      <c r="AR94" s="21"/>
      <c r="AS94" s="21"/>
      <c r="AT94" s="21"/>
      <c r="AU94" s="21"/>
      <c r="AV94" s="21"/>
      <c r="AW94" s="21"/>
      <c r="AX94" s="21"/>
      <c r="AY94" s="21"/>
      <c r="AZ94" s="21"/>
      <c r="BA94" s="21"/>
      <c r="BB94" s="21"/>
      <c r="BC94" s="21"/>
      <c r="BD94" s="21"/>
      <c r="BE94" s="21"/>
      <c r="BF94" s="21"/>
      <c r="BG94" s="21"/>
      <c r="BH94" s="21"/>
      <c r="BI94" s="21">
        <v>2</v>
      </c>
      <c r="BJ94" s="21">
        <v>1</v>
      </c>
      <c r="BK94" s="21">
        <v>1</v>
      </c>
      <c r="BL94" s="21"/>
      <c r="BM94" s="21"/>
      <c r="BN94" s="21">
        <v>1</v>
      </c>
      <c r="BO94" s="21">
        <v>1</v>
      </c>
      <c r="BP94" s="21">
        <v>1</v>
      </c>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v>1</v>
      </c>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v>2</v>
      </c>
      <c r="GK94" s="21"/>
      <c r="GL94" s="21"/>
      <c r="GM94" s="21"/>
      <c r="GN94" s="21"/>
      <c r="GO94" s="21"/>
      <c r="GP94" s="21"/>
      <c r="GQ94" s="21"/>
      <c r="GR94" s="21"/>
      <c r="GS94" s="21"/>
      <c r="GT94" s="21"/>
      <c r="GU94" s="21"/>
      <c r="GV94" s="21"/>
      <c r="GW94" s="21"/>
      <c r="GX94" s="21"/>
      <c r="GY94" s="21">
        <v>1</v>
      </c>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1"/>
      <c r="JH94" s="21"/>
      <c r="JI94" s="21"/>
      <c r="JJ94" s="21"/>
      <c r="JK94" s="21"/>
      <c r="JL94" s="21"/>
      <c r="JM94" s="21"/>
      <c r="JN94" s="21"/>
      <c r="JO94" s="21"/>
      <c r="JP94" s="21"/>
      <c r="JQ94" s="21"/>
      <c r="JR94" s="21"/>
      <c r="JS94" s="21"/>
      <c r="JT94" s="21"/>
      <c r="JU94" s="21"/>
      <c r="JV94" s="21"/>
      <c r="JW94" s="21"/>
      <c r="JX94" s="21"/>
      <c r="JY94" s="21"/>
      <c r="JZ94" s="21"/>
      <c r="KA94" s="21"/>
      <c r="KB94" s="21"/>
      <c r="KC94" s="21"/>
      <c r="KD94" s="21"/>
      <c r="KE94" s="21"/>
      <c r="KF94" s="21"/>
      <c r="KG94" s="21"/>
      <c r="KH94" s="21"/>
      <c r="KI94" s="21"/>
      <c r="KJ94" s="21"/>
      <c r="KK94" s="21"/>
      <c r="KL94" s="21"/>
      <c r="KM94" s="21"/>
      <c r="KN94" s="21"/>
      <c r="KO94" s="21"/>
      <c r="KP94" s="21"/>
      <c r="KQ94" s="21"/>
      <c r="KR94" s="21"/>
      <c r="KS94" s="21"/>
      <c r="KT94" s="21"/>
      <c r="KU94" s="21"/>
      <c r="KV94" s="21"/>
      <c r="KW94" s="21"/>
      <c r="KX94" s="21"/>
      <c r="KY94" s="21"/>
      <c r="KZ94" s="21"/>
      <c r="LA94" s="21"/>
      <c r="LB94" s="21"/>
      <c r="LC94" s="21"/>
      <c r="LD94" s="21"/>
      <c r="LE94" s="21"/>
      <c r="LF94" s="21"/>
      <c r="LG94" s="21"/>
      <c r="LH94" s="21"/>
      <c r="LI94" s="21"/>
      <c r="LJ94" s="21"/>
      <c r="LK94" s="21"/>
      <c r="LL94" s="21"/>
      <c r="LM94" s="21"/>
      <c r="LN94" s="21"/>
      <c r="LO94" s="21"/>
      <c r="LP94" s="21"/>
      <c r="LQ94" s="21"/>
      <c r="LR94" s="21"/>
      <c r="LS94" s="21"/>
      <c r="LT94" s="21"/>
      <c r="LU94" s="21"/>
      <c r="LV94" s="21"/>
      <c r="LW94" s="21"/>
      <c r="LX94" s="21"/>
      <c r="LY94" s="21"/>
      <c r="LZ94" s="21"/>
      <c r="MA94" s="21"/>
      <c r="MB94" s="21"/>
      <c r="MC94" s="21"/>
      <c r="MD94" s="21"/>
      <c r="ME94" s="21"/>
      <c r="MF94" s="21"/>
      <c r="MG94" s="21"/>
      <c r="MH94" s="21"/>
      <c r="MI94" s="21"/>
      <c r="MJ94" s="21"/>
      <c r="MK94" s="21"/>
      <c r="ML94" s="21"/>
      <c r="MM94" s="21"/>
      <c r="MN94" s="21"/>
      <c r="MO94" s="21"/>
      <c r="MP94" s="21"/>
      <c r="MQ94" s="21"/>
      <c r="MR94" s="21"/>
      <c r="MS94" s="21"/>
      <c r="MT94" s="21"/>
      <c r="MU94" s="21"/>
      <c r="MV94" s="21"/>
      <c r="MW94" s="21"/>
      <c r="MX94" s="21"/>
      <c r="MY94" s="21"/>
      <c r="MZ94" s="21"/>
      <c r="NA94" s="21"/>
      <c r="NB94" s="21"/>
      <c r="NC94" s="21"/>
      <c r="ND94" s="21"/>
      <c r="NE94" s="21"/>
      <c r="NF94" s="21"/>
      <c r="NG94" s="21"/>
      <c r="NH94" s="21"/>
      <c r="NI94" s="21"/>
      <c r="NJ94" s="21"/>
      <c r="NK94" s="21"/>
      <c r="NL94" s="21"/>
      <c r="NM94" s="21"/>
      <c r="NN94" s="21"/>
      <c r="NO94" s="21"/>
      <c r="NP94" s="21"/>
      <c r="NQ94" s="21"/>
      <c r="NR94" s="21"/>
      <c r="NS94" s="21"/>
      <c r="NT94" s="21"/>
      <c r="NU94" s="21"/>
      <c r="NV94" s="21"/>
      <c r="NW94" s="21"/>
      <c r="NX94" s="21"/>
      <c r="NY94" s="21"/>
      <c r="NZ94" s="21"/>
      <c r="OA94" s="21"/>
      <c r="OB94" s="21"/>
      <c r="OC94" s="21"/>
      <c r="OD94" s="21"/>
      <c r="OE94" s="21"/>
      <c r="OF94" s="21"/>
      <c r="OG94" s="21"/>
      <c r="OH94" s="21"/>
      <c r="OI94" s="21"/>
      <c r="OJ94" s="21"/>
      <c r="OK94" s="21"/>
      <c r="OL94" s="21"/>
      <c r="OM94" s="21"/>
      <c r="ON94" s="21"/>
      <c r="OO94" s="21"/>
      <c r="OP94" s="21"/>
      <c r="OQ94" s="21"/>
      <c r="OR94" s="21"/>
      <c r="OS94" s="21"/>
      <c r="OT94" s="21"/>
      <c r="OU94" s="21"/>
      <c r="OV94" s="21"/>
      <c r="OW94" s="21"/>
      <c r="OX94" s="21"/>
      <c r="OY94" s="21"/>
      <c r="OZ94" s="21"/>
      <c r="PA94" s="21"/>
      <c r="PB94" s="21"/>
      <c r="PC94" s="21"/>
      <c r="PD94" s="21"/>
      <c r="PE94" s="21"/>
      <c r="PF94" s="21"/>
      <c r="PG94" s="21"/>
      <c r="PH94" s="21"/>
      <c r="PI94" s="21"/>
      <c r="PJ94" s="21"/>
      <c r="PK94" s="21"/>
      <c r="PL94" s="21"/>
      <c r="PM94" s="21"/>
      <c r="PN94" s="21"/>
      <c r="PO94" s="21"/>
      <c r="PP94" s="21"/>
      <c r="PQ94" s="21"/>
      <c r="PR94" s="21"/>
      <c r="PS94" s="21"/>
      <c r="PT94" s="21"/>
      <c r="PU94" s="21"/>
      <c r="PV94" s="21"/>
      <c r="PW94" s="21"/>
      <c r="PX94" s="21"/>
      <c r="PY94" s="21"/>
      <c r="PZ94" s="21"/>
      <c r="QA94" s="21"/>
      <c r="QB94" s="21"/>
      <c r="QC94" s="21"/>
      <c r="QD94" s="21"/>
      <c r="QE94" s="21"/>
      <c r="QF94" s="21"/>
      <c r="QG94" s="21"/>
      <c r="QH94" s="21"/>
      <c r="QI94" s="21"/>
      <c r="QJ94" s="21"/>
      <c r="QK94" s="21"/>
      <c r="QL94" s="21"/>
      <c r="QM94" s="21"/>
      <c r="QN94" s="21"/>
      <c r="QO94" s="21"/>
      <c r="QP94" s="21"/>
      <c r="QQ94" s="21"/>
      <c r="QR94" s="21"/>
      <c r="QS94" s="21"/>
      <c r="QT94" s="21"/>
      <c r="QU94" s="21"/>
      <c r="QV94" s="21"/>
      <c r="QW94" s="21"/>
      <c r="QX94" s="21"/>
      <c r="QY94" s="21"/>
      <c r="QZ94" s="21"/>
      <c r="RA94" s="21"/>
      <c r="RB94" s="21"/>
      <c r="RC94" s="21"/>
      <c r="RD94" s="21"/>
      <c r="RE94" s="21"/>
      <c r="RF94" s="21"/>
      <c r="RG94" s="21"/>
      <c r="RH94" s="21"/>
      <c r="RI94" s="21"/>
      <c r="RJ94" s="21"/>
      <c r="RK94" s="21"/>
      <c r="RL94" s="21"/>
      <c r="RM94" s="21"/>
      <c r="RN94" s="21"/>
      <c r="RO94" s="21"/>
      <c r="RP94" s="21"/>
      <c r="RQ94" s="21"/>
      <c r="RR94" s="21"/>
      <c r="RS94" s="21"/>
      <c r="RT94" s="21"/>
      <c r="RU94" s="21"/>
      <c r="RV94" s="21"/>
      <c r="RW94" s="21"/>
      <c r="RX94" s="21"/>
      <c r="RY94" s="21"/>
      <c r="RZ94" s="21"/>
      <c r="SA94" s="21"/>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row>
    <row r="95" spans="2:572" ht="15" hidden="1" customHeight="1" outlineLevel="1">
      <c r="B95" s="23" t="s">
        <v>776</v>
      </c>
      <c r="C95" s="69" t="str">
        <f>HYPERLINK("#Référentiel_de_Compétences!"&amp;ADDRESS(6+MATCH(B95,[2]Référentiel_de_Compétences!$B$7:$B$218,0),4),"Définition")</f>
        <v>Définition</v>
      </c>
      <c r="D95" s="24" t="str">
        <f>VLOOKUP(B95,[2]Référentiel_de_Compétences!$B$7:$C$399,2,0)</f>
        <v>Marché santé, économie mixte</v>
      </c>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19"/>
      <c r="AE95" s="21"/>
      <c r="AF95" s="19"/>
      <c r="AG95" s="19"/>
      <c r="AH95" s="21"/>
      <c r="AI95" s="19"/>
      <c r="AJ95" s="19"/>
      <c r="AK95" s="21"/>
      <c r="AL95" s="19"/>
      <c r="AM95" s="21"/>
      <c r="AN95" s="21"/>
      <c r="AO95" s="21"/>
      <c r="AP95" s="21"/>
      <c r="AQ95" s="21"/>
      <c r="AR95" s="21"/>
      <c r="AS95" s="21"/>
      <c r="AT95" s="21"/>
      <c r="AU95" s="21"/>
      <c r="AV95" s="21"/>
      <c r="AW95" s="21"/>
      <c r="AX95" s="21"/>
      <c r="AY95" s="21"/>
      <c r="AZ95" s="21"/>
      <c r="BA95" s="21"/>
      <c r="BB95" s="21"/>
      <c r="BC95" s="21"/>
      <c r="BD95" s="21"/>
      <c r="BE95" s="21"/>
      <c r="BF95" s="21"/>
      <c r="BG95" s="21"/>
      <c r="BH95" s="21"/>
      <c r="BI95" s="21">
        <v>2</v>
      </c>
      <c r="BJ95" s="21"/>
      <c r="BK95" s="21"/>
      <c r="BL95" s="21"/>
      <c r="BM95" s="21"/>
      <c r="BN95" s="21">
        <v>1</v>
      </c>
      <c r="BO95" s="21">
        <v>1</v>
      </c>
      <c r="BP95" s="21">
        <v>1</v>
      </c>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v>1</v>
      </c>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1"/>
      <c r="JH95" s="21"/>
      <c r="JI95" s="21"/>
      <c r="JJ95" s="21"/>
      <c r="JK95" s="21"/>
      <c r="JL95" s="21"/>
      <c r="JM95" s="21"/>
      <c r="JN95" s="21"/>
      <c r="JO95" s="21"/>
      <c r="JP95" s="21"/>
      <c r="JQ95" s="21"/>
      <c r="JR95" s="21"/>
      <c r="JS95" s="21"/>
      <c r="JT95" s="21"/>
      <c r="JU95" s="21"/>
      <c r="JV95" s="21"/>
      <c r="JW95" s="21"/>
      <c r="JX95" s="21"/>
      <c r="JY95" s="21"/>
      <c r="JZ95" s="21"/>
      <c r="KA95" s="21"/>
      <c r="KB95" s="21"/>
      <c r="KC95" s="21"/>
      <c r="KD95" s="21"/>
      <c r="KE95" s="21"/>
      <c r="KF95" s="21"/>
      <c r="KG95" s="21"/>
      <c r="KH95" s="21"/>
      <c r="KI95" s="21"/>
      <c r="KJ95" s="21"/>
      <c r="KK95" s="21"/>
      <c r="KL95" s="21"/>
      <c r="KM95" s="21"/>
      <c r="KN95" s="21"/>
      <c r="KO95" s="21"/>
      <c r="KP95" s="21"/>
      <c r="KQ95" s="21"/>
      <c r="KR95" s="21"/>
      <c r="KS95" s="21"/>
      <c r="KT95" s="21"/>
      <c r="KU95" s="21"/>
      <c r="KV95" s="21"/>
      <c r="KW95" s="21"/>
      <c r="KX95" s="21"/>
      <c r="KY95" s="21"/>
      <c r="KZ95" s="21"/>
      <c r="LA95" s="21"/>
      <c r="LB95" s="21"/>
      <c r="LC95" s="21"/>
      <c r="LD95" s="21"/>
      <c r="LE95" s="21"/>
      <c r="LF95" s="21"/>
      <c r="LG95" s="21"/>
      <c r="LH95" s="21"/>
      <c r="LI95" s="21"/>
      <c r="LJ95" s="21"/>
      <c r="LK95" s="21"/>
      <c r="LL95" s="21"/>
      <c r="LM95" s="21"/>
      <c r="LN95" s="21"/>
      <c r="LO95" s="21"/>
      <c r="LP95" s="21"/>
      <c r="LQ95" s="21"/>
      <c r="LR95" s="21"/>
      <c r="LS95" s="21"/>
      <c r="LT95" s="21"/>
      <c r="LU95" s="21"/>
      <c r="LV95" s="21"/>
      <c r="LW95" s="21"/>
      <c r="LX95" s="21"/>
      <c r="LY95" s="21"/>
      <c r="LZ95" s="21"/>
      <c r="MA95" s="21"/>
      <c r="MB95" s="21"/>
      <c r="MC95" s="21"/>
      <c r="MD95" s="21"/>
      <c r="ME95" s="21"/>
      <c r="MF95" s="21"/>
      <c r="MG95" s="21"/>
      <c r="MH95" s="21"/>
      <c r="MI95" s="21"/>
      <c r="MJ95" s="21"/>
      <c r="MK95" s="21"/>
      <c r="ML95" s="21"/>
      <c r="MM95" s="21"/>
      <c r="MN95" s="21"/>
      <c r="MO95" s="21"/>
      <c r="MP95" s="21"/>
      <c r="MQ95" s="21"/>
      <c r="MR95" s="21"/>
      <c r="MS95" s="21"/>
      <c r="MT95" s="21"/>
      <c r="MU95" s="21"/>
      <c r="MV95" s="21"/>
      <c r="MW95" s="21"/>
      <c r="MX95" s="21"/>
      <c r="MY95" s="21"/>
      <c r="MZ95" s="21"/>
      <c r="NA95" s="21"/>
      <c r="NB95" s="21"/>
      <c r="NC95" s="21"/>
      <c r="ND95" s="21"/>
      <c r="NE95" s="21"/>
      <c r="NF95" s="21"/>
      <c r="NG95" s="21"/>
      <c r="NH95" s="21"/>
      <c r="NI95" s="21"/>
      <c r="NJ95" s="21"/>
      <c r="NK95" s="21"/>
      <c r="NL95" s="21"/>
      <c r="NM95" s="21"/>
      <c r="NN95" s="21"/>
      <c r="NO95" s="21"/>
      <c r="NP95" s="21"/>
      <c r="NQ95" s="21"/>
      <c r="NR95" s="21"/>
      <c r="NS95" s="21"/>
      <c r="NT95" s="21"/>
      <c r="NU95" s="21"/>
      <c r="NV95" s="21"/>
      <c r="NW95" s="21"/>
      <c r="NX95" s="21"/>
      <c r="NY95" s="21"/>
      <c r="NZ95" s="21"/>
      <c r="OA95" s="21"/>
      <c r="OB95" s="21"/>
      <c r="OC95" s="21"/>
      <c r="OD95" s="21"/>
      <c r="OE95" s="21"/>
      <c r="OF95" s="21"/>
      <c r="OG95" s="21"/>
      <c r="OH95" s="21"/>
      <c r="OI95" s="21"/>
      <c r="OJ95" s="21"/>
      <c r="OK95" s="21"/>
      <c r="OL95" s="21"/>
      <c r="OM95" s="21"/>
      <c r="ON95" s="21"/>
      <c r="OO95" s="21"/>
      <c r="OP95" s="21"/>
      <c r="OQ95" s="21"/>
      <c r="OR95" s="21"/>
      <c r="OS95" s="21"/>
      <c r="OT95" s="21"/>
      <c r="OU95" s="21"/>
      <c r="OV95" s="21"/>
      <c r="OW95" s="21"/>
      <c r="OX95" s="21"/>
      <c r="OY95" s="21"/>
      <c r="OZ95" s="21"/>
      <c r="PA95" s="21"/>
      <c r="PB95" s="21"/>
      <c r="PC95" s="21"/>
      <c r="PD95" s="21"/>
      <c r="PE95" s="21"/>
      <c r="PF95" s="21"/>
      <c r="PG95" s="21"/>
      <c r="PH95" s="21"/>
      <c r="PI95" s="21"/>
      <c r="PJ95" s="21"/>
      <c r="PK95" s="21"/>
      <c r="PL95" s="21"/>
      <c r="PM95" s="21"/>
      <c r="PN95" s="21"/>
      <c r="PO95" s="21"/>
      <c r="PP95" s="21"/>
      <c r="PQ95" s="21"/>
      <c r="PR95" s="21"/>
      <c r="PS95" s="21"/>
      <c r="PT95" s="21"/>
      <c r="PU95" s="21"/>
      <c r="PV95" s="21"/>
      <c r="PW95" s="21"/>
      <c r="PX95" s="21"/>
      <c r="PY95" s="21"/>
      <c r="PZ95" s="21"/>
      <c r="QA95" s="21"/>
      <c r="QB95" s="21"/>
      <c r="QC95" s="21"/>
      <c r="QD95" s="21"/>
      <c r="QE95" s="21"/>
      <c r="QF95" s="21"/>
      <c r="QG95" s="21"/>
      <c r="QH95" s="21"/>
      <c r="QI95" s="21"/>
      <c r="QJ95" s="21"/>
      <c r="QK95" s="21"/>
      <c r="QL95" s="21"/>
      <c r="QM95" s="21"/>
      <c r="QN95" s="21"/>
      <c r="QO95" s="21"/>
      <c r="QP95" s="21"/>
      <c r="QQ95" s="21"/>
      <c r="QR95" s="21"/>
      <c r="QS95" s="21"/>
      <c r="QT95" s="21"/>
      <c r="QU95" s="21"/>
      <c r="QV95" s="21"/>
      <c r="QW95" s="21"/>
      <c r="QX95" s="21"/>
      <c r="QY95" s="21"/>
      <c r="QZ95" s="21"/>
      <c r="RA95" s="21"/>
      <c r="RB95" s="21"/>
      <c r="RC95" s="21"/>
      <c r="RD95" s="21"/>
      <c r="RE95" s="21"/>
      <c r="RF95" s="21"/>
      <c r="RG95" s="21"/>
      <c r="RH95" s="21"/>
      <c r="RI95" s="21"/>
      <c r="RJ95" s="21"/>
      <c r="RK95" s="21"/>
      <c r="RL95" s="21"/>
      <c r="RM95" s="21"/>
      <c r="RN95" s="21"/>
      <c r="RO95" s="21"/>
      <c r="RP95" s="21"/>
      <c r="RQ95" s="21"/>
      <c r="RR95" s="21"/>
      <c r="RS95" s="21"/>
      <c r="RT95" s="21"/>
      <c r="RU95" s="21"/>
      <c r="RV95" s="21"/>
      <c r="RW95" s="21"/>
      <c r="RX95" s="21"/>
      <c r="RY95" s="21"/>
      <c r="RZ95" s="21"/>
      <c r="SA95" s="21"/>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row>
    <row r="96" spans="2:572" ht="15" hidden="1" customHeight="1" outlineLevel="1">
      <c r="B96" s="23" t="s">
        <v>777</v>
      </c>
      <c r="C96" s="69" t="str">
        <f>HYPERLINK("#Référentiel_de_Compétences!"&amp;ADDRESS(6+MATCH(B96,[2]Référentiel_de_Compétences!$B$7:$B$218,0),4),"Définition")</f>
        <v>Définition</v>
      </c>
      <c r="D96" s="24" t="str">
        <f>VLOOKUP(B96,[2]Référentiel_de_Compétences!$B$7:$C$399,2,0)</f>
        <v>Marché habitat social et EPL</v>
      </c>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19"/>
      <c r="AE96" s="21"/>
      <c r="AF96" s="19"/>
      <c r="AG96" s="19"/>
      <c r="AH96" s="21"/>
      <c r="AI96" s="19"/>
      <c r="AJ96" s="19"/>
      <c r="AK96" s="21"/>
      <c r="AL96" s="19"/>
      <c r="AM96" s="21"/>
      <c r="AN96" s="21"/>
      <c r="AO96" s="21"/>
      <c r="AP96" s="21"/>
      <c r="AQ96" s="21"/>
      <c r="AR96" s="21"/>
      <c r="AS96" s="21"/>
      <c r="AT96" s="21"/>
      <c r="AU96" s="21"/>
      <c r="AV96" s="21"/>
      <c r="AW96" s="21"/>
      <c r="AX96" s="21">
        <v>1</v>
      </c>
      <c r="AY96" s="21"/>
      <c r="AZ96" s="21"/>
      <c r="BA96" s="21"/>
      <c r="BB96" s="21"/>
      <c r="BC96" s="21"/>
      <c r="BD96" s="21"/>
      <c r="BE96" s="21"/>
      <c r="BF96" s="21"/>
      <c r="BG96" s="21"/>
      <c r="BH96" s="21"/>
      <c r="BI96" s="21">
        <v>2</v>
      </c>
      <c r="BJ96" s="21"/>
      <c r="BK96" s="21"/>
      <c r="BL96" s="21"/>
      <c r="BM96" s="21"/>
      <c r="BN96" s="21">
        <v>1</v>
      </c>
      <c r="BO96" s="21">
        <v>1</v>
      </c>
      <c r="BP96" s="21">
        <v>1</v>
      </c>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v>1</v>
      </c>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1"/>
      <c r="JH96" s="21"/>
      <c r="JI96" s="21"/>
      <c r="JJ96" s="21"/>
      <c r="JK96" s="21"/>
      <c r="JL96" s="21"/>
      <c r="JM96" s="21"/>
      <c r="JN96" s="21"/>
      <c r="JO96" s="21"/>
      <c r="JP96" s="21"/>
      <c r="JQ96" s="21"/>
      <c r="JR96" s="21"/>
      <c r="JS96" s="21"/>
      <c r="JT96" s="21"/>
      <c r="JU96" s="21"/>
      <c r="JV96" s="21"/>
      <c r="JW96" s="21"/>
      <c r="JX96" s="21"/>
      <c r="JY96" s="21"/>
      <c r="JZ96" s="21"/>
      <c r="KA96" s="21"/>
      <c r="KB96" s="21"/>
      <c r="KC96" s="21"/>
      <c r="KD96" s="21"/>
      <c r="KE96" s="21"/>
      <c r="KF96" s="21"/>
      <c r="KG96" s="21"/>
      <c r="KH96" s="21"/>
      <c r="KI96" s="21"/>
      <c r="KJ96" s="21"/>
      <c r="KK96" s="21"/>
      <c r="KL96" s="21"/>
      <c r="KM96" s="21"/>
      <c r="KN96" s="21"/>
      <c r="KO96" s="21"/>
      <c r="KP96" s="21"/>
      <c r="KQ96" s="21"/>
      <c r="KR96" s="21"/>
      <c r="KS96" s="21"/>
      <c r="KT96" s="21"/>
      <c r="KU96" s="21"/>
      <c r="KV96" s="21"/>
      <c r="KW96" s="21"/>
      <c r="KX96" s="21"/>
      <c r="KY96" s="21"/>
      <c r="KZ96" s="21"/>
      <c r="LA96" s="21"/>
      <c r="LB96" s="21"/>
      <c r="LC96" s="21"/>
      <c r="LD96" s="21"/>
      <c r="LE96" s="21"/>
      <c r="LF96" s="21"/>
      <c r="LG96" s="21"/>
      <c r="LH96" s="21"/>
      <c r="LI96" s="21"/>
      <c r="LJ96" s="21"/>
      <c r="LK96" s="21"/>
      <c r="LL96" s="21"/>
      <c r="LM96" s="21"/>
      <c r="LN96" s="21"/>
      <c r="LO96" s="21"/>
      <c r="LP96" s="21"/>
      <c r="LQ96" s="21"/>
      <c r="LR96" s="21"/>
      <c r="LS96" s="21"/>
      <c r="LT96" s="21"/>
      <c r="LU96" s="21"/>
      <c r="LV96" s="21"/>
      <c r="LW96" s="21"/>
      <c r="LX96" s="21"/>
      <c r="LY96" s="21"/>
      <c r="LZ96" s="21"/>
      <c r="MA96" s="21"/>
      <c r="MB96" s="21"/>
      <c r="MC96" s="21"/>
      <c r="MD96" s="21"/>
      <c r="ME96" s="21"/>
      <c r="MF96" s="21"/>
      <c r="MG96" s="21"/>
      <c r="MH96" s="21"/>
      <c r="MI96" s="21"/>
      <c r="MJ96" s="21"/>
      <c r="MK96" s="21"/>
      <c r="ML96" s="21"/>
      <c r="MM96" s="21"/>
      <c r="MN96" s="21"/>
      <c r="MO96" s="21"/>
      <c r="MP96" s="21"/>
      <c r="MQ96" s="21"/>
      <c r="MR96" s="21"/>
      <c r="MS96" s="21"/>
      <c r="MT96" s="21"/>
      <c r="MU96" s="21"/>
      <c r="MV96" s="21"/>
      <c r="MW96" s="21"/>
      <c r="MX96" s="21"/>
      <c r="MY96" s="21"/>
      <c r="MZ96" s="21"/>
      <c r="NA96" s="21"/>
      <c r="NB96" s="21"/>
      <c r="NC96" s="21"/>
      <c r="ND96" s="21"/>
      <c r="NE96" s="21"/>
      <c r="NF96" s="21"/>
      <c r="NG96" s="21"/>
      <c r="NH96" s="21"/>
      <c r="NI96" s="21"/>
      <c r="NJ96" s="21"/>
      <c r="NK96" s="21"/>
      <c r="NL96" s="21"/>
      <c r="NM96" s="21"/>
      <c r="NN96" s="21"/>
      <c r="NO96" s="21"/>
      <c r="NP96" s="21"/>
      <c r="NQ96" s="21"/>
      <c r="NR96" s="21"/>
      <c r="NS96" s="21"/>
      <c r="NT96" s="21"/>
      <c r="NU96" s="21"/>
      <c r="NV96" s="21"/>
      <c r="NW96" s="21"/>
      <c r="NX96" s="21"/>
      <c r="NY96" s="21"/>
      <c r="NZ96" s="21"/>
      <c r="OA96" s="21"/>
      <c r="OB96" s="21"/>
      <c r="OC96" s="21"/>
      <c r="OD96" s="21"/>
      <c r="OE96" s="21"/>
      <c r="OF96" s="21"/>
      <c r="OG96" s="21"/>
      <c r="OH96" s="21"/>
      <c r="OI96" s="21"/>
      <c r="OJ96" s="21"/>
      <c r="OK96" s="21"/>
      <c r="OL96" s="21"/>
      <c r="OM96" s="21"/>
      <c r="ON96" s="21"/>
      <c r="OO96" s="21"/>
      <c r="OP96" s="21"/>
      <c r="OQ96" s="21"/>
      <c r="OR96" s="21"/>
      <c r="OS96" s="21"/>
      <c r="OT96" s="21"/>
      <c r="OU96" s="21"/>
      <c r="OV96" s="21"/>
      <c r="OW96" s="21"/>
      <c r="OX96" s="21"/>
      <c r="OY96" s="21"/>
      <c r="OZ96" s="21"/>
      <c r="PA96" s="21"/>
      <c r="PB96" s="21"/>
      <c r="PC96" s="21"/>
      <c r="PD96" s="21"/>
      <c r="PE96" s="21"/>
      <c r="PF96" s="21"/>
      <c r="PG96" s="21"/>
      <c r="PH96" s="21"/>
      <c r="PI96" s="21"/>
      <c r="PJ96" s="21"/>
      <c r="PK96" s="21"/>
      <c r="PL96" s="21"/>
      <c r="PM96" s="21"/>
      <c r="PN96" s="21"/>
      <c r="PO96" s="21"/>
      <c r="PP96" s="21"/>
      <c r="PQ96" s="21"/>
      <c r="PR96" s="21"/>
      <c r="PS96" s="21"/>
      <c r="PT96" s="21"/>
      <c r="PU96" s="21"/>
      <c r="PV96" s="21"/>
      <c r="PW96" s="21"/>
      <c r="PX96" s="21"/>
      <c r="PY96" s="21"/>
      <c r="PZ96" s="21"/>
      <c r="QA96" s="21"/>
      <c r="QB96" s="21"/>
      <c r="QC96" s="21"/>
      <c r="QD96" s="21"/>
      <c r="QE96" s="21"/>
      <c r="QF96" s="21"/>
      <c r="QG96" s="21"/>
      <c r="QH96" s="21"/>
      <c r="QI96" s="21"/>
      <c r="QJ96" s="21"/>
      <c r="QK96" s="21"/>
      <c r="QL96" s="21"/>
      <c r="QM96" s="21"/>
      <c r="QN96" s="21"/>
      <c r="QO96" s="21"/>
      <c r="QP96" s="21"/>
      <c r="QQ96" s="21"/>
      <c r="QR96" s="21"/>
      <c r="QS96" s="21"/>
      <c r="QT96" s="21"/>
      <c r="QU96" s="21"/>
      <c r="QV96" s="21"/>
      <c r="QW96" s="21"/>
      <c r="QX96" s="21"/>
      <c r="QY96" s="21"/>
      <c r="QZ96" s="21"/>
      <c r="RA96" s="21"/>
      <c r="RB96" s="21"/>
      <c r="RC96" s="21"/>
      <c r="RD96" s="21"/>
      <c r="RE96" s="21"/>
      <c r="RF96" s="21"/>
      <c r="RG96" s="21"/>
      <c r="RH96" s="21"/>
      <c r="RI96" s="21"/>
      <c r="RJ96" s="21"/>
      <c r="RK96" s="21"/>
      <c r="RL96" s="21"/>
      <c r="RM96" s="21"/>
      <c r="RN96" s="21"/>
      <c r="RO96" s="21"/>
      <c r="RP96" s="21"/>
      <c r="RQ96" s="21"/>
      <c r="RR96" s="21"/>
      <c r="RS96" s="21"/>
      <c r="RT96" s="21"/>
      <c r="RU96" s="21"/>
      <c r="RV96" s="21"/>
      <c r="RW96" s="21"/>
      <c r="RX96" s="21"/>
      <c r="RY96" s="21"/>
      <c r="RZ96" s="21"/>
      <c r="SA96" s="21"/>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row>
    <row r="97" spans="2:572" ht="15" hidden="1" customHeight="1" outlineLevel="1">
      <c r="B97" s="23" t="s">
        <v>778</v>
      </c>
      <c r="C97" s="69" t="str">
        <f>HYPERLINK("#Référentiel_de_Compétences!"&amp;ADDRESS(6+MATCH(B97,[2]Référentiel_de_Compétences!$B$7:$B$218,0),4),"Définition")</f>
        <v>Définition</v>
      </c>
      <c r="D97" s="24" t="str">
        <f>VLOOKUP(B97,[2]Référentiel_de_Compétences!$B$7:$C$399,2,0)</f>
        <v>Présence institutionnelle (lobbying)</v>
      </c>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19"/>
      <c r="AE97" s="21"/>
      <c r="AF97" s="19"/>
      <c r="AG97" s="19"/>
      <c r="AH97" s="21"/>
      <c r="AI97" s="19"/>
      <c r="AJ97" s="19"/>
      <c r="AK97" s="21"/>
      <c r="AL97" s="19"/>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v>1</v>
      </c>
      <c r="FG97" s="21">
        <v>1</v>
      </c>
      <c r="FH97" s="21"/>
      <c r="FI97" s="21">
        <v>2</v>
      </c>
      <c r="FJ97" s="21">
        <v>2</v>
      </c>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1"/>
      <c r="JH97" s="21"/>
      <c r="JI97" s="21"/>
      <c r="JJ97" s="21"/>
      <c r="JK97" s="21"/>
      <c r="JL97" s="21"/>
      <c r="JM97" s="21"/>
      <c r="JN97" s="21"/>
      <c r="JO97" s="21"/>
      <c r="JP97" s="21"/>
      <c r="JQ97" s="21"/>
      <c r="JR97" s="21"/>
      <c r="JS97" s="21"/>
      <c r="JT97" s="21"/>
      <c r="JU97" s="21"/>
      <c r="JV97" s="21"/>
      <c r="JW97" s="21"/>
      <c r="JX97" s="21"/>
      <c r="JY97" s="21"/>
      <c r="JZ97" s="21"/>
      <c r="KA97" s="21"/>
      <c r="KB97" s="21"/>
      <c r="KC97" s="21"/>
      <c r="KD97" s="21"/>
      <c r="KE97" s="21"/>
      <c r="KF97" s="21"/>
      <c r="KG97" s="21"/>
      <c r="KH97" s="21"/>
      <c r="KI97" s="21"/>
      <c r="KJ97" s="21"/>
      <c r="KK97" s="21"/>
      <c r="KL97" s="21"/>
      <c r="KM97" s="21"/>
      <c r="KN97" s="21"/>
      <c r="KO97" s="21"/>
      <c r="KP97" s="21"/>
      <c r="KQ97" s="21"/>
      <c r="KR97" s="21"/>
      <c r="KS97" s="21"/>
      <c r="KT97" s="21"/>
      <c r="KU97" s="21"/>
      <c r="KV97" s="21"/>
      <c r="KW97" s="21"/>
      <c r="KX97" s="21"/>
      <c r="KY97" s="21"/>
      <c r="KZ97" s="21"/>
      <c r="LA97" s="21"/>
      <c r="LB97" s="21"/>
      <c r="LC97" s="21"/>
      <c r="LD97" s="21"/>
      <c r="LE97" s="21"/>
      <c r="LF97" s="21"/>
      <c r="LG97" s="21"/>
      <c r="LH97" s="21"/>
      <c r="LI97" s="21"/>
      <c r="LJ97" s="21"/>
      <c r="LK97" s="21"/>
      <c r="LL97" s="21"/>
      <c r="LM97" s="21"/>
      <c r="LN97" s="21"/>
      <c r="LO97" s="21"/>
      <c r="LP97" s="21"/>
      <c r="LQ97" s="21"/>
      <c r="LR97" s="21"/>
      <c r="LS97" s="21"/>
      <c r="LT97" s="21"/>
      <c r="LU97" s="21"/>
      <c r="LV97" s="21"/>
      <c r="LW97" s="21"/>
      <c r="LX97" s="21"/>
      <c r="LY97" s="21"/>
      <c r="LZ97" s="21"/>
      <c r="MA97" s="21"/>
      <c r="MB97" s="21"/>
      <c r="MC97" s="21"/>
      <c r="MD97" s="21"/>
      <c r="ME97" s="21"/>
      <c r="MF97" s="21"/>
      <c r="MG97" s="21"/>
      <c r="MH97" s="21"/>
      <c r="MI97" s="21"/>
      <c r="MJ97" s="21"/>
      <c r="MK97" s="21"/>
      <c r="ML97" s="21"/>
      <c r="MM97" s="21"/>
      <c r="MN97" s="21"/>
      <c r="MO97" s="21"/>
      <c r="MP97" s="21"/>
      <c r="MQ97" s="21"/>
      <c r="MR97" s="21"/>
      <c r="MS97" s="21"/>
      <c r="MT97" s="21"/>
      <c r="MU97" s="21"/>
      <c r="MV97" s="21"/>
      <c r="MW97" s="21"/>
      <c r="MX97" s="21"/>
      <c r="MY97" s="21"/>
      <c r="MZ97" s="21"/>
      <c r="NA97" s="21"/>
      <c r="NB97" s="21"/>
      <c r="NC97" s="21"/>
      <c r="ND97" s="21"/>
      <c r="NE97" s="21"/>
      <c r="NF97" s="21"/>
      <c r="NG97" s="21"/>
      <c r="NH97" s="21"/>
      <c r="NI97" s="21"/>
      <c r="NJ97" s="21"/>
      <c r="NK97" s="21"/>
      <c r="NL97" s="21"/>
      <c r="NM97" s="21"/>
      <c r="NN97" s="21"/>
      <c r="NO97" s="21"/>
      <c r="NP97" s="21"/>
      <c r="NQ97" s="21"/>
      <c r="NR97" s="21"/>
      <c r="NS97" s="21"/>
      <c r="NT97" s="21"/>
      <c r="NU97" s="21"/>
      <c r="NV97" s="21"/>
      <c r="NW97" s="21"/>
      <c r="NX97" s="21"/>
      <c r="NY97" s="21"/>
      <c r="NZ97" s="21"/>
      <c r="OA97" s="21"/>
      <c r="OB97" s="21"/>
      <c r="OC97" s="21"/>
      <c r="OD97" s="21"/>
      <c r="OE97" s="21"/>
      <c r="OF97" s="21"/>
      <c r="OG97" s="21"/>
      <c r="OH97" s="21"/>
      <c r="OI97" s="21"/>
      <c r="OJ97" s="21"/>
      <c r="OK97" s="21"/>
      <c r="OL97" s="21"/>
      <c r="OM97" s="21"/>
      <c r="ON97" s="21"/>
      <c r="OO97" s="21"/>
      <c r="OP97" s="21"/>
      <c r="OQ97" s="21"/>
      <c r="OR97" s="21"/>
      <c r="OS97" s="21"/>
      <c r="OT97" s="21"/>
      <c r="OU97" s="21"/>
      <c r="OV97" s="21"/>
      <c r="OW97" s="21"/>
      <c r="OX97" s="21"/>
      <c r="OY97" s="21"/>
      <c r="OZ97" s="21"/>
      <c r="PA97" s="21"/>
      <c r="PB97" s="21"/>
      <c r="PC97" s="21"/>
      <c r="PD97" s="21"/>
      <c r="PE97" s="21"/>
      <c r="PF97" s="21"/>
      <c r="PG97" s="21"/>
      <c r="PH97" s="21"/>
      <c r="PI97" s="21"/>
      <c r="PJ97" s="21"/>
      <c r="PK97" s="21"/>
      <c r="PL97" s="21"/>
      <c r="PM97" s="21"/>
      <c r="PN97" s="21"/>
      <c r="PO97" s="21"/>
      <c r="PP97" s="21"/>
      <c r="PQ97" s="21"/>
      <c r="PR97" s="21"/>
      <c r="PS97" s="21"/>
      <c r="PT97" s="21"/>
      <c r="PU97" s="21"/>
      <c r="PV97" s="21"/>
      <c r="PW97" s="21"/>
      <c r="PX97" s="21"/>
      <c r="PY97" s="21"/>
      <c r="PZ97" s="21"/>
      <c r="QA97" s="21"/>
      <c r="QB97" s="21"/>
      <c r="QC97" s="21"/>
      <c r="QD97" s="21"/>
      <c r="QE97" s="21"/>
      <c r="QF97" s="21"/>
      <c r="QG97" s="21"/>
      <c r="QH97" s="21"/>
      <c r="QI97" s="21"/>
      <c r="QJ97" s="21"/>
      <c r="QK97" s="21"/>
      <c r="QL97" s="21"/>
      <c r="QM97" s="21"/>
      <c r="QN97" s="21"/>
      <c r="QO97" s="21"/>
      <c r="QP97" s="21"/>
      <c r="QQ97" s="21"/>
      <c r="QR97" s="21"/>
      <c r="QS97" s="21"/>
      <c r="QT97" s="21"/>
      <c r="QU97" s="21"/>
      <c r="QV97" s="21"/>
      <c r="QW97" s="21"/>
      <c r="QX97" s="21"/>
      <c r="QY97" s="21"/>
      <c r="QZ97" s="21"/>
      <c r="RA97" s="21"/>
      <c r="RB97" s="21"/>
      <c r="RC97" s="21"/>
      <c r="RD97" s="21"/>
      <c r="RE97" s="21"/>
      <c r="RF97" s="21"/>
      <c r="RG97" s="21"/>
      <c r="RH97" s="21"/>
      <c r="RI97" s="21"/>
      <c r="RJ97" s="21"/>
      <c r="RK97" s="21"/>
      <c r="RL97" s="21"/>
      <c r="RM97" s="21"/>
      <c r="RN97" s="21"/>
      <c r="RO97" s="21"/>
      <c r="RP97" s="21"/>
      <c r="RQ97" s="21"/>
      <c r="RR97" s="21"/>
      <c r="RS97" s="21"/>
      <c r="RT97" s="21"/>
      <c r="RU97" s="21"/>
      <c r="RV97" s="21"/>
      <c r="RW97" s="21"/>
      <c r="RX97" s="21"/>
      <c r="RY97" s="21"/>
      <c r="RZ97" s="21"/>
      <c r="SA97" s="21"/>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row>
    <row r="98" spans="2:572" ht="15" hidden="1" customHeight="1" outlineLevel="1">
      <c r="B98" s="23" t="s">
        <v>779</v>
      </c>
      <c r="C98" s="69" t="str">
        <f>HYPERLINK("#Référentiel_de_Compétences!"&amp;ADDRESS(6+MATCH(B98,[2]Référentiel_de_Compétences!$B$7:$B$218,0),4),"Définition")</f>
        <v>Définition</v>
      </c>
      <c r="D98" s="24" t="str">
        <f>VLOOKUP(B98,[2]Référentiel_de_Compétences!$B$7:$C$399,2,0)</f>
        <v>Crédits spécialisés</v>
      </c>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19"/>
      <c r="AE98" s="21"/>
      <c r="AF98" s="19"/>
      <c r="AG98" s="19"/>
      <c r="AH98" s="21"/>
      <c r="AI98" s="19"/>
      <c r="AJ98" s="19"/>
      <c r="AK98" s="21"/>
      <c r="AL98" s="19"/>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v>1</v>
      </c>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v>1</v>
      </c>
      <c r="GG98" s="21"/>
      <c r="GH98" s="21"/>
      <c r="GI98" s="21"/>
      <c r="GJ98" s="21"/>
      <c r="GK98" s="21">
        <v>1</v>
      </c>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1"/>
      <c r="JH98" s="21"/>
      <c r="JI98" s="21"/>
      <c r="JJ98" s="21"/>
      <c r="JK98" s="21"/>
      <c r="JL98" s="21"/>
      <c r="JM98" s="21"/>
      <c r="JN98" s="21"/>
      <c r="JO98" s="21"/>
      <c r="JP98" s="21"/>
      <c r="JQ98" s="21"/>
      <c r="JR98" s="21"/>
      <c r="JS98" s="21"/>
      <c r="JT98" s="21"/>
      <c r="JU98" s="21"/>
      <c r="JV98" s="21"/>
      <c r="JW98" s="21"/>
      <c r="JX98" s="21"/>
      <c r="JY98" s="21"/>
      <c r="JZ98" s="21"/>
      <c r="KA98" s="21"/>
      <c r="KB98" s="21"/>
      <c r="KC98" s="21"/>
      <c r="KD98" s="21"/>
      <c r="KE98" s="21"/>
      <c r="KF98" s="21"/>
      <c r="KG98" s="21"/>
      <c r="KH98" s="21"/>
      <c r="KI98" s="21"/>
      <c r="KJ98" s="21"/>
      <c r="KK98" s="21"/>
      <c r="KL98" s="21"/>
      <c r="KM98" s="21"/>
      <c r="KN98" s="21"/>
      <c r="KO98" s="21"/>
      <c r="KP98" s="21"/>
      <c r="KQ98" s="21"/>
      <c r="KR98" s="21"/>
      <c r="KS98" s="21"/>
      <c r="KT98" s="21"/>
      <c r="KU98" s="21"/>
      <c r="KV98" s="21"/>
      <c r="KW98" s="21"/>
      <c r="KX98" s="21"/>
      <c r="KY98" s="21"/>
      <c r="KZ98" s="21"/>
      <c r="LA98" s="21"/>
      <c r="LB98" s="21"/>
      <c r="LC98" s="21"/>
      <c r="LD98" s="21"/>
      <c r="LE98" s="21"/>
      <c r="LF98" s="21"/>
      <c r="LG98" s="21"/>
      <c r="LH98" s="21"/>
      <c r="LI98" s="21"/>
      <c r="LJ98" s="21"/>
      <c r="LK98" s="21"/>
      <c r="LL98" s="21"/>
      <c r="LM98" s="21"/>
      <c r="LN98" s="21"/>
      <c r="LO98" s="21"/>
      <c r="LP98" s="21"/>
      <c r="LQ98" s="21"/>
      <c r="LR98" s="21"/>
      <c r="LS98" s="21"/>
      <c r="LT98" s="21"/>
      <c r="LU98" s="21"/>
      <c r="LV98" s="21"/>
      <c r="LW98" s="21"/>
      <c r="LX98" s="21"/>
      <c r="LY98" s="21"/>
      <c r="LZ98" s="21"/>
      <c r="MA98" s="21"/>
      <c r="MB98" s="21"/>
      <c r="MC98" s="21"/>
      <c r="MD98" s="21"/>
      <c r="ME98" s="21"/>
      <c r="MF98" s="21"/>
      <c r="MG98" s="21"/>
      <c r="MH98" s="21"/>
      <c r="MI98" s="21"/>
      <c r="MJ98" s="21"/>
      <c r="MK98" s="21"/>
      <c r="ML98" s="21"/>
      <c r="MM98" s="21"/>
      <c r="MN98" s="21"/>
      <c r="MO98" s="21"/>
      <c r="MP98" s="21"/>
      <c r="MQ98" s="21"/>
      <c r="MR98" s="21"/>
      <c r="MS98" s="21"/>
      <c r="MT98" s="21"/>
      <c r="MU98" s="21"/>
      <c r="MV98" s="21"/>
      <c r="MW98" s="21"/>
      <c r="MX98" s="21"/>
      <c r="MY98" s="21"/>
      <c r="MZ98" s="21"/>
      <c r="NA98" s="21"/>
      <c r="NB98" s="21"/>
      <c r="NC98" s="21"/>
      <c r="ND98" s="21"/>
      <c r="NE98" s="21"/>
      <c r="NF98" s="21"/>
      <c r="NG98" s="21"/>
      <c r="NH98" s="21"/>
      <c r="NI98" s="21"/>
      <c r="NJ98" s="21"/>
      <c r="NK98" s="21"/>
      <c r="NL98" s="21"/>
      <c r="NM98" s="21"/>
      <c r="NN98" s="21"/>
      <c r="NO98" s="21"/>
      <c r="NP98" s="21"/>
      <c r="NQ98" s="21"/>
      <c r="NR98" s="21"/>
      <c r="NS98" s="21"/>
      <c r="NT98" s="21"/>
      <c r="NU98" s="21"/>
      <c r="NV98" s="21"/>
      <c r="NW98" s="21"/>
      <c r="NX98" s="21"/>
      <c r="NY98" s="21"/>
      <c r="NZ98" s="21"/>
      <c r="OA98" s="21"/>
      <c r="OB98" s="21"/>
      <c r="OC98" s="21"/>
      <c r="OD98" s="21"/>
      <c r="OE98" s="21"/>
      <c r="OF98" s="21"/>
      <c r="OG98" s="21"/>
      <c r="OH98" s="21"/>
      <c r="OI98" s="21"/>
      <c r="OJ98" s="21"/>
      <c r="OK98" s="21"/>
      <c r="OL98" s="21"/>
      <c r="OM98" s="21"/>
      <c r="ON98" s="21"/>
      <c r="OO98" s="21"/>
      <c r="OP98" s="21"/>
      <c r="OQ98" s="21"/>
      <c r="OR98" s="21"/>
      <c r="OS98" s="21"/>
      <c r="OT98" s="21"/>
      <c r="OU98" s="21"/>
      <c r="OV98" s="21"/>
      <c r="OW98" s="21"/>
      <c r="OX98" s="21"/>
      <c r="OY98" s="21"/>
      <c r="OZ98" s="21"/>
      <c r="PA98" s="21"/>
      <c r="PB98" s="21"/>
      <c r="PC98" s="21"/>
      <c r="PD98" s="21"/>
      <c r="PE98" s="21"/>
      <c r="PF98" s="21"/>
      <c r="PG98" s="21"/>
      <c r="PH98" s="21"/>
      <c r="PI98" s="21"/>
      <c r="PJ98" s="21"/>
      <c r="PK98" s="21"/>
      <c r="PL98" s="21"/>
      <c r="PM98" s="21"/>
      <c r="PN98" s="21"/>
      <c r="PO98" s="21"/>
      <c r="PP98" s="21"/>
      <c r="PQ98" s="21"/>
      <c r="PR98" s="21"/>
      <c r="PS98" s="21"/>
      <c r="PT98" s="21"/>
      <c r="PU98" s="21"/>
      <c r="PV98" s="21"/>
      <c r="PW98" s="21"/>
      <c r="PX98" s="21"/>
      <c r="PY98" s="21"/>
      <c r="PZ98" s="21"/>
      <c r="QA98" s="21"/>
      <c r="QB98" s="21"/>
      <c r="QC98" s="21"/>
      <c r="QD98" s="21"/>
      <c r="QE98" s="21"/>
      <c r="QF98" s="21"/>
      <c r="QG98" s="21"/>
      <c r="QH98" s="21"/>
      <c r="QI98" s="21"/>
      <c r="QJ98" s="21"/>
      <c r="QK98" s="21"/>
      <c r="QL98" s="21"/>
      <c r="QM98" s="21"/>
      <c r="QN98" s="21"/>
      <c r="QO98" s="21"/>
      <c r="QP98" s="21"/>
      <c r="QQ98" s="21"/>
      <c r="QR98" s="21"/>
      <c r="QS98" s="21"/>
      <c r="QT98" s="21"/>
      <c r="QU98" s="21"/>
      <c r="QV98" s="21"/>
      <c r="QW98" s="21"/>
      <c r="QX98" s="21"/>
      <c r="QY98" s="21"/>
      <c r="QZ98" s="21"/>
      <c r="RA98" s="21"/>
      <c r="RB98" s="21"/>
      <c r="RC98" s="21"/>
      <c r="RD98" s="21"/>
      <c r="RE98" s="21"/>
      <c r="RF98" s="21"/>
      <c r="RG98" s="21"/>
      <c r="RH98" s="21"/>
      <c r="RI98" s="21"/>
      <c r="RJ98" s="21"/>
      <c r="RK98" s="21"/>
      <c r="RL98" s="21"/>
      <c r="RM98" s="21"/>
      <c r="RN98" s="21"/>
      <c r="RO98" s="21"/>
      <c r="RP98" s="21"/>
      <c r="RQ98" s="21"/>
      <c r="RR98" s="21"/>
      <c r="RS98" s="21"/>
      <c r="RT98" s="21"/>
      <c r="RU98" s="21"/>
      <c r="RV98" s="21"/>
      <c r="RW98" s="21"/>
      <c r="RX98" s="21"/>
      <c r="RY98" s="21"/>
      <c r="RZ98" s="21"/>
      <c r="SA98" s="21"/>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row>
    <row r="99" spans="2:572" ht="15" hidden="1" customHeight="1" outlineLevel="1">
      <c r="B99" s="23" t="s">
        <v>780</v>
      </c>
      <c r="C99" s="69" t="str">
        <f>HYPERLINK("#Référentiel_de_Compétences!"&amp;ADDRESS(6+MATCH(B99,[2]Référentiel_de_Compétences!$B$7:$B$218,0),4),"Définition")</f>
        <v>Définition</v>
      </c>
      <c r="D99" s="24" t="str">
        <f>VLOOKUP(B99,[2]Référentiel_de_Compétences!$B$7:$C$399,2,0)</f>
        <v>Crédits standardisés</v>
      </c>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19"/>
      <c r="AE99" s="21"/>
      <c r="AF99" s="19"/>
      <c r="AG99" s="19"/>
      <c r="AH99" s="21"/>
      <c r="AI99" s="19"/>
      <c r="AJ99" s="19"/>
      <c r="AK99" s="21"/>
      <c r="AL99" s="19"/>
      <c r="AM99" s="21"/>
      <c r="AN99" s="21"/>
      <c r="AO99" s="21"/>
      <c r="AP99" s="21"/>
      <c r="AQ99" s="21"/>
      <c r="AR99" s="21"/>
      <c r="AS99" s="21"/>
      <c r="AT99" s="21"/>
      <c r="AU99" s="21"/>
      <c r="AV99" s="21"/>
      <c r="AW99" s="21"/>
      <c r="AX99" s="21"/>
      <c r="AY99" s="21"/>
      <c r="AZ99" s="21"/>
      <c r="BA99" s="21"/>
      <c r="BB99" s="21"/>
      <c r="BC99" s="21"/>
      <c r="BD99" s="21"/>
      <c r="BE99" s="21"/>
      <c r="BF99" s="21">
        <v>1</v>
      </c>
      <c r="BG99" s="21">
        <v>1</v>
      </c>
      <c r="BH99" s="21">
        <v>1</v>
      </c>
      <c r="BI99" s="21"/>
      <c r="BJ99" s="21">
        <v>2</v>
      </c>
      <c r="BK99" s="21">
        <v>2</v>
      </c>
      <c r="BL99" s="21">
        <v>1</v>
      </c>
      <c r="BM99" s="21">
        <v>1</v>
      </c>
      <c r="BN99" s="21">
        <v>1</v>
      </c>
      <c r="BO99" s="21"/>
      <c r="BP99" s="21"/>
      <c r="BQ99" s="21">
        <v>1</v>
      </c>
      <c r="BR99" s="21">
        <v>1</v>
      </c>
      <c r="BS99" s="21">
        <v>1</v>
      </c>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v>2</v>
      </c>
      <c r="FG99" s="21">
        <v>2</v>
      </c>
      <c r="FH99" s="21">
        <v>1</v>
      </c>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v>1</v>
      </c>
      <c r="GZ99" s="21"/>
      <c r="HA99" s="21"/>
      <c r="HB99" s="21"/>
      <c r="HC99" s="21"/>
      <c r="HD99" s="21"/>
      <c r="HE99" s="21"/>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c r="MS99" s="19"/>
      <c r="MT99" s="19"/>
      <c r="MU99" s="19"/>
      <c r="MV99" s="19"/>
      <c r="MW99" s="19"/>
      <c r="MX99" s="19"/>
      <c r="MY99" s="19"/>
      <c r="MZ99" s="19"/>
      <c r="NA99" s="19"/>
      <c r="NB99" s="19"/>
      <c r="NC99" s="19"/>
      <c r="ND99" s="19"/>
      <c r="NE99" s="19"/>
      <c r="NF99" s="19"/>
      <c r="NG99" s="19"/>
      <c r="NH99" s="19"/>
      <c r="NI99" s="19"/>
      <c r="NJ99" s="19"/>
      <c r="NK99" s="19"/>
      <c r="NL99" s="19"/>
      <c r="NM99" s="19"/>
      <c r="NN99" s="19"/>
      <c r="NO99" s="19"/>
      <c r="NP99" s="19"/>
      <c r="NQ99" s="19"/>
      <c r="NR99" s="19"/>
      <c r="NS99" s="19"/>
      <c r="NT99" s="19"/>
      <c r="NU99" s="19"/>
      <c r="NV99" s="19"/>
      <c r="NW99" s="19"/>
      <c r="NX99" s="19"/>
      <c r="NY99" s="19"/>
      <c r="NZ99" s="19"/>
      <c r="OA99" s="19"/>
      <c r="OB99" s="19"/>
      <c r="OC99" s="19"/>
      <c r="OD99" s="19"/>
      <c r="OE99" s="19"/>
      <c r="OF99" s="19"/>
      <c r="OG99" s="19"/>
      <c r="OH99" s="19"/>
      <c r="OI99" s="19"/>
      <c r="OJ99" s="19"/>
      <c r="OK99" s="19"/>
      <c r="OL99" s="19"/>
      <c r="OM99" s="19"/>
      <c r="ON99" s="19"/>
      <c r="OO99" s="19"/>
      <c r="OP99" s="19"/>
      <c r="OQ99" s="19"/>
      <c r="OR99" s="19"/>
      <c r="OS99" s="19"/>
      <c r="OT99" s="19"/>
      <c r="OU99" s="19"/>
      <c r="OV99" s="19"/>
      <c r="OW99" s="19"/>
      <c r="OX99" s="19"/>
      <c r="OY99" s="19"/>
      <c r="OZ99" s="19"/>
      <c r="PA99" s="19"/>
      <c r="PB99" s="19"/>
      <c r="PC99" s="19"/>
      <c r="PD99" s="19"/>
      <c r="PE99" s="19"/>
      <c r="PF99" s="19"/>
      <c r="PG99" s="19"/>
      <c r="PH99" s="19"/>
      <c r="PI99" s="19"/>
      <c r="PJ99" s="19"/>
      <c r="PK99" s="19"/>
      <c r="PL99" s="19"/>
      <c r="PM99" s="19"/>
      <c r="PN99" s="19"/>
      <c r="PO99" s="19"/>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9"/>
      <c r="QO99" s="19"/>
      <c r="QP99" s="19"/>
      <c r="QQ99" s="19"/>
      <c r="QR99" s="19"/>
      <c r="QS99" s="19"/>
      <c r="QT99" s="19"/>
      <c r="QU99" s="19"/>
      <c r="QV99" s="19"/>
      <c r="QW99" s="19"/>
      <c r="QX99" s="19"/>
      <c r="QY99" s="19"/>
      <c r="QZ99" s="19"/>
      <c r="RA99" s="19"/>
      <c r="RB99" s="19"/>
      <c r="RC99" s="19"/>
      <c r="RD99" s="19"/>
      <c r="RE99" s="19"/>
      <c r="RF99" s="19"/>
      <c r="RG99" s="19"/>
      <c r="RH99" s="19"/>
      <c r="RI99" s="19"/>
      <c r="RJ99" s="19"/>
      <c r="RK99" s="19"/>
      <c r="RL99" s="19"/>
      <c r="RM99" s="19"/>
      <c r="RN99" s="19"/>
      <c r="RO99" s="19"/>
      <c r="RP99" s="19"/>
      <c r="RQ99" s="19"/>
      <c r="RR99" s="19"/>
      <c r="RS99" s="19"/>
      <c r="RT99" s="19"/>
      <c r="RU99" s="19"/>
      <c r="RV99" s="19"/>
      <c r="RW99" s="19"/>
      <c r="RX99" s="19"/>
      <c r="RY99" s="19"/>
      <c r="RZ99" s="19"/>
      <c r="SA99" s="19"/>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row>
    <row r="100" spans="2:572" ht="15" hidden="1" customHeight="1" outlineLevel="1">
      <c r="B100" s="23" t="s">
        <v>781</v>
      </c>
      <c r="C100" s="69" t="str">
        <f>HYPERLINK("#Référentiel_de_Compétences!"&amp;ADDRESS(6+MATCH(B100,[2]Référentiel_de_Compétences!$B$7:$B$218,0),4),"Définition")</f>
        <v>Définition</v>
      </c>
      <c r="D100" s="24" t="str">
        <f>VLOOKUP(B100,[2]Référentiel_de_Compétences!$B$7:$C$399,2,0)</f>
        <v>Crédits sur mesure</v>
      </c>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19"/>
      <c r="AE100" s="21"/>
      <c r="AF100" s="19"/>
      <c r="AG100" s="19"/>
      <c r="AH100" s="21"/>
      <c r="AI100" s="19"/>
      <c r="AJ100" s="19"/>
      <c r="AK100" s="21"/>
      <c r="AL100" s="19"/>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v>2</v>
      </c>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row>
    <row r="101" spans="2:572" ht="15" hidden="1" customHeight="1" outlineLevel="1">
      <c r="B101" s="23" t="s">
        <v>782</v>
      </c>
      <c r="C101" s="69" t="str">
        <f>HYPERLINK("#Référentiel_de_Compétences!"&amp;ADDRESS(6+MATCH(B101,[2]Référentiel_de_Compétences!$B$7:$B$218,0),4),"Définition")</f>
        <v>Définition</v>
      </c>
      <c r="D101" s="24" t="str">
        <f>VLOOKUP(B101,[2]Référentiel_de_Compétences!$B$7:$C$399,2,0)</f>
        <v>Flux, monétique</v>
      </c>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19"/>
      <c r="AE101" s="21"/>
      <c r="AF101" s="19"/>
      <c r="AG101" s="19"/>
      <c r="AH101" s="21"/>
      <c r="AI101" s="19"/>
      <c r="AJ101" s="19"/>
      <c r="AK101" s="21"/>
      <c r="AL101" s="19"/>
      <c r="AM101" s="21"/>
      <c r="AN101" s="21"/>
      <c r="AO101" s="21"/>
      <c r="AP101" s="21"/>
      <c r="AQ101" s="21"/>
      <c r="AR101" s="21"/>
      <c r="AS101" s="21"/>
      <c r="AT101" s="21"/>
      <c r="AU101" s="21"/>
      <c r="AV101" s="21"/>
      <c r="AW101" s="21"/>
      <c r="AX101" s="21"/>
      <c r="AY101" s="21"/>
      <c r="AZ101" s="21"/>
      <c r="BA101" s="21"/>
      <c r="BB101" s="21"/>
      <c r="BC101" s="21"/>
      <c r="BD101" s="21"/>
      <c r="BE101" s="21"/>
      <c r="BF101" s="21">
        <v>1</v>
      </c>
      <c r="BG101" s="21">
        <v>1</v>
      </c>
      <c r="BH101" s="21"/>
      <c r="BI101" s="21">
        <v>1</v>
      </c>
      <c r="BJ101" s="21"/>
      <c r="BK101" s="21"/>
      <c r="BL101" s="21">
        <v>1</v>
      </c>
      <c r="BM101" s="21">
        <v>1</v>
      </c>
      <c r="BN101" s="21"/>
      <c r="BO101" s="21"/>
      <c r="BP101" s="21">
        <v>1</v>
      </c>
      <c r="BQ101" s="21">
        <v>1</v>
      </c>
      <c r="BR101" s="21">
        <v>1</v>
      </c>
      <c r="BS101" s="21">
        <v>1</v>
      </c>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v>2</v>
      </c>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v>1</v>
      </c>
      <c r="GG101" s="21"/>
      <c r="GH101" s="21"/>
      <c r="GI101" s="21"/>
      <c r="GJ101" s="21"/>
      <c r="GK101" s="21">
        <v>1</v>
      </c>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c r="JB101" s="21"/>
      <c r="JC101" s="21"/>
      <c r="JD101" s="21"/>
      <c r="JE101" s="21"/>
      <c r="JF101" s="21"/>
      <c r="JG101" s="21"/>
      <c r="JH101" s="21"/>
      <c r="JI101" s="21"/>
      <c r="JJ101" s="21"/>
      <c r="JK101" s="21"/>
      <c r="JL101" s="21"/>
      <c r="JM101" s="21"/>
      <c r="JN101" s="21"/>
      <c r="JO101" s="21"/>
      <c r="JP101" s="21"/>
      <c r="JQ101" s="21"/>
      <c r="JR101" s="21"/>
      <c r="JS101" s="21"/>
      <c r="JT101" s="21"/>
      <c r="JU101" s="21"/>
      <c r="JV101" s="21"/>
      <c r="JW101" s="21"/>
      <c r="JX101" s="21"/>
      <c r="JY101" s="21"/>
      <c r="JZ101" s="21"/>
      <c r="KA101" s="21"/>
      <c r="KB101" s="21"/>
      <c r="KC101" s="21"/>
      <c r="KD101" s="21"/>
      <c r="KE101" s="21"/>
      <c r="KF101" s="21"/>
      <c r="KG101" s="21"/>
      <c r="KH101" s="21"/>
      <c r="KI101" s="21"/>
      <c r="KJ101" s="21"/>
      <c r="KK101" s="21"/>
      <c r="KL101" s="21"/>
      <c r="KM101" s="21"/>
      <c r="KN101" s="21"/>
      <c r="KO101" s="21"/>
      <c r="KP101" s="21"/>
      <c r="KQ101" s="21"/>
      <c r="KR101" s="21"/>
      <c r="KS101" s="21"/>
      <c r="KT101" s="21"/>
      <c r="KU101" s="21"/>
      <c r="KV101" s="21"/>
      <c r="KW101" s="21"/>
      <c r="KX101" s="21"/>
      <c r="KY101" s="21"/>
      <c r="KZ101" s="21"/>
      <c r="LA101" s="21"/>
      <c r="LB101" s="21"/>
      <c r="LC101" s="21"/>
      <c r="LD101" s="21"/>
      <c r="LE101" s="21"/>
      <c r="LF101" s="21"/>
      <c r="LG101" s="21"/>
      <c r="LH101" s="21"/>
      <c r="LI101" s="21"/>
      <c r="LJ101" s="21"/>
      <c r="LK101" s="21"/>
      <c r="LL101" s="21"/>
      <c r="LM101" s="21"/>
      <c r="LN101" s="21"/>
      <c r="LO101" s="21"/>
      <c r="LP101" s="21"/>
      <c r="LQ101" s="21"/>
      <c r="LR101" s="21"/>
      <c r="LS101" s="21"/>
      <c r="LT101" s="21"/>
      <c r="LU101" s="21"/>
      <c r="LV101" s="21"/>
      <c r="LW101" s="21"/>
      <c r="LX101" s="21"/>
      <c r="LY101" s="21"/>
      <c r="LZ101" s="21"/>
      <c r="MA101" s="21"/>
      <c r="MB101" s="21"/>
      <c r="MC101" s="21"/>
      <c r="MD101" s="21"/>
      <c r="ME101" s="21"/>
      <c r="MF101" s="21"/>
      <c r="MG101" s="21"/>
      <c r="MH101" s="21"/>
      <c r="MI101" s="21"/>
      <c r="MJ101" s="21"/>
      <c r="MK101" s="21"/>
      <c r="ML101" s="21"/>
      <c r="MM101" s="21"/>
      <c r="MN101" s="21"/>
      <c r="MO101" s="21"/>
      <c r="MP101" s="21"/>
      <c r="MQ101" s="21"/>
      <c r="MR101" s="21"/>
      <c r="MS101" s="21"/>
      <c r="MT101" s="21"/>
      <c r="MU101" s="21"/>
      <c r="MV101" s="21"/>
      <c r="MW101" s="21"/>
      <c r="MX101" s="21"/>
      <c r="MY101" s="21"/>
      <c r="MZ101" s="21"/>
      <c r="NA101" s="21"/>
      <c r="NB101" s="21"/>
      <c r="NC101" s="21"/>
      <c r="ND101" s="21"/>
      <c r="NE101" s="21"/>
      <c r="NF101" s="21"/>
      <c r="NG101" s="21"/>
      <c r="NH101" s="21"/>
      <c r="NI101" s="21"/>
      <c r="NJ101" s="21"/>
      <c r="NK101" s="21"/>
      <c r="NL101" s="21"/>
      <c r="NM101" s="21"/>
      <c r="NN101" s="21"/>
      <c r="NO101" s="21"/>
      <c r="NP101" s="21"/>
      <c r="NQ101" s="21"/>
      <c r="NR101" s="21"/>
      <c r="NS101" s="21"/>
      <c r="NT101" s="21"/>
      <c r="NU101" s="21"/>
      <c r="NV101" s="21"/>
      <c r="NW101" s="21"/>
      <c r="NX101" s="21"/>
      <c r="NY101" s="21"/>
      <c r="NZ101" s="21"/>
      <c r="OA101" s="21"/>
      <c r="OB101" s="21"/>
      <c r="OC101" s="21"/>
      <c r="OD101" s="21"/>
      <c r="OE101" s="21"/>
      <c r="OF101" s="21"/>
      <c r="OG101" s="21"/>
      <c r="OH101" s="21"/>
      <c r="OI101" s="21"/>
      <c r="OJ101" s="21"/>
      <c r="OK101" s="21"/>
      <c r="OL101" s="21"/>
      <c r="OM101" s="21"/>
      <c r="ON101" s="21"/>
      <c r="OO101" s="21"/>
      <c r="OP101" s="21"/>
      <c r="OQ101" s="21"/>
      <c r="OR101" s="21"/>
      <c r="OS101" s="21"/>
      <c r="OT101" s="21"/>
      <c r="OU101" s="21"/>
      <c r="OV101" s="21"/>
      <c r="OW101" s="21"/>
      <c r="OX101" s="21"/>
      <c r="OY101" s="21"/>
      <c r="OZ101" s="21"/>
      <c r="PA101" s="21"/>
      <c r="PB101" s="21"/>
      <c r="PC101" s="21"/>
      <c r="PD101" s="21"/>
      <c r="PE101" s="21"/>
      <c r="PF101" s="21"/>
      <c r="PG101" s="21"/>
      <c r="PH101" s="21"/>
      <c r="PI101" s="21"/>
      <c r="PJ101" s="21"/>
      <c r="PK101" s="21"/>
      <c r="PL101" s="21"/>
      <c r="PM101" s="21"/>
      <c r="PN101" s="21"/>
      <c r="PO101" s="21"/>
      <c r="PP101" s="21"/>
      <c r="PQ101" s="21"/>
      <c r="PR101" s="21"/>
      <c r="PS101" s="21"/>
      <c r="PT101" s="21"/>
      <c r="PU101" s="21"/>
      <c r="PV101" s="21"/>
      <c r="PW101" s="21"/>
      <c r="PX101" s="21"/>
      <c r="PY101" s="21"/>
      <c r="PZ101" s="21"/>
      <c r="QA101" s="21"/>
      <c r="QB101" s="21"/>
      <c r="QC101" s="21"/>
      <c r="QD101" s="21"/>
      <c r="QE101" s="21"/>
      <c r="QF101" s="21"/>
      <c r="QG101" s="21"/>
      <c r="QH101" s="21"/>
      <c r="QI101" s="21"/>
      <c r="QJ101" s="21"/>
      <c r="QK101" s="21"/>
      <c r="QL101" s="21"/>
      <c r="QM101" s="21"/>
      <c r="QN101" s="21"/>
      <c r="QO101" s="21"/>
      <c r="QP101" s="21"/>
      <c r="QQ101" s="21"/>
      <c r="QR101" s="21"/>
      <c r="QS101" s="21"/>
      <c r="QT101" s="21"/>
      <c r="QU101" s="21"/>
      <c r="QV101" s="21"/>
      <c r="QW101" s="21"/>
      <c r="QX101" s="21"/>
      <c r="QY101" s="21"/>
      <c r="QZ101" s="21"/>
      <c r="RA101" s="21"/>
      <c r="RB101" s="21"/>
      <c r="RC101" s="21"/>
      <c r="RD101" s="21"/>
      <c r="RE101" s="21"/>
      <c r="RF101" s="21"/>
      <c r="RG101" s="21"/>
      <c r="RH101" s="21"/>
      <c r="RI101" s="21"/>
      <c r="RJ101" s="21"/>
      <c r="RK101" s="21"/>
      <c r="RL101" s="21"/>
      <c r="RM101" s="21"/>
      <c r="RN101" s="21"/>
      <c r="RO101" s="21"/>
      <c r="RP101" s="21"/>
      <c r="RQ101" s="21"/>
      <c r="RR101" s="21"/>
      <c r="RS101" s="21"/>
      <c r="RT101" s="21"/>
      <c r="RU101" s="21"/>
      <c r="RV101" s="21"/>
      <c r="RW101" s="21"/>
      <c r="RX101" s="21"/>
      <c r="RY101" s="21"/>
      <c r="RZ101" s="21"/>
      <c r="SA101" s="21"/>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row>
    <row r="102" spans="2:572" ht="15" hidden="1" customHeight="1" outlineLevel="1">
      <c r="B102" s="23" t="s">
        <v>783</v>
      </c>
      <c r="C102" s="69" t="str">
        <f>HYPERLINK("#Référentiel_de_Compétences!"&amp;ADDRESS(6+MATCH(B102,[2]Référentiel_de_Compétences!$B$7:$B$218,0),4),"Définition")</f>
        <v>Définition</v>
      </c>
      <c r="D102" s="24" t="str">
        <f>VLOOKUP(B102,[2]Référentiel_de_Compétences!$B$7:$C$399,2,0)</f>
        <v>Assurance</v>
      </c>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19"/>
      <c r="AE102" s="21"/>
      <c r="AF102" s="19"/>
      <c r="AG102" s="19"/>
      <c r="AH102" s="21"/>
      <c r="AI102" s="19"/>
      <c r="AJ102" s="19"/>
      <c r="AK102" s="21"/>
      <c r="AL102" s="19"/>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v>2</v>
      </c>
      <c r="BM102" s="21">
        <v>1</v>
      </c>
      <c r="BN102" s="21"/>
      <c r="BO102" s="21">
        <v>1</v>
      </c>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c r="JB102" s="19"/>
      <c r="JC102" s="19"/>
      <c r="JD102" s="19"/>
      <c r="JE102" s="19"/>
      <c r="JF102" s="19"/>
      <c r="JG102" s="19"/>
      <c r="JH102" s="19"/>
      <c r="JI102" s="19"/>
      <c r="JJ102" s="19"/>
      <c r="JK102" s="19"/>
      <c r="JL102" s="19"/>
      <c r="JM102" s="19"/>
      <c r="JN102" s="19"/>
      <c r="JO102" s="19"/>
      <c r="JP102" s="19"/>
      <c r="JQ102" s="19"/>
      <c r="JR102" s="19"/>
      <c r="JS102" s="19"/>
      <c r="JT102" s="19"/>
      <c r="JU102" s="19"/>
      <c r="JV102" s="19"/>
      <c r="JW102" s="19"/>
      <c r="JX102" s="19"/>
      <c r="JY102" s="19"/>
      <c r="JZ102" s="19"/>
      <c r="KA102" s="19"/>
      <c r="KB102" s="19"/>
      <c r="KC102" s="19"/>
      <c r="KD102" s="19"/>
      <c r="KE102" s="19"/>
      <c r="KF102" s="19"/>
      <c r="KG102" s="19"/>
      <c r="KH102" s="19"/>
      <c r="KI102" s="19"/>
      <c r="KJ102" s="19"/>
      <c r="KK102" s="19"/>
      <c r="KL102" s="19"/>
      <c r="KM102" s="19"/>
      <c r="KN102" s="19"/>
      <c r="KO102" s="19"/>
      <c r="KP102" s="19"/>
      <c r="KQ102" s="19"/>
      <c r="KR102" s="19"/>
      <c r="KS102" s="19"/>
      <c r="KT102" s="19"/>
      <c r="KU102" s="19"/>
      <c r="KV102" s="19"/>
      <c r="KW102" s="19"/>
      <c r="KX102" s="19"/>
      <c r="KY102" s="19"/>
      <c r="KZ102" s="19"/>
      <c r="LA102" s="19"/>
      <c r="LB102" s="19"/>
      <c r="LC102" s="19"/>
      <c r="LD102" s="19"/>
      <c r="LE102" s="19"/>
      <c r="LF102" s="19"/>
      <c r="LG102" s="19"/>
      <c r="LH102" s="19"/>
      <c r="LI102" s="19"/>
      <c r="LJ102" s="19"/>
      <c r="LK102" s="19"/>
      <c r="LL102" s="19"/>
      <c r="LM102" s="19"/>
      <c r="LN102" s="19"/>
      <c r="LO102" s="19"/>
      <c r="LP102" s="19"/>
      <c r="LQ102" s="19"/>
      <c r="LR102" s="19"/>
      <c r="LS102" s="19"/>
      <c r="LT102" s="19"/>
      <c r="LU102" s="19"/>
      <c r="LV102" s="19"/>
      <c r="LW102" s="19"/>
      <c r="LX102" s="19"/>
      <c r="LY102" s="19"/>
      <c r="LZ102" s="19"/>
      <c r="MA102" s="19"/>
      <c r="MB102" s="19"/>
      <c r="MC102" s="19"/>
      <c r="MD102" s="19"/>
      <c r="ME102" s="19"/>
      <c r="MF102" s="19"/>
      <c r="MG102" s="19"/>
      <c r="MH102" s="19"/>
      <c r="MI102" s="19"/>
      <c r="MJ102" s="19"/>
      <c r="MK102" s="19"/>
      <c r="ML102" s="19"/>
      <c r="MM102" s="19"/>
      <c r="MN102" s="19"/>
      <c r="MO102" s="19"/>
      <c r="MP102" s="19"/>
      <c r="MQ102" s="19"/>
      <c r="MR102" s="19"/>
      <c r="MS102" s="19"/>
      <c r="MT102" s="19"/>
      <c r="MU102" s="19"/>
      <c r="MV102" s="19"/>
      <c r="MW102" s="19"/>
      <c r="MX102" s="19"/>
      <c r="MY102" s="19"/>
      <c r="MZ102" s="19"/>
      <c r="NA102" s="19"/>
      <c r="NB102" s="19"/>
      <c r="NC102" s="19"/>
      <c r="ND102" s="19"/>
      <c r="NE102" s="19"/>
      <c r="NF102" s="19"/>
      <c r="NG102" s="19"/>
      <c r="NH102" s="19"/>
      <c r="NI102" s="19"/>
      <c r="NJ102" s="19"/>
      <c r="NK102" s="19"/>
      <c r="NL102" s="19"/>
      <c r="NM102" s="19"/>
      <c r="NN102" s="19"/>
      <c r="NO102" s="19"/>
      <c r="NP102" s="19"/>
      <c r="NQ102" s="19"/>
      <c r="NR102" s="19"/>
      <c r="NS102" s="19"/>
      <c r="NT102" s="19"/>
      <c r="NU102" s="19"/>
      <c r="NV102" s="19"/>
      <c r="NW102" s="19"/>
      <c r="NX102" s="19"/>
      <c r="NY102" s="19"/>
      <c r="NZ102" s="19"/>
      <c r="OA102" s="19"/>
      <c r="OB102" s="19"/>
      <c r="OC102" s="19"/>
      <c r="OD102" s="19"/>
      <c r="OE102" s="19"/>
      <c r="OF102" s="19"/>
      <c r="OG102" s="19"/>
      <c r="OH102" s="19"/>
      <c r="OI102" s="19"/>
      <c r="OJ102" s="19"/>
      <c r="OK102" s="19"/>
      <c r="OL102" s="19"/>
      <c r="OM102" s="19"/>
      <c r="ON102" s="19"/>
      <c r="OO102" s="19"/>
      <c r="OP102" s="19"/>
      <c r="OQ102" s="19"/>
      <c r="OR102" s="19"/>
      <c r="OS102" s="19"/>
      <c r="OT102" s="19"/>
      <c r="OU102" s="19"/>
      <c r="OV102" s="19"/>
      <c r="OW102" s="19"/>
      <c r="OX102" s="19"/>
      <c r="OY102" s="19"/>
      <c r="OZ102" s="19"/>
      <c r="PA102" s="19"/>
      <c r="PB102" s="19"/>
      <c r="PC102" s="19"/>
      <c r="PD102" s="19"/>
      <c r="PE102" s="19"/>
      <c r="PF102" s="19"/>
      <c r="PG102" s="19"/>
      <c r="PH102" s="19"/>
      <c r="PI102" s="19"/>
      <c r="PJ102" s="19"/>
      <c r="PK102" s="19"/>
      <c r="PL102" s="19"/>
      <c r="PM102" s="19"/>
      <c r="PN102" s="19"/>
      <c r="PO102" s="19"/>
      <c r="PP102" s="19"/>
      <c r="PQ102" s="19"/>
      <c r="PR102" s="19"/>
      <c r="PS102" s="19"/>
      <c r="PT102" s="19"/>
      <c r="PU102" s="19"/>
      <c r="PV102" s="19"/>
      <c r="PW102" s="19"/>
      <c r="PX102" s="19"/>
      <c r="PY102" s="19"/>
      <c r="PZ102" s="19"/>
      <c r="QA102" s="19"/>
      <c r="QB102" s="19"/>
      <c r="QC102" s="19"/>
      <c r="QD102" s="19"/>
      <c r="QE102" s="19"/>
      <c r="QF102" s="19"/>
      <c r="QG102" s="19"/>
      <c r="QH102" s="19"/>
      <c r="QI102" s="19"/>
      <c r="QJ102" s="19"/>
      <c r="QK102" s="19"/>
      <c r="QL102" s="19"/>
      <c r="QM102" s="19"/>
      <c r="QN102" s="19"/>
      <c r="QO102" s="19"/>
      <c r="QP102" s="19"/>
      <c r="QQ102" s="19"/>
      <c r="QR102" s="19"/>
      <c r="QS102" s="19"/>
      <c r="QT102" s="19"/>
      <c r="QU102" s="19"/>
      <c r="QV102" s="19"/>
      <c r="QW102" s="19"/>
      <c r="QX102" s="19"/>
      <c r="QY102" s="19"/>
      <c r="QZ102" s="19"/>
      <c r="RA102" s="19"/>
      <c r="RB102" s="19"/>
      <c r="RC102" s="19"/>
      <c r="RD102" s="19"/>
      <c r="RE102" s="19"/>
      <c r="RF102" s="19"/>
      <c r="RG102" s="19"/>
      <c r="RH102" s="19"/>
      <c r="RI102" s="19"/>
      <c r="RJ102" s="19"/>
      <c r="RK102" s="19"/>
      <c r="RL102" s="19"/>
      <c r="RM102" s="19"/>
      <c r="RN102" s="19"/>
      <c r="RO102" s="19"/>
      <c r="RP102" s="19"/>
      <c r="RQ102" s="19"/>
      <c r="RR102" s="19"/>
      <c r="RS102" s="19"/>
      <c r="RT102" s="19"/>
      <c r="RU102" s="19"/>
      <c r="RV102" s="19"/>
      <c r="RW102" s="19"/>
      <c r="RX102" s="19"/>
      <c r="RY102" s="19"/>
      <c r="RZ102" s="19"/>
      <c r="SA102" s="19"/>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row>
    <row r="103" spans="2:572" ht="15" hidden="1" customHeight="1" outlineLevel="1">
      <c r="B103" s="23" t="s">
        <v>784</v>
      </c>
      <c r="C103" s="69" t="str">
        <f>HYPERLINK("#Référentiel_de_Compétences!"&amp;ADDRESS(6+MATCH(B103,[2]Référentiel_de_Compétences!$B$7:$B$218,0),4),"Définition")</f>
        <v>Définition</v>
      </c>
      <c r="D103" s="24" t="str">
        <f>VLOOKUP(B103,[2]Référentiel_de_Compétences!$B$7:$C$399,2,0)</f>
        <v>Placements</v>
      </c>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19"/>
      <c r="AE103" s="21"/>
      <c r="AF103" s="19"/>
      <c r="AG103" s="19"/>
      <c r="AH103" s="21"/>
      <c r="AI103" s="19"/>
      <c r="AJ103" s="19"/>
      <c r="AK103" s="21"/>
      <c r="AL103" s="19"/>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1"/>
      <c r="JH103" s="21"/>
      <c r="JI103" s="21"/>
      <c r="JJ103" s="21"/>
      <c r="JK103" s="21"/>
      <c r="JL103" s="21"/>
      <c r="JM103" s="21"/>
      <c r="JN103" s="21"/>
      <c r="JO103" s="21"/>
      <c r="JP103" s="21"/>
      <c r="JQ103" s="21"/>
      <c r="JR103" s="21"/>
      <c r="JS103" s="21"/>
      <c r="JT103" s="21"/>
      <c r="JU103" s="21"/>
      <c r="JV103" s="21"/>
      <c r="JW103" s="21"/>
      <c r="JX103" s="21"/>
      <c r="JY103" s="21"/>
      <c r="JZ103" s="21"/>
      <c r="KA103" s="21"/>
      <c r="KB103" s="21"/>
      <c r="KC103" s="21"/>
      <c r="KD103" s="21"/>
      <c r="KE103" s="21"/>
      <c r="KF103" s="21"/>
      <c r="KG103" s="21"/>
      <c r="KH103" s="21"/>
      <c r="KI103" s="21"/>
      <c r="KJ103" s="21"/>
      <c r="KK103" s="21"/>
      <c r="KL103" s="21"/>
      <c r="KM103" s="21"/>
      <c r="KN103" s="21"/>
      <c r="KO103" s="21"/>
      <c r="KP103" s="21"/>
      <c r="KQ103" s="21"/>
      <c r="KR103" s="21"/>
      <c r="KS103" s="21"/>
      <c r="KT103" s="21"/>
      <c r="KU103" s="21"/>
      <c r="KV103" s="21"/>
      <c r="KW103" s="21"/>
      <c r="KX103" s="21"/>
      <c r="KY103" s="21"/>
      <c r="KZ103" s="21"/>
      <c r="LA103" s="21"/>
      <c r="LB103" s="21"/>
      <c r="LC103" s="21"/>
      <c r="LD103" s="21"/>
      <c r="LE103" s="21"/>
      <c r="LF103" s="21"/>
      <c r="LG103" s="21"/>
      <c r="LH103" s="21"/>
      <c r="LI103" s="21"/>
      <c r="LJ103" s="21"/>
      <c r="LK103" s="21"/>
      <c r="LL103" s="21"/>
      <c r="LM103" s="21"/>
      <c r="LN103" s="21"/>
      <c r="LO103" s="21"/>
      <c r="LP103" s="21"/>
      <c r="LQ103" s="21"/>
      <c r="LR103" s="21"/>
      <c r="LS103" s="21"/>
      <c r="LT103" s="21"/>
      <c r="LU103" s="21"/>
      <c r="LV103" s="21"/>
      <c r="LW103" s="21"/>
      <c r="LX103" s="21"/>
      <c r="LY103" s="21"/>
      <c r="LZ103" s="21"/>
      <c r="MA103" s="21"/>
      <c r="MB103" s="21"/>
      <c r="MC103" s="21"/>
      <c r="MD103" s="21"/>
      <c r="ME103" s="21"/>
      <c r="MF103" s="21"/>
      <c r="MG103" s="21"/>
      <c r="MH103" s="21"/>
      <c r="MI103" s="21"/>
      <c r="MJ103" s="21"/>
      <c r="MK103" s="21"/>
      <c r="ML103" s="21"/>
      <c r="MM103" s="21"/>
      <c r="MN103" s="21"/>
      <c r="MO103" s="21"/>
      <c r="MP103" s="21"/>
      <c r="MQ103" s="21"/>
      <c r="MR103" s="21"/>
      <c r="MS103" s="21"/>
      <c r="MT103" s="21"/>
      <c r="MU103" s="21"/>
      <c r="MV103" s="21"/>
      <c r="MW103" s="21"/>
      <c r="MX103" s="21"/>
      <c r="MY103" s="21"/>
      <c r="MZ103" s="21"/>
      <c r="NA103" s="21"/>
      <c r="NB103" s="21"/>
      <c r="NC103" s="21"/>
      <c r="ND103" s="21"/>
      <c r="NE103" s="21"/>
      <c r="NF103" s="21"/>
      <c r="NG103" s="21"/>
      <c r="NH103" s="21"/>
      <c r="NI103" s="21"/>
      <c r="NJ103" s="21"/>
      <c r="NK103" s="21"/>
      <c r="NL103" s="21"/>
      <c r="NM103" s="21"/>
      <c r="NN103" s="21"/>
      <c r="NO103" s="21"/>
      <c r="NP103" s="21"/>
      <c r="NQ103" s="21"/>
      <c r="NR103" s="21"/>
      <c r="NS103" s="21"/>
      <c r="NT103" s="21"/>
      <c r="NU103" s="21"/>
      <c r="NV103" s="21"/>
      <c r="NW103" s="21"/>
      <c r="NX103" s="21"/>
      <c r="NY103" s="21"/>
      <c r="NZ103" s="21"/>
      <c r="OA103" s="21"/>
      <c r="OB103" s="21"/>
      <c r="OC103" s="21"/>
      <c r="OD103" s="21"/>
      <c r="OE103" s="21"/>
      <c r="OF103" s="21"/>
      <c r="OG103" s="21"/>
      <c r="OH103" s="21"/>
      <c r="OI103" s="21"/>
      <c r="OJ103" s="21"/>
      <c r="OK103" s="21"/>
      <c r="OL103" s="21"/>
      <c r="OM103" s="21"/>
      <c r="ON103" s="21"/>
      <c r="OO103" s="21"/>
      <c r="OP103" s="21"/>
      <c r="OQ103" s="21"/>
      <c r="OR103" s="21"/>
      <c r="OS103" s="21"/>
      <c r="OT103" s="21"/>
      <c r="OU103" s="21"/>
      <c r="OV103" s="21"/>
      <c r="OW103" s="21"/>
      <c r="OX103" s="21"/>
      <c r="OY103" s="21"/>
      <c r="OZ103" s="21"/>
      <c r="PA103" s="21"/>
      <c r="PB103" s="21"/>
      <c r="PC103" s="21"/>
      <c r="PD103" s="21"/>
      <c r="PE103" s="21"/>
      <c r="PF103" s="21"/>
      <c r="PG103" s="21"/>
      <c r="PH103" s="21"/>
      <c r="PI103" s="21"/>
      <c r="PJ103" s="21"/>
      <c r="PK103" s="21"/>
      <c r="PL103" s="21"/>
      <c r="PM103" s="21"/>
      <c r="PN103" s="21"/>
      <c r="PO103" s="21"/>
      <c r="PP103" s="21"/>
      <c r="PQ103" s="21"/>
      <c r="PR103" s="21"/>
      <c r="PS103" s="21"/>
      <c r="PT103" s="21"/>
      <c r="PU103" s="21"/>
      <c r="PV103" s="21"/>
      <c r="PW103" s="21"/>
      <c r="PX103" s="21"/>
      <c r="PY103" s="21"/>
      <c r="PZ103" s="21"/>
      <c r="QA103" s="21"/>
      <c r="QB103" s="21"/>
      <c r="QC103" s="21"/>
      <c r="QD103" s="21"/>
      <c r="QE103" s="21"/>
      <c r="QF103" s="21"/>
      <c r="QG103" s="21"/>
      <c r="QH103" s="21"/>
      <c r="QI103" s="21"/>
      <c r="QJ103" s="21"/>
      <c r="QK103" s="21"/>
      <c r="QL103" s="21"/>
      <c r="QM103" s="21"/>
      <c r="QN103" s="21"/>
      <c r="QO103" s="21"/>
      <c r="QP103" s="21"/>
      <c r="QQ103" s="21"/>
      <c r="QR103" s="21"/>
      <c r="QS103" s="21"/>
      <c r="QT103" s="21"/>
      <c r="QU103" s="21"/>
      <c r="QV103" s="21"/>
      <c r="QW103" s="21"/>
      <c r="QX103" s="21"/>
      <c r="QY103" s="21"/>
      <c r="QZ103" s="21"/>
      <c r="RA103" s="21"/>
      <c r="RB103" s="21"/>
      <c r="RC103" s="21"/>
      <c r="RD103" s="21"/>
      <c r="RE103" s="21"/>
      <c r="RF103" s="21"/>
      <c r="RG103" s="21"/>
      <c r="RH103" s="21"/>
      <c r="RI103" s="21"/>
      <c r="RJ103" s="21"/>
      <c r="RK103" s="21"/>
      <c r="RL103" s="21"/>
      <c r="RM103" s="21"/>
      <c r="RN103" s="21"/>
      <c r="RO103" s="21"/>
      <c r="RP103" s="21"/>
      <c r="RQ103" s="21"/>
      <c r="RR103" s="21"/>
      <c r="RS103" s="21"/>
      <c r="RT103" s="21"/>
      <c r="RU103" s="21"/>
      <c r="RV103" s="21"/>
      <c r="RW103" s="21"/>
      <c r="RX103" s="21"/>
      <c r="RY103" s="21"/>
      <c r="RZ103" s="21"/>
      <c r="SA103" s="21"/>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row>
    <row r="104" spans="2:572" ht="15" hidden="1" customHeight="1" outlineLevel="1">
      <c r="B104" s="23" t="s">
        <v>785</v>
      </c>
      <c r="C104" s="69" t="str">
        <f>HYPERLINK("#Référentiel_de_Compétences!"&amp;ADDRESS(6+MATCH(B104,[2]Référentiel_de_Compétences!$B$7:$B$218,0),4),"Définition")</f>
        <v>Définition</v>
      </c>
      <c r="D104" s="24" t="str">
        <f>VLOOKUP(B104,[2]Référentiel_de_Compétences!$B$7:$C$399,2,0)</f>
        <v>Analyse financière PMO</v>
      </c>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19"/>
      <c r="AE104" s="21"/>
      <c r="AF104" s="19"/>
      <c r="AG104" s="19"/>
      <c r="AH104" s="21"/>
      <c r="AI104" s="19"/>
      <c r="AJ104" s="19"/>
      <c r="AK104" s="21"/>
      <c r="AL104" s="19"/>
      <c r="AM104" s="21"/>
      <c r="AN104" s="21"/>
      <c r="AO104" s="21"/>
      <c r="AP104" s="21"/>
      <c r="AQ104" s="21"/>
      <c r="AR104" s="21"/>
      <c r="AS104" s="21"/>
      <c r="AT104" s="21"/>
      <c r="AU104" s="21"/>
      <c r="AV104" s="21"/>
      <c r="AW104" s="21"/>
      <c r="AX104" s="21"/>
      <c r="AY104" s="21"/>
      <c r="AZ104" s="21"/>
      <c r="BA104" s="21"/>
      <c r="BB104" s="21"/>
      <c r="BC104" s="21"/>
      <c r="BD104" s="21"/>
      <c r="BE104" s="21"/>
      <c r="BF104" s="21">
        <v>1</v>
      </c>
      <c r="BG104" s="21">
        <v>1</v>
      </c>
      <c r="BH104" s="21">
        <v>1</v>
      </c>
      <c r="BI104" s="21">
        <v>1</v>
      </c>
      <c r="BJ104" s="21"/>
      <c r="BK104" s="21"/>
      <c r="BL104" s="21">
        <v>2</v>
      </c>
      <c r="BM104" s="21">
        <v>2</v>
      </c>
      <c r="BN104" s="21">
        <v>1</v>
      </c>
      <c r="BO104" s="21"/>
      <c r="BP104" s="21"/>
      <c r="BQ104" s="21">
        <v>1</v>
      </c>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v>2</v>
      </c>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v>1</v>
      </c>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v>1</v>
      </c>
      <c r="GG104" s="21"/>
      <c r="GH104" s="21"/>
      <c r="GI104" s="21"/>
      <c r="GJ104" s="21"/>
      <c r="GK104" s="21">
        <v>1</v>
      </c>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c r="JB104" s="21"/>
      <c r="JC104" s="21"/>
      <c r="JD104" s="21"/>
      <c r="JE104" s="21"/>
      <c r="JF104" s="21"/>
      <c r="JG104" s="21"/>
      <c r="JH104" s="21"/>
      <c r="JI104" s="21"/>
      <c r="JJ104" s="21"/>
      <c r="JK104" s="21"/>
      <c r="JL104" s="21"/>
      <c r="JM104" s="21"/>
      <c r="JN104" s="21"/>
      <c r="JO104" s="21"/>
      <c r="JP104" s="21"/>
      <c r="JQ104" s="21"/>
      <c r="JR104" s="21"/>
      <c r="JS104" s="21"/>
      <c r="JT104" s="21"/>
      <c r="JU104" s="21"/>
      <c r="JV104" s="21"/>
      <c r="JW104" s="21"/>
      <c r="JX104" s="21"/>
      <c r="JY104" s="21"/>
      <c r="JZ104" s="21"/>
      <c r="KA104" s="21"/>
      <c r="KB104" s="21"/>
      <c r="KC104" s="21"/>
      <c r="KD104" s="21"/>
      <c r="KE104" s="21"/>
      <c r="KF104" s="21"/>
      <c r="KG104" s="21"/>
      <c r="KH104" s="21"/>
      <c r="KI104" s="21"/>
      <c r="KJ104" s="21"/>
      <c r="KK104" s="21"/>
      <c r="KL104" s="21"/>
      <c r="KM104" s="21"/>
      <c r="KN104" s="21"/>
      <c r="KO104" s="21"/>
      <c r="KP104" s="21"/>
      <c r="KQ104" s="21"/>
      <c r="KR104" s="21"/>
      <c r="KS104" s="21"/>
      <c r="KT104" s="21"/>
      <c r="KU104" s="21"/>
      <c r="KV104" s="21"/>
      <c r="KW104" s="21"/>
      <c r="KX104" s="21"/>
      <c r="KY104" s="21"/>
      <c r="KZ104" s="21"/>
      <c r="LA104" s="21"/>
      <c r="LB104" s="21"/>
      <c r="LC104" s="21"/>
      <c r="LD104" s="21"/>
      <c r="LE104" s="21"/>
      <c r="LF104" s="21"/>
      <c r="LG104" s="21"/>
      <c r="LH104" s="21"/>
      <c r="LI104" s="21"/>
      <c r="LJ104" s="21"/>
      <c r="LK104" s="21"/>
      <c r="LL104" s="21"/>
      <c r="LM104" s="21"/>
      <c r="LN104" s="21"/>
      <c r="LO104" s="21"/>
      <c r="LP104" s="21"/>
      <c r="LQ104" s="21"/>
      <c r="LR104" s="21"/>
      <c r="LS104" s="21"/>
      <c r="LT104" s="21"/>
      <c r="LU104" s="21"/>
      <c r="LV104" s="21"/>
      <c r="LW104" s="21"/>
      <c r="LX104" s="21"/>
      <c r="LY104" s="21"/>
      <c r="LZ104" s="21"/>
      <c r="MA104" s="21"/>
      <c r="MB104" s="21"/>
      <c r="MC104" s="21"/>
      <c r="MD104" s="21"/>
      <c r="ME104" s="21"/>
      <c r="MF104" s="21"/>
      <c r="MG104" s="21"/>
      <c r="MH104" s="21"/>
      <c r="MI104" s="21"/>
      <c r="MJ104" s="21"/>
      <c r="MK104" s="21"/>
      <c r="ML104" s="21"/>
      <c r="MM104" s="21"/>
      <c r="MN104" s="21"/>
      <c r="MO104" s="21"/>
      <c r="MP104" s="21"/>
      <c r="MQ104" s="21"/>
      <c r="MR104" s="21"/>
      <c r="MS104" s="21"/>
      <c r="MT104" s="21"/>
      <c r="MU104" s="21"/>
      <c r="MV104" s="21"/>
      <c r="MW104" s="21"/>
      <c r="MX104" s="21"/>
      <c r="MY104" s="21"/>
      <c r="MZ104" s="21"/>
      <c r="NA104" s="21"/>
      <c r="NB104" s="21"/>
      <c r="NC104" s="21"/>
      <c r="ND104" s="21"/>
      <c r="NE104" s="21"/>
      <c r="NF104" s="21"/>
      <c r="NG104" s="21"/>
      <c r="NH104" s="21"/>
      <c r="NI104" s="21"/>
      <c r="NJ104" s="21"/>
      <c r="NK104" s="21"/>
      <c r="NL104" s="21"/>
      <c r="NM104" s="21"/>
      <c r="NN104" s="21"/>
      <c r="NO104" s="21"/>
      <c r="NP104" s="21"/>
      <c r="NQ104" s="21"/>
      <c r="NR104" s="21"/>
      <c r="NS104" s="21"/>
      <c r="NT104" s="21"/>
      <c r="NU104" s="21"/>
      <c r="NV104" s="21"/>
      <c r="NW104" s="21"/>
      <c r="NX104" s="21"/>
      <c r="NY104" s="21"/>
      <c r="NZ104" s="21"/>
      <c r="OA104" s="21"/>
      <c r="OB104" s="21"/>
      <c r="OC104" s="21"/>
      <c r="OD104" s="21"/>
      <c r="OE104" s="21"/>
      <c r="OF104" s="21"/>
      <c r="OG104" s="21"/>
      <c r="OH104" s="21"/>
      <c r="OI104" s="21"/>
      <c r="OJ104" s="21"/>
      <c r="OK104" s="21"/>
      <c r="OL104" s="21"/>
      <c r="OM104" s="21"/>
      <c r="ON104" s="21"/>
      <c r="OO104" s="21"/>
      <c r="OP104" s="21"/>
      <c r="OQ104" s="21"/>
      <c r="OR104" s="21"/>
      <c r="OS104" s="21"/>
      <c r="OT104" s="21"/>
      <c r="OU104" s="21"/>
      <c r="OV104" s="21"/>
      <c r="OW104" s="21"/>
      <c r="OX104" s="21"/>
      <c r="OY104" s="21"/>
      <c r="OZ104" s="21"/>
      <c r="PA104" s="21"/>
      <c r="PB104" s="21"/>
      <c r="PC104" s="21"/>
      <c r="PD104" s="21"/>
      <c r="PE104" s="21"/>
      <c r="PF104" s="21"/>
      <c r="PG104" s="21"/>
      <c r="PH104" s="21"/>
      <c r="PI104" s="21"/>
      <c r="PJ104" s="21"/>
      <c r="PK104" s="21"/>
      <c r="PL104" s="21"/>
      <c r="PM104" s="21"/>
      <c r="PN104" s="21"/>
      <c r="PO104" s="21"/>
      <c r="PP104" s="21"/>
      <c r="PQ104" s="21"/>
      <c r="PR104" s="21"/>
      <c r="PS104" s="21"/>
      <c r="PT104" s="21"/>
      <c r="PU104" s="21"/>
      <c r="PV104" s="21"/>
      <c r="PW104" s="21"/>
      <c r="PX104" s="21"/>
      <c r="PY104" s="21"/>
      <c r="PZ104" s="21"/>
      <c r="QA104" s="21"/>
      <c r="QB104" s="21"/>
      <c r="QC104" s="21"/>
      <c r="QD104" s="21"/>
      <c r="QE104" s="21"/>
      <c r="QF104" s="21"/>
      <c r="QG104" s="21"/>
      <c r="QH104" s="21"/>
      <c r="QI104" s="21"/>
      <c r="QJ104" s="21"/>
      <c r="QK104" s="21"/>
      <c r="QL104" s="21"/>
      <c r="QM104" s="21"/>
      <c r="QN104" s="21"/>
      <c r="QO104" s="21"/>
      <c r="QP104" s="21"/>
      <c r="QQ104" s="21"/>
      <c r="QR104" s="21"/>
      <c r="QS104" s="21"/>
      <c r="QT104" s="21"/>
      <c r="QU104" s="21"/>
      <c r="QV104" s="21"/>
      <c r="QW104" s="21"/>
      <c r="QX104" s="21"/>
      <c r="QY104" s="21"/>
      <c r="QZ104" s="21"/>
      <c r="RA104" s="21"/>
      <c r="RB104" s="21"/>
      <c r="RC104" s="21"/>
      <c r="RD104" s="21"/>
      <c r="RE104" s="21"/>
      <c r="RF104" s="21"/>
      <c r="RG104" s="21"/>
      <c r="RH104" s="21"/>
      <c r="RI104" s="21"/>
      <c r="RJ104" s="21"/>
      <c r="RK104" s="21"/>
      <c r="RL104" s="21"/>
      <c r="RM104" s="21"/>
      <c r="RN104" s="21"/>
      <c r="RO104" s="21"/>
      <c r="RP104" s="21"/>
      <c r="RQ104" s="21"/>
      <c r="RR104" s="21"/>
      <c r="RS104" s="21"/>
      <c r="RT104" s="21"/>
      <c r="RU104" s="21"/>
      <c r="RV104" s="21"/>
      <c r="RW104" s="21"/>
      <c r="RX104" s="21"/>
      <c r="RY104" s="21"/>
      <c r="RZ104" s="21"/>
      <c r="SA104" s="21"/>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row>
    <row r="105" spans="2:572" ht="15" hidden="1" customHeight="1" outlineLevel="1">
      <c r="B105" s="23" t="s">
        <v>786</v>
      </c>
      <c r="C105" s="69" t="str">
        <f>HYPERLINK("#Référentiel_de_Compétences!"&amp;ADDRESS(6+MATCH(B105,[2]Référentiel_de_Compétences!$B$7:$B$218,0),4),"Définition")</f>
        <v>Définition</v>
      </c>
      <c r="D105" s="38" t="str">
        <f>VLOOKUP(B105,[2]Référentiel_de_Compétences!$B$7:$C$399,2,0)</f>
        <v>Recouvrement commercial PMO</v>
      </c>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19"/>
      <c r="AE105" s="21"/>
      <c r="AF105" s="19"/>
      <c r="AG105" s="19"/>
      <c r="AH105" s="21"/>
      <c r="AI105" s="19"/>
      <c r="AJ105" s="19"/>
      <c r="AK105" s="21"/>
      <c r="AL105" s="19"/>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5"/>
      <c r="CE105" s="25"/>
      <c r="CF105" s="25"/>
      <c r="CG105" s="25"/>
      <c r="CH105" s="25"/>
      <c r="CI105" s="25"/>
      <c r="CJ105" s="25"/>
      <c r="CK105" s="25"/>
      <c r="CL105" s="25"/>
      <c r="CM105" s="25"/>
      <c r="CN105" s="25"/>
      <c r="CO105" s="25"/>
      <c r="CP105" s="25"/>
      <c r="CQ105" s="25"/>
      <c r="CR105" s="25"/>
      <c r="CS105" s="25"/>
      <c r="CT105" s="25"/>
      <c r="CU105" s="25"/>
      <c r="CV105" s="25"/>
      <c r="CW105" s="25"/>
      <c r="CX105" s="25"/>
      <c r="CY105" s="25"/>
      <c r="CZ105" s="25"/>
      <c r="DA105" s="25"/>
      <c r="DB105" s="25"/>
      <c r="DC105" s="25"/>
      <c r="DD105" s="25"/>
      <c r="DE105" s="25"/>
      <c r="DF105" s="25"/>
      <c r="DG105" s="25"/>
      <c r="DH105" s="25"/>
      <c r="DI105" s="25"/>
      <c r="DJ105" s="25"/>
      <c r="DK105" s="25"/>
      <c r="DL105" s="25"/>
      <c r="DM105" s="25"/>
      <c r="DN105" s="25"/>
      <c r="DO105" s="25"/>
      <c r="DP105" s="25"/>
      <c r="DQ105" s="25"/>
      <c r="DR105" s="25"/>
      <c r="DS105" s="25"/>
      <c r="DT105" s="25"/>
      <c r="DU105" s="25"/>
      <c r="DV105" s="25"/>
      <c r="DW105" s="25"/>
      <c r="DX105" s="25"/>
      <c r="DY105" s="25"/>
      <c r="DZ105" s="25"/>
      <c r="EA105" s="25"/>
      <c r="EB105" s="25"/>
      <c r="EC105" s="25"/>
      <c r="ED105" s="25"/>
      <c r="EE105" s="25"/>
      <c r="EF105" s="25"/>
      <c r="EG105" s="25"/>
      <c r="EH105" s="25"/>
      <c r="EI105" s="25"/>
      <c r="EJ105" s="25"/>
      <c r="EK105" s="25"/>
      <c r="EL105" s="25"/>
      <c r="EM105" s="25"/>
      <c r="EN105" s="25"/>
      <c r="EO105" s="25"/>
      <c r="EP105" s="25"/>
      <c r="EQ105" s="25"/>
      <c r="ER105" s="25"/>
      <c r="ES105" s="25"/>
      <c r="ET105" s="25"/>
      <c r="EU105" s="25"/>
      <c r="EV105" s="25"/>
      <c r="EW105" s="25"/>
      <c r="EX105" s="25"/>
      <c r="EY105" s="25"/>
      <c r="EZ105" s="25"/>
      <c r="FA105" s="25"/>
      <c r="FB105" s="25"/>
      <c r="FC105" s="25"/>
      <c r="FD105" s="25"/>
      <c r="FE105" s="2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1"/>
      <c r="JH105" s="21"/>
      <c r="JI105" s="21"/>
      <c r="JJ105" s="21"/>
      <c r="JK105" s="21"/>
      <c r="JL105" s="21"/>
      <c r="JM105" s="21"/>
      <c r="JN105" s="21"/>
      <c r="JO105" s="21"/>
      <c r="JP105" s="21"/>
      <c r="JQ105" s="21"/>
      <c r="JR105" s="21"/>
      <c r="JS105" s="21"/>
      <c r="JT105" s="21"/>
      <c r="JU105" s="21"/>
      <c r="JV105" s="21"/>
      <c r="JW105" s="21"/>
      <c r="JX105" s="21"/>
      <c r="JY105" s="21"/>
      <c r="JZ105" s="21"/>
      <c r="KA105" s="21"/>
      <c r="KB105" s="21"/>
      <c r="KC105" s="21"/>
      <c r="KD105" s="21"/>
      <c r="KE105" s="21"/>
      <c r="KF105" s="21"/>
      <c r="KG105" s="21"/>
      <c r="KH105" s="21"/>
      <c r="KI105" s="21"/>
      <c r="KJ105" s="21"/>
      <c r="KK105" s="21"/>
      <c r="KL105" s="21"/>
      <c r="KM105" s="21"/>
      <c r="KN105" s="21"/>
      <c r="KO105" s="21"/>
      <c r="KP105" s="21"/>
      <c r="KQ105" s="21"/>
      <c r="KR105" s="21"/>
      <c r="KS105" s="21"/>
      <c r="KT105" s="21"/>
      <c r="KU105" s="21"/>
      <c r="KV105" s="21"/>
      <c r="KW105" s="21"/>
      <c r="KX105" s="21"/>
      <c r="KY105" s="21"/>
      <c r="KZ105" s="21"/>
      <c r="LA105" s="21"/>
      <c r="LB105" s="21"/>
      <c r="LC105" s="21"/>
      <c r="LD105" s="21"/>
      <c r="LE105" s="21"/>
      <c r="LF105" s="21"/>
      <c r="LG105" s="21"/>
      <c r="LH105" s="21"/>
      <c r="LI105" s="21"/>
      <c r="LJ105" s="21"/>
      <c r="LK105" s="21"/>
      <c r="LL105" s="21"/>
      <c r="LM105" s="21"/>
      <c r="LN105" s="21"/>
      <c r="LO105" s="21"/>
      <c r="LP105" s="21"/>
      <c r="LQ105" s="21"/>
      <c r="LR105" s="21"/>
      <c r="LS105" s="21"/>
      <c r="LT105" s="21"/>
      <c r="LU105" s="21"/>
      <c r="LV105" s="21"/>
      <c r="LW105" s="21"/>
      <c r="LX105" s="21"/>
      <c r="LY105" s="21"/>
      <c r="LZ105" s="21"/>
      <c r="MA105" s="21"/>
      <c r="MB105" s="21"/>
      <c r="MC105" s="21"/>
      <c r="MD105" s="21"/>
      <c r="ME105" s="21"/>
      <c r="MF105" s="21"/>
      <c r="MG105" s="21"/>
      <c r="MH105" s="21"/>
      <c r="MI105" s="21"/>
      <c r="MJ105" s="21"/>
      <c r="MK105" s="21"/>
      <c r="ML105" s="21"/>
      <c r="MM105" s="21"/>
      <c r="MN105" s="21"/>
      <c r="MO105" s="21"/>
      <c r="MP105" s="21"/>
      <c r="MQ105" s="21"/>
      <c r="MR105" s="21"/>
      <c r="MS105" s="21"/>
      <c r="MT105" s="21"/>
      <c r="MU105" s="21"/>
      <c r="MV105" s="21"/>
      <c r="MW105" s="21"/>
      <c r="MX105" s="21"/>
      <c r="MY105" s="21"/>
      <c r="MZ105" s="21"/>
      <c r="NA105" s="21"/>
      <c r="NB105" s="21"/>
      <c r="NC105" s="21"/>
      <c r="ND105" s="21"/>
      <c r="NE105" s="21"/>
      <c r="NF105" s="21"/>
      <c r="NG105" s="21"/>
      <c r="NH105" s="21"/>
      <c r="NI105" s="21"/>
      <c r="NJ105" s="21"/>
      <c r="NK105" s="21"/>
      <c r="NL105" s="21"/>
      <c r="NM105" s="21"/>
      <c r="NN105" s="21"/>
      <c r="NO105" s="21"/>
      <c r="NP105" s="21"/>
      <c r="NQ105" s="21"/>
      <c r="NR105" s="21"/>
      <c r="NS105" s="21"/>
      <c r="NT105" s="21"/>
      <c r="NU105" s="21"/>
      <c r="NV105" s="21"/>
      <c r="NW105" s="21"/>
      <c r="NX105" s="21"/>
      <c r="NY105" s="21"/>
      <c r="NZ105" s="21"/>
      <c r="OA105" s="21"/>
      <c r="OB105" s="21"/>
      <c r="OC105" s="21"/>
      <c r="OD105" s="21"/>
      <c r="OE105" s="21"/>
      <c r="OF105" s="21"/>
      <c r="OG105" s="21"/>
      <c r="OH105" s="21"/>
      <c r="OI105" s="21"/>
      <c r="OJ105" s="21"/>
      <c r="OK105" s="21"/>
      <c r="OL105" s="21"/>
      <c r="OM105" s="21"/>
      <c r="ON105" s="21"/>
      <c r="OO105" s="21"/>
      <c r="OP105" s="21"/>
      <c r="OQ105" s="21"/>
      <c r="OR105" s="21"/>
      <c r="OS105" s="21"/>
      <c r="OT105" s="21"/>
      <c r="OU105" s="21"/>
      <c r="OV105" s="21"/>
      <c r="OW105" s="21"/>
      <c r="OX105" s="21"/>
      <c r="OY105" s="21"/>
      <c r="OZ105" s="21"/>
      <c r="PA105" s="21"/>
      <c r="PB105" s="21"/>
      <c r="PC105" s="21"/>
      <c r="PD105" s="21"/>
      <c r="PE105" s="21"/>
      <c r="PF105" s="21"/>
      <c r="PG105" s="21"/>
      <c r="PH105" s="21"/>
      <c r="PI105" s="21"/>
      <c r="PJ105" s="21"/>
      <c r="PK105" s="21"/>
      <c r="PL105" s="21"/>
      <c r="PM105" s="21"/>
      <c r="PN105" s="21"/>
      <c r="PO105" s="21"/>
      <c r="PP105" s="21"/>
      <c r="PQ105" s="21"/>
      <c r="PR105" s="21"/>
      <c r="PS105" s="21"/>
      <c r="PT105" s="21"/>
      <c r="PU105" s="21"/>
      <c r="PV105" s="21"/>
      <c r="PW105" s="21"/>
      <c r="PX105" s="21"/>
      <c r="PY105" s="21"/>
      <c r="PZ105" s="21"/>
      <c r="QA105" s="21"/>
      <c r="QB105" s="21"/>
      <c r="QC105" s="21"/>
      <c r="QD105" s="21"/>
      <c r="QE105" s="21"/>
      <c r="QF105" s="21"/>
      <c r="QG105" s="21"/>
      <c r="QH105" s="21"/>
      <c r="QI105" s="21"/>
      <c r="QJ105" s="21"/>
      <c r="QK105" s="21"/>
      <c r="QL105" s="21"/>
      <c r="QM105" s="21"/>
      <c r="QN105" s="21"/>
      <c r="QO105" s="21"/>
      <c r="QP105" s="21"/>
      <c r="QQ105" s="21"/>
      <c r="QR105" s="21"/>
      <c r="QS105" s="21"/>
      <c r="QT105" s="21"/>
      <c r="QU105" s="21"/>
      <c r="QV105" s="21"/>
      <c r="QW105" s="21"/>
      <c r="QX105" s="21"/>
      <c r="QY105" s="21"/>
      <c r="QZ105" s="21"/>
      <c r="RA105" s="21"/>
      <c r="RB105" s="21"/>
      <c r="RC105" s="21"/>
      <c r="RD105" s="21"/>
      <c r="RE105" s="21"/>
      <c r="RF105" s="21"/>
      <c r="RG105" s="21"/>
      <c r="RH105" s="21"/>
      <c r="RI105" s="21"/>
      <c r="RJ105" s="21"/>
      <c r="RK105" s="21"/>
      <c r="RL105" s="21"/>
      <c r="RM105" s="21"/>
      <c r="RN105" s="21"/>
      <c r="RO105" s="21"/>
      <c r="RP105" s="21"/>
      <c r="RQ105" s="21"/>
      <c r="RR105" s="21"/>
      <c r="RS105" s="21"/>
      <c r="RT105" s="21"/>
      <c r="RU105" s="21"/>
      <c r="RV105" s="21"/>
      <c r="RW105" s="21"/>
      <c r="RX105" s="21"/>
      <c r="RY105" s="21"/>
      <c r="RZ105" s="21"/>
      <c r="SA105" s="21"/>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row>
    <row r="106" spans="2:572" ht="15" hidden="1" customHeight="1">
      <c r="B106" s="101" t="s">
        <v>787</v>
      </c>
      <c r="C106" s="101"/>
      <c r="D106" s="101"/>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c r="JB106" s="40"/>
      <c r="JC106" s="40"/>
      <c r="JD106" s="40"/>
      <c r="JE106" s="40"/>
      <c r="JF106" s="40"/>
      <c r="JG106" s="40"/>
      <c r="JH106" s="40"/>
      <c r="JI106" s="40"/>
      <c r="JJ106" s="40"/>
      <c r="JK106" s="40"/>
      <c r="JL106" s="40"/>
      <c r="JM106" s="89"/>
      <c r="JN106" s="89"/>
      <c r="JO106" s="89"/>
      <c r="JP106" s="89"/>
      <c r="JQ106" s="89"/>
      <c r="JR106" s="89"/>
      <c r="JS106" s="89"/>
      <c r="JT106" s="89"/>
      <c r="JU106" s="89"/>
      <c r="JV106" s="89"/>
      <c r="JW106" s="89"/>
      <c r="JX106" s="89"/>
      <c r="JY106" s="89"/>
      <c r="JZ106" s="89"/>
      <c r="KA106" s="89"/>
      <c r="KB106" s="89"/>
      <c r="KC106" s="89"/>
      <c r="KD106" s="89"/>
      <c r="KE106" s="89"/>
      <c r="KF106" s="89"/>
      <c r="KG106" s="89"/>
      <c r="KH106" s="89"/>
      <c r="KI106" s="89"/>
      <c r="KJ106" s="89"/>
      <c r="KK106" s="89"/>
      <c r="KL106" s="89"/>
      <c r="KM106" s="89"/>
      <c r="KN106" s="89"/>
      <c r="KO106" s="89"/>
      <c r="KP106" s="89"/>
      <c r="KQ106" s="89"/>
      <c r="KR106" s="89"/>
      <c r="KS106" s="89"/>
      <c r="KT106" s="89"/>
      <c r="KU106" s="40"/>
      <c r="KV106" s="40"/>
      <c r="KW106" s="40"/>
      <c r="KX106" s="40"/>
      <c r="KY106" s="40"/>
      <c r="KZ106" s="40"/>
      <c r="LA106" s="40"/>
      <c r="LB106" s="40"/>
      <c r="LC106" s="40"/>
      <c r="LD106" s="40"/>
      <c r="LE106" s="40"/>
      <c r="LF106" s="40"/>
      <c r="LG106" s="40"/>
      <c r="LH106" s="40"/>
      <c r="LI106" s="40"/>
      <c r="LJ106" s="40"/>
      <c r="LK106" s="40"/>
      <c r="LL106" s="40"/>
      <c r="LM106" s="40"/>
      <c r="LN106" s="40"/>
      <c r="LO106" s="40"/>
      <c r="LP106" s="40"/>
      <c r="LQ106" s="40"/>
      <c r="LR106" s="40"/>
      <c r="LS106" s="40"/>
      <c r="LT106" s="40"/>
      <c r="LU106" s="40"/>
      <c r="LV106" s="40"/>
      <c r="LW106" s="40"/>
      <c r="LX106" s="40"/>
      <c r="LY106" s="40"/>
      <c r="LZ106" s="40"/>
      <c r="MA106" s="40"/>
      <c r="MB106" s="40"/>
      <c r="MC106" s="40"/>
      <c r="MD106" s="40"/>
      <c r="ME106" s="40"/>
      <c r="MF106" s="40"/>
      <c r="MG106" s="40"/>
      <c r="MH106" s="40"/>
      <c r="MI106" s="40"/>
      <c r="MJ106" s="40"/>
      <c r="MK106" s="40"/>
      <c r="ML106" s="40"/>
      <c r="MM106" s="40"/>
      <c r="MN106" s="40"/>
      <c r="MO106" s="40"/>
      <c r="MP106" s="40"/>
      <c r="MQ106" s="40"/>
      <c r="MR106" s="40"/>
      <c r="MS106" s="40"/>
      <c r="MT106" s="40"/>
      <c r="MU106" s="40"/>
      <c r="MV106" s="40"/>
      <c r="MW106" s="40"/>
      <c r="MX106" s="40"/>
      <c r="MY106" s="40"/>
      <c r="MZ106" s="40"/>
      <c r="NA106" s="40"/>
      <c r="NB106" s="40"/>
      <c r="NC106" s="40"/>
      <c r="ND106" s="40"/>
      <c r="NE106" s="40"/>
      <c r="NF106" s="40"/>
      <c r="NG106" s="40"/>
      <c r="NH106" s="40"/>
      <c r="NI106" s="40"/>
      <c r="NJ106" s="40"/>
      <c r="NK106" s="40"/>
      <c r="NL106" s="40"/>
      <c r="NM106" s="40"/>
      <c r="NN106" s="40"/>
      <c r="NO106" s="40"/>
      <c r="NP106" s="40"/>
      <c r="NQ106" s="40"/>
      <c r="NR106" s="40"/>
      <c r="NS106" s="40"/>
      <c r="NT106" s="40"/>
      <c r="NU106" s="40"/>
      <c r="NV106" s="40"/>
      <c r="NW106" s="40"/>
      <c r="NX106" s="40"/>
      <c r="NY106" s="40"/>
      <c r="NZ106" s="40"/>
      <c r="OA106" s="40"/>
      <c r="OB106" s="40"/>
      <c r="OC106" s="40"/>
      <c r="OD106" s="40"/>
      <c r="OE106" s="40"/>
      <c r="OF106" s="40"/>
      <c r="OG106" s="40"/>
      <c r="OH106" s="40"/>
      <c r="OI106" s="40"/>
      <c r="OJ106" s="40"/>
      <c r="OK106" s="40"/>
      <c r="OL106" s="40"/>
      <c r="OM106" s="40"/>
      <c r="ON106" s="40"/>
      <c r="OO106" s="40"/>
      <c r="OP106" s="40"/>
      <c r="OQ106" s="40"/>
      <c r="OR106" s="40"/>
      <c r="OS106" s="40"/>
      <c r="OT106" s="40"/>
      <c r="OU106" s="40"/>
      <c r="OV106" s="40"/>
      <c r="OW106" s="40"/>
      <c r="OX106" s="40"/>
      <c r="OY106" s="40"/>
      <c r="OZ106" s="40"/>
      <c r="PA106" s="40"/>
      <c r="PB106" s="40"/>
      <c r="PC106" s="40"/>
      <c r="PD106" s="40"/>
      <c r="PE106" s="40"/>
      <c r="PF106" s="40"/>
      <c r="PG106" s="40"/>
      <c r="PH106" s="40"/>
      <c r="PI106" s="40"/>
      <c r="PJ106" s="40"/>
      <c r="PK106" s="40"/>
      <c r="PL106" s="40"/>
      <c r="PM106" s="40"/>
      <c r="PN106" s="40"/>
      <c r="PO106" s="40"/>
      <c r="PP106" s="40"/>
      <c r="PQ106" s="40"/>
      <c r="PR106" s="40"/>
      <c r="PS106" s="40"/>
      <c r="PT106" s="40"/>
      <c r="PU106" s="40"/>
      <c r="PV106" s="40"/>
      <c r="PW106" s="40"/>
      <c r="PX106" s="40"/>
      <c r="PY106" s="40"/>
      <c r="PZ106" s="40"/>
      <c r="QA106" s="40"/>
      <c r="QB106" s="40"/>
      <c r="QC106" s="40"/>
      <c r="QD106" s="40"/>
      <c r="QE106" s="40"/>
      <c r="QF106" s="40"/>
      <c r="QG106" s="40"/>
      <c r="QH106" s="40"/>
      <c r="QI106" s="40"/>
      <c r="QJ106" s="40"/>
      <c r="QK106" s="40"/>
      <c r="QL106" s="40"/>
      <c r="QM106" s="40"/>
      <c r="QN106" s="40"/>
      <c r="QO106" s="40"/>
      <c r="QP106" s="40"/>
      <c r="QQ106" s="40"/>
      <c r="QR106" s="40"/>
      <c r="QS106" s="40"/>
      <c r="QT106" s="40"/>
      <c r="QU106" s="40"/>
      <c r="QV106" s="40"/>
      <c r="QW106" s="40"/>
      <c r="QX106" s="40"/>
      <c r="QY106" s="40"/>
      <c r="QZ106" s="40"/>
      <c r="RA106" s="40"/>
      <c r="RB106" s="40"/>
      <c r="RC106" s="40"/>
      <c r="RD106" s="40"/>
      <c r="RE106" s="40"/>
      <c r="RF106" s="40"/>
      <c r="RG106" s="40"/>
      <c r="RH106" s="40"/>
      <c r="RI106" s="40"/>
      <c r="RJ106" s="40"/>
      <c r="RK106" s="40"/>
      <c r="RL106" s="40"/>
      <c r="RM106" s="40"/>
      <c r="RN106" s="40"/>
      <c r="RO106" s="40"/>
      <c r="RP106" s="40"/>
      <c r="RQ106" s="40"/>
      <c r="RR106" s="40"/>
      <c r="RS106" s="40"/>
      <c r="RT106" s="40"/>
      <c r="RU106" s="40"/>
      <c r="RV106" s="40"/>
      <c r="RW106" s="40"/>
      <c r="RX106" s="40"/>
      <c r="RY106" s="40"/>
      <c r="RZ106" s="40"/>
      <c r="SA106" s="40"/>
      <c r="SB106" s="40"/>
      <c r="SC106" s="40"/>
      <c r="SD106" s="40"/>
      <c r="SE106" s="40"/>
      <c r="SF106" s="40"/>
      <c r="SG106" s="40"/>
      <c r="SH106" s="40"/>
      <c r="SI106" s="40"/>
      <c r="SJ106" s="40"/>
      <c r="SK106" s="40"/>
      <c r="SL106" s="40"/>
      <c r="SM106" s="40"/>
      <c r="SN106" s="40"/>
      <c r="SO106" s="40"/>
      <c r="SP106" s="40"/>
      <c r="SQ106" s="40"/>
      <c r="SR106" s="40"/>
      <c r="SS106" s="40"/>
      <c r="ST106" s="40"/>
      <c r="SU106" s="40"/>
      <c r="SV106" s="40"/>
      <c r="SW106" s="40"/>
      <c r="SX106" s="40"/>
      <c r="SY106" s="40"/>
      <c r="SZ106" s="40"/>
      <c r="TA106" s="40"/>
      <c r="TB106" s="40"/>
      <c r="TC106" s="40"/>
      <c r="TD106" s="40"/>
      <c r="TE106" s="40"/>
      <c r="TF106" s="40"/>
      <c r="TG106" s="40"/>
      <c r="TH106" s="40"/>
      <c r="TI106" s="40"/>
      <c r="TJ106" s="40"/>
      <c r="TK106" s="40"/>
      <c r="TL106" s="40"/>
      <c r="TM106" s="40"/>
      <c r="TN106" s="40"/>
      <c r="TO106" s="40"/>
      <c r="TP106" s="40"/>
      <c r="TQ106" s="40"/>
      <c r="TR106" s="40"/>
      <c r="TS106" s="40"/>
      <c r="TT106" s="40"/>
      <c r="TU106" s="40"/>
      <c r="TV106" s="40"/>
      <c r="TW106" s="40"/>
      <c r="TX106" s="40"/>
      <c r="TY106" s="40"/>
      <c r="TZ106" s="40"/>
      <c r="UA106" s="40"/>
      <c r="UB106" s="40"/>
      <c r="UC106" s="40"/>
      <c r="UD106" s="40"/>
      <c r="UE106" s="40"/>
      <c r="UF106" s="40"/>
      <c r="UG106" s="40"/>
      <c r="UH106" s="40"/>
      <c r="UI106" s="40"/>
      <c r="UJ106" s="40"/>
      <c r="UK106" s="40"/>
      <c r="UL106" s="40"/>
      <c r="UM106" s="40"/>
      <c r="UN106" s="40"/>
      <c r="UO106" s="40"/>
      <c r="UP106" s="40"/>
      <c r="UQ106" s="40"/>
      <c r="UR106" s="40"/>
      <c r="US106" s="40"/>
      <c r="UT106" s="40"/>
      <c r="UU106" s="40"/>
      <c r="UV106" s="40"/>
      <c r="UW106" s="40"/>
      <c r="UX106" s="40"/>
      <c r="UY106" s="40"/>
      <c r="UZ106" s="40"/>
    </row>
    <row r="107" spans="2:572" ht="15" hidden="1" customHeight="1" outlineLevel="1">
      <c r="B107" s="35" t="s">
        <v>788</v>
      </c>
      <c r="C107" s="69" t="str">
        <f>HYPERLINK("#Référentiel_de_Compétences!"&amp;ADDRESS(6+MATCH(B107,[2]Référentiel_de_Compétences!$B$7:$B$218,0),4),"Définition")</f>
        <v>Définition</v>
      </c>
      <c r="D107" s="36" t="str">
        <f>VLOOKUP(B107,[2]Référentiel_de_Compétences!$B$7:$C$399,2,0)</f>
        <v>Sourcing partenaires / fournisseurs</v>
      </c>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21"/>
      <c r="AF107" s="19"/>
      <c r="AG107" s="19"/>
      <c r="AH107" s="21"/>
      <c r="AI107" s="19"/>
      <c r="AJ107" s="19"/>
      <c r="AK107" s="21"/>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v>2</v>
      </c>
      <c r="JS107" s="19">
        <v>2</v>
      </c>
      <c r="JT107" s="19">
        <v>2</v>
      </c>
      <c r="JU107" s="19">
        <v>2</v>
      </c>
      <c r="JV107" s="19">
        <v>2</v>
      </c>
      <c r="JW107" s="19">
        <v>2</v>
      </c>
      <c r="JX107" s="19">
        <v>2</v>
      </c>
      <c r="JY107" s="19">
        <v>2</v>
      </c>
      <c r="JZ107" s="19">
        <v>2</v>
      </c>
      <c r="KA107" s="19"/>
      <c r="KB107" s="19"/>
      <c r="KC107" s="19"/>
      <c r="KD107" s="19"/>
      <c r="KE107" s="19">
        <v>2</v>
      </c>
      <c r="KF107" s="19">
        <v>2</v>
      </c>
      <c r="KG107" s="19">
        <v>2</v>
      </c>
      <c r="KH107" s="19">
        <v>2</v>
      </c>
      <c r="KI107" s="19">
        <v>2</v>
      </c>
      <c r="KJ107" s="19">
        <v>2</v>
      </c>
      <c r="KK107" s="19">
        <v>2</v>
      </c>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c r="ON107" s="19"/>
      <c r="OO107" s="19"/>
      <c r="OP107" s="19"/>
      <c r="OQ107" s="19"/>
      <c r="OR107" s="19"/>
      <c r="OS107" s="19"/>
      <c r="OT107" s="19"/>
      <c r="OU107" s="19"/>
      <c r="OV107" s="19"/>
      <c r="OW107" s="19"/>
      <c r="OX107" s="19"/>
      <c r="OY107" s="19"/>
      <c r="OZ107" s="19"/>
      <c r="PA107" s="19"/>
      <c r="PB107" s="19"/>
      <c r="PC107" s="19"/>
      <c r="PD107" s="19"/>
      <c r="PE107" s="19"/>
      <c r="PF107" s="19"/>
      <c r="PG107" s="19"/>
      <c r="PH107" s="19"/>
      <c r="PI107" s="19"/>
      <c r="PJ107" s="19"/>
      <c r="PK107" s="19"/>
      <c r="PL107" s="19"/>
      <c r="PM107" s="19"/>
      <c r="PN107" s="19"/>
      <c r="PO107" s="19"/>
      <c r="PP107" s="19"/>
      <c r="PQ107" s="19"/>
      <c r="PR107" s="19"/>
      <c r="PS107" s="19"/>
      <c r="PT107" s="19"/>
      <c r="PU107" s="19"/>
      <c r="PV107" s="19"/>
      <c r="PW107" s="19"/>
      <c r="PX107" s="19"/>
      <c r="PY107" s="19"/>
      <c r="PZ107" s="19"/>
      <c r="QA107" s="19"/>
      <c r="QB107" s="19"/>
      <c r="QC107" s="19"/>
      <c r="QD107" s="19"/>
      <c r="QE107" s="19"/>
      <c r="QF107" s="19"/>
      <c r="QG107" s="19"/>
      <c r="QH107" s="19"/>
      <c r="QI107" s="19"/>
      <c r="QJ107" s="19"/>
      <c r="QK107" s="19"/>
      <c r="QL107" s="19"/>
      <c r="QM107" s="19"/>
      <c r="QN107" s="19"/>
      <c r="QO107" s="19"/>
      <c r="QP107" s="19"/>
      <c r="QQ107" s="19"/>
      <c r="QR107" s="19"/>
      <c r="QS107" s="19"/>
      <c r="QT107" s="19"/>
      <c r="QU107" s="19"/>
      <c r="QV107" s="19"/>
      <c r="QW107" s="19"/>
      <c r="QX107" s="19"/>
      <c r="QY107" s="19"/>
      <c r="QZ107" s="19"/>
      <c r="RA107" s="19"/>
      <c r="RB107" s="19"/>
      <c r="RC107" s="19"/>
      <c r="RD107" s="19"/>
      <c r="RE107" s="19"/>
      <c r="RF107" s="19"/>
      <c r="RG107" s="19"/>
      <c r="RH107" s="19"/>
      <c r="RI107" s="19"/>
      <c r="RJ107" s="19"/>
      <c r="RK107" s="19"/>
      <c r="RL107" s="19"/>
      <c r="RM107" s="19"/>
      <c r="RN107" s="19"/>
      <c r="RO107" s="19"/>
      <c r="RP107" s="19"/>
      <c r="RQ107" s="19"/>
      <c r="RR107" s="19"/>
      <c r="RS107" s="19"/>
      <c r="RT107" s="19"/>
      <c r="RU107" s="19"/>
      <c r="RV107" s="19"/>
      <c r="RW107" s="19"/>
      <c r="RX107" s="19"/>
      <c r="RY107" s="19"/>
      <c r="RZ107" s="19"/>
      <c r="SA107" s="19"/>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row>
    <row r="108" spans="2:572" ht="15" hidden="1" customHeight="1" outlineLevel="1">
      <c r="B108" s="23" t="s">
        <v>789</v>
      </c>
      <c r="C108" s="69" t="str">
        <f>HYPERLINK("#Référentiel_de_Compétences!"&amp;ADDRESS(6+MATCH(B108,[2]Référentiel_de_Compétences!$B$7:$B$218,0),4),"Définition")</f>
        <v>Définition</v>
      </c>
      <c r="D108" s="24" t="str">
        <f>VLOOKUP(B108,[2]Référentiel_de_Compétences!$B$7:$C$399,2,0)</f>
        <v xml:space="preserve">Stratégies d'achats / d'approvisionnements </v>
      </c>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19"/>
      <c r="AE108" s="21"/>
      <c r="AF108" s="19"/>
      <c r="AG108" s="19"/>
      <c r="AH108" s="21"/>
      <c r="AI108" s="19"/>
      <c r="AJ108" s="19"/>
      <c r="AK108" s="21"/>
      <c r="AL108" s="19"/>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1"/>
      <c r="JH108" s="21"/>
      <c r="JI108" s="21"/>
      <c r="JJ108" s="21"/>
      <c r="JK108" s="21"/>
      <c r="JL108" s="21"/>
      <c r="JM108" s="21">
        <v>2</v>
      </c>
      <c r="JN108" s="21">
        <v>2</v>
      </c>
      <c r="JO108" s="21">
        <v>2</v>
      </c>
      <c r="JP108" s="21">
        <v>2</v>
      </c>
      <c r="JQ108" s="21">
        <v>2</v>
      </c>
      <c r="JR108" s="21">
        <v>2</v>
      </c>
      <c r="JS108" s="21">
        <v>2</v>
      </c>
      <c r="JT108" s="21">
        <v>2</v>
      </c>
      <c r="JU108" s="21">
        <v>2</v>
      </c>
      <c r="JV108" s="21">
        <v>2</v>
      </c>
      <c r="JW108" s="21">
        <v>2</v>
      </c>
      <c r="JX108" s="21">
        <v>2</v>
      </c>
      <c r="JY108" s="21">
        <v>2</v>
      </c>
      <c r="JZ108" s="21">
        <v>2</v>
      </c>
      <c r="KA108" s="21">
        <v>2</v>
      </c>
      <c r="KB108" s="21">
        <v>2</v>
      </c>
      <c r="KC108" s="21">
        <v>2</v>
      </c>
      <c r="KD108" s="21">
        <v>2</v>
      </c>
      <c r="KE108" s="21">
        <v>2</v>
      </c>
      <c r="KF108" s="21">
        <v>2</v>
      </c>
      <c r="KG108" s="21">
        <v>2</v>
      </c>
      <c r="KH108" s="21">
        <v>2</v>
      </c>
      <c r="KI108" s="21">
        <v>2</v>
      </c>
      <c r="KJ108" s="21">
        <v>2</v>
      </c>
      <c r="KK108" s="21">
        <v>2</v>
      </c>
      <c r="KL108" s="21"/>
      <c r="KM108" s="21"/>
      <c r="KN108" s="21"/>
      <c r="KO108" s="21"/>
      <c r="KP108" s="21"/>
      <c r="KQ108" s="21"/>
      <c r="KR108" s="21"/>
      <c r="KS108" s="21"/>
      <c r="KT108" s="21"/>
      <c r="KU108" s="21"/>
      <c r="KV108" s="21"/>
      <c r="KW108" s="21"/>
      <c r="KX108" s="21"/>
      <c r="KY108" s="21"/>
      <c r="KZ108" s="21"/>
      <c r="LA108" s="21"/>
      <c r="LB108" s="21"/>
      <c r="LC108" s="21"/>
      <c r="LD108" s="21"/>
      <c r="LE108" s="21"/>
      <c r="LF108" s="21"/>
      <c r="LG108" s="21"/>
      <c r="LH108" s="21"/>
      <c r="LI108" s="21"/>
      <c r="LJ108" s="21"/>
      <c r="LK108" s="21"/>
      <c r="LL108" s="21"/>
      <c r="LM108" s="21"/>
      <c r="LN108" s="21"/>
      <c r="LO108" s="21"/>
      <c r="LP108" s="21"/>
      <c r="LQ108" s="21"/>
      <c r="LR108" s="21"/>
      <c r="LS108" s="21"/>
      <c r="LT108" s="21"/>
      <c r="LU108" s="21"/>
      <c r="LV108" s="21"/>
      <c r="LW108" s="21"/>
      <c r="LX108" s="21"/>
      <c r="LY108" s="21"/>
      <c r="LZ108" s="21"/>
      <c r="MA108" s="21"/>
      <c r="MB108" s="21"/>
      <c r="MC108" s="21"/>
      <c r="MD108" s="21"/>
      <c r="ME108" s="21"/>
      <c r="MF108" s="21"/>
      <c r="MG108" s="21"/>
      <c r="MH108" s="21"/>
      <c r="MI108" s="21"/>
      <c r="MJ108" s="21"/>
      <c r="MK108" s="21"/>
      <c r="ML108" s="21"/>
      <c r="MM108" s="21"/>
      <c r="MN108" s="21"/>
      <c r="MO108" s="21"/>
      <c r="MP108" s="21"/>
      <c r="MQ108" s="21"/>
      <c r="MR108" s="21"/>
      <c r="MS108" s="21"/>
      <c r="MT108" s="21"/>
      <c r="MU108" s="21"/>
      <c r="MV108" s="21"/>
      <c r="MW108" s="21"/>
      <c r="MX108" s="21"/>
      <c r="MY108" s="21"/>
      <c r="MZ108" s="21"/>
      <c r="NA108" s="21"/>
      <c r="NB108" s="21"/>
      <c r="NC108" s="21"/>
      <c r="ND108" s="21"/>
      <c r="NE108" s="21"/>
      <c r="NF108" s="21"/>
      <c r="NG108" s="21"/>
      <c r="NH108" s="21"/>
      <c r="NI108" s="21"/>
      <c r="NJ108" s="21"/>
      <c r="NK108" s="21"/>
      <c r="NL108" s="21"/>
      <c r="NM108" s="21"/>
      <c r="NN108" s="21"/>
      <c r="NO108" s="21"/>
      <c r="NP108" s="21"/>
      <c r="NQ108" s="21"/>
      <c r="NR108" s="21"/>
      <c r="NS108" s="21"/>
      <c r="NT108" s="21"/>
      <c r="NU108" s="21"/>
      <c r="NV108" s="21"/>
      <c r="NW108" s="21"/>
      <c r="NX108" s="21"/>
      <c r="NY108" s="21"/>
      <c r="NZ108" s="21"/>
      <c r="OA108" s="21"/>
      <c r="OB108" s="21"/>
      <c r="OC108" s="21"/>
      <c r="OD108" s="21"/>
      <c r="OE108" s="21"/>
      <c r="OF108" s="21"/>
      <c r="OG108" s="21"/>
      <c r="OH108" s="21"/>
      <c r="OI108" s="21"/>
      <c r="OJ108" s="21"/>
      <c r="OK108" s="21"/>
      <c r="OL108" s="21"/>
      <c r="OM108" s="21"/>
      <c r="ON108" s="21"/>
      <c r="OO108" s="21"/>
      <c r="OP108" s="21"/>
      <c r="OQ108" s="21"/>
      <c r="OR108" s="21"/>
      <c r="OS108" s="21"/>
      <c r="OT108" s="21"/>
      <c r="OU108" s="21"/>
      <c r="OV108" s="21"/>
      <c r="OW108" s="21"/>
      <c r="OX108" s="21"/>
      <c r="OY108" s="21"/>
      <c r="OZ108" s="21"/>
      <c r="PA108" s="21"/>
      <c r="PB108" s="21"/>
      <c r="PC108" s="21"/>
      <c r="PD108" s="21"/>
      <c r="PE108" s="21"/>
      <c r="PF108" s="21"/>
      <c r="PG108" s="21"/>
      <c r="PH108" s="21"/>
      <c r="PI108" s="21"/>
      <c r="PJ108" s="21"/>
      <c r="PK108" s="21"/>
      <c r="PL108" s="21"/>
      <c r="PM108" s="21"/>
      <c r="PN108" s="21"/>
      <c r="PO108" s="21"/>
      <c r="PP108" s="21"/>
      <c r="PQ108" s="21"/>
      <c r="PR108" s="21"/>
      <c r="PS108" s="21"/>
      <c r="PT108" s="21"/>
      <c r="PU108" s="21"/>
      <c r="PV108" s="21"/>
      <c r="PW108" s="21"/>
      <c r="PX108" s="21"/>
      <c r="PY108" s="21"/>
      <c r="PZ108" s="21"/>
      <c r="QA108" s="21"/>
      <c r="QB108" s="21"/>
      <c r="QC108" s="21"/>
      <c r="QD108" s="21"/>
      <c r="QE108" s="21"/>
      <c r="QF108" s="21"/>
      <c r="QG108" s="21"/>
      <c r="QH108" s="21"/>
      <c r="QI108" s="21"/>
      <c r="QJ108" s="21"/>
      <c r="QK108" s="21"/>
      <c r="QL108" s="21"/>
      <c r="QM108" s="21"/>
      <c r="QN108" s="21"/>
      <c r="QO108" s="21"/>
      <c r="QP108" s="21"/>
      <c r="QQ108" s="21"/>
      <c r="QR108" s="21"/>
      <c r="QS108" s="21"/>
      <c r="QT108" s="21"/>
      <c r="QU108" s="21"/>
      <c r="QV108" s="21"/>
      <c r="QW108" s="21"/>
      <c r="QX108" s="21"/>
      <c r="QY108" s="21"/>
      <c r="QZ108" s="21"/>
      <c r="RA108" s="21"/>
      <c r="RB108" s="21"/>
      <c r="RC108" s="21"/>
      <c r="RD108" s="21"/>
      <c r="RE108" s="21"/>
      <c r="RF108" s="21"/>
      <c r="RG108" s="21"/>
      <c r="RH108" s="21"/>
      <c r="RI108" s="21"/>
      <c r="RJ108" s="21"/>
      <c r="RK108" s="21"/>
      <c r="RL108" s="21"/>
      <c r="RM108" s="21"/>
      <c r="RN108" s="21"/>
      <c r="RO108" s="21"/>
      <c r="RP108" s="21"/>
      <c r="RQ108" s="21"/>
      <c r="RR108" s="21"/>
      <c r="RS108" s="21"/>
      <c r="RT108" s="21"/>
      <c r="RU108" s="21"/>
      <c r="RV108" s="21"/>
      <c r="RW108" s="21"/>
      <c r="RX108" s="21"/>
      <c r="RY108" s="21"/>
      <c r="RZ108" s="21"/>
      <c r="SA108" s="21"/>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row>
    <row r="109" spans="2:572" ht="15" hidden="1" customHeight="1" outlineLevel="1">
      <c r="B109" s="37" t="s">
        <v>790</v>
      </c>
      <c r="C109" s="69" t="str">
        <f>HYPERLINK("#Référentiel_de_Compétences!"&amp;ADDRESS(6+MATCH(B109,[2]Référentiel_de_Compétences!$B$7:$B$218,0),4),"Définition")</f>
        <v>Définition</v>
      </c>
      <c r="D109" s="38" t="str">
        <f>VLOOKUP(B109,[2]Référentiel_de_Compétences!$B$7:$C$399,2,0)</f>
        <v xml:space="preserve">Suivi des approvisionnements </v>
      </c>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19"/>
      <c r="AE109" s="21"/>
      <c r="AF109" s="19"/>
      <c r="AG109" s="19"/>
      <c r="AH109" s="21"/>
      <c r="AI109" s="19"/>
      <c r="AJ109" s="19"/>
      <c r="AK109" s="21"/>
      <c r="AL109" s="19"/>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1"/>
      <c r="JH109" s="21"/>
      <c r="JI109" s="21"/>
      <c r="JJ109" s="21"/>
      <c r="JK109" s="21"/>
      <c r="JL109" s="21"/>
      <c r="JM109" s="21">
        <v>2</v>
      </c>
      <c r="JN109" s="21">
        <v>2</v>
      </c>
      <c r="JO109" s="21">
        <v>2</v>
      </c>
      <c r="JP109" s="21">
        <v>2</v>
      </c>
      <c r="JQ109" s="21">
        <v>2</v>
      </c>
      <c r="JR109" s="21"/>
      <c r="JS109" s="21"/>
      <c r="JT109" s="21"/>
      <c r="JU109" s="21"/>
      <c r="JV109" s="21">
        <v>2</v>
      </c>
      <c r="JW109" s="21"/>
      <c r="JX109" s="21"/>
      <c r="JY109" s="21"/>
      <c r="JZ109" s="21"/>
      <c r="KA109" s="21">
        <v>2</v>
      </c>
      <c r="KB109" s="21">
        <v>2</v>
      </c>
      <c r="KC109" s="21">
        <v>2</v>
      </c>
      <c r="KD109" s="21">
        <v>2</v>
      </c>
      <c r="KE109" s="21"/>
      <c r="KF109" s="21"/>
      <c r="KG109" s="21"/>
      <c r="KH109" s="21"/>
      <c r="KI109" s="21"/>
      <c r="KJ109" s="21"/>
      <c r="KK109" s="21"/>
      <c r="KL109" s="21"/>
      <c r="KM109" s="21"/>
      <c r="KN109" s="21"/>
      <c r="KO109" s="21"/>
      <c r="KP109" s="21"/>
      <c r="KQ109" s="21"/>
      <c r="KR109" s="21"/>
      <c r="KS109" s="21"/>
      <c r="KT109" s="21"/>
      <c r="KU109" s="21"/>
      <c r="KV109" s="21"/>
      <c r="KW109" s="21"/>
      <c r="KX109" s="21"/>
      <c r="KY109" s="21"/>
      <c r="KZ109" s="21"/>
      <c r="LA109" s="21"/>
      <c r="LB109" s="21"/>
      <c r="LC109" s="21"/>
      <c r="LD109" s="21"/>
      <c r="LE109" s="21"/>
      <c r="LF109" s="21"/>
      <c r="LG109" s="21"/>
      <c r="LH109" s="21"/>
      <c r="LI109" s="21"/>
      <c r="LJ109" s="21"/>
      <c r="LK109" s="21"/>
      <c r="LL109" s="21"/>
      <c r="LM109" s="21"/>
      <c r="LN109" s="21"/>
      <c r="LO109" s="21"/>
      <c r="LP109" s="21"/>
      <c r="LQ109" s="21"/>
      <c r="LR109" s="21"/>
      <c r="LS109" s="21"/>
      <c r="LT109" s="21"/>
      <c r="LU109" s="21"/>
      <c r="LV109" s="21"/>
      <c r="LW109" s="21"/>
      <c r="LX109" s="21"/>
      <c r="LY109" s="21"/>
      <c r="LZ109" s="21"/>
      <c r="MA109" s="21"/>
      <c r="MB109" s="21"/>
      <c r="MC109" s="21"/>
      <c r="MD109" s="21"/>
      <c r="ME109" s="21"/>
      <c r="MF109" s="21"/>
      <c r="MG109" s="21"/>
      <c r="MH109" s="21"/>
      <c r="MI109" s="21"/>
      <c r="MJ109" s="21"/>
      <c r="MK109" s="21"/>
      <c r="ML109" s="21"/>
      <c r="MM109" s="21"/>
      <c r="MN109" s="21"/>
      <c r="MO109" s="21"/>
      <c r="MP109" s="21"/>
      <c r="MQ109" s="21"/>
      <c r="MR109" s="21"/>
      <c r="MS109" s="21"/>
      <c r="MT109" s="21"/>
      <c r="MU109" s="21"/>
      <c r="MV109" s="21"/>
      <c r="MW109" s="21"/>
      <c r="MX109" s="21"/>
      <c r="MY109" s="21"/>
      <c r="MZ109" s="21"/>
      <c r="NA109" s="21"/>
      <c r="NB109" s="21"/>
      <c r="NC109" s="21"/>
      <c r="ND109" s="21"/>
      <c r="NE109" s="21"/>
      <c r="NF109" s="21"/>
      <c r="NG109" s="21"/>
      <c r="NH109" s="21"/>
      <c r="NI109" s="21"/>
      <c r="NJ109" s="21"/>
      <c r="NK109" s="21"/>
      <c r="NL109" s="21"/>
      <c r="NM109" s="21"/>
      <c r="NN109" s="21"/>
      <c r="NO109" s="21"/>
      <c r="NP109" s="21"/>
      <c r="NQ109" s="21"/>
      <c r="NR109" s="21"/>
      <c r="NS109" s="21"/>
      <c r="NT109" s="21"/>
      <c r="NU109" s="21"/>
      <c r="NV109" s="21"/>
      <c r="NW109" s="21"/>
      <c r="NX109" s="21"/>
      <c r="NY109" s="21"/>
      <c r="NZ109" s="21"/>
      <c r="OA109" s="21"/>
      <c r="OB109" s="21"/>
      <c r="OC109" s="21"/>
      <c r="OD109" s="21"/>
      <c r="OE109" s="21"/>
      <c r="OF109" s="21"/>
      <c r="OG109" s="21"/>
      <c r="OH109" s="21"/>
      <c r="OI109" s="21"/>
      <c r="OJ109" s="21"/>
      <c r="OK109" s="21"/>
      <c r="OL109" s="21"/>
      <c r="OM109" s="21"/>
      <c r="ON109" s="21"/>
      <c r="OO109" s="21"/>
      <c r="OP109" s="21"/>
      <c r="OQ109" s="21"/>
      <c r="OR109" s="21"/>
      <c r="OS109" s="21"/>
      <c r="OT109" s="21"/>
      <c r="OU109" s="21"/>
      <c r="OV109" s="21"/>
      <c r="OW109" s="21"/>
      <c r="OX109" s="21"/>
      <c r="OY109" s="21"/>
      <c r="OZ109" s="21"/>
      <c r="PA109" s="21"/>
      <c r="PB109" s="21"/>
      <c r="PC109" s="21"/>
      <c r="PD109" s="21"/>
      <c r="PE109" s="21"/>
      <c r="PF109" s="21"/>
      <c r="PG109" s="21"/>
      <c r="PH109" s="21"/>
      <c r="PI109" s="21"/>
      <c r="PJ109" s="21"/>
      <c r="PK109" s="21"/>
      <c r="PL109" s="21"/>
      <c r="PM109" s="21"/>
      <c r="PN109" s="21"/>
      <c r="PO109" s="21"/>
      <c r="PP109" s="21"/>
      <c r="PQ109" s="21"/>
      <c r="PR109" s="21"/>
      <c r="PS109" s="21"/>
      <c r="PT109" s="21"/>
      <c r="PU109" s="21"/>
      <c r="PV109" s="21"/>
      <c r="PW109" s="21"/>
      <c r="PX109" s="21"/>
      <c r="PY109" s="21"/>
      <c r="PZ109" s="21"/>
      <c r="QA109" s="21"/>
      <c r="QB109" s="21"/>
      <c r="QC109" s="21"/>
      <c r="QD109" s="21"/>
      <c r="QE109" s="21"/>
      <c r="QF109" s="21"/>
      <c r="QG109" s="21"/>
      <c r="QH109" s="21"/>
      <c r="QI109" s="21"/>
      <c r="QJ109" s="21"/>
      <c r="QK109" s="21"/>
      <c r="QL109" s="21"/>
      <c r="QM109" s="21"/>
      <c r="QN109" s="21"/>
      <c r="QO109" s="21"/>
      <c r="QP109" s="21"/>
      <c r="QQ109" s="21"/>
      <c r="QR109" s="21"/>
      <c r="QS109" s="21"/>
      <c r="QT109" s="21"/>
      <c r="QU109" s="21"/>
      <c r="QV109" s="21"/>
      <c r="QW109" s="21"/>
      <c r="QX109" s="21"/>
      <c r="QY109" s="21"/>
      <c r="QZ109" s="21"/>
      <c r="RA109" s="21"/>
      <c r="RB109" s="21"/>
      <c r="RC109" s="21"/>
      <c r="RD109" s="21"/>
      <c r="RE109" s="21"/>
      <c r="RF109" s="21"/>
      <c r="RG109" s="21"/>
      <c r="RH109" s="21"/>
      <c r="RI109" s="21"/>
      <c r="RJ109" s="21"/>
      <c r="RK109" s="21"/>
      <c r="RL109" s="21"/>
      <c r="RM109" s="21"/>
      <c r="RN109" s="21"/>
      <c r="RO109" s="21"/>
      <c r="RP109" s="21"/>
      <c r="RQ109" s="21"/>
      <c r="RR109" s="21"/>
      <c r="RS109" s="21"/>
      <c r="RT109" s="21"/>
      <c r="RU109" s="21"/>
      <c r="RV109" s="21"/>
      <c r="RW109" s="21"/>
      <c r="RX109" s="21"/>
      <c r="RY109" s="21"/>
      <c r="RZ109" s="21"/>
      <c r="SA109" s="21"/>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row>
    <row r="110" spans="2:572" ht="15" hidden="1" customHeight="1">
      <c r="B110" s="101" t="s">
        <v>791</v>
      </c>
      <c r="C110" s="101"/>
      <c r="D110" s="101"/>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c r="JB110" s="40"/>
      <c r="JC110" s="40"/>
      <c r="JD110" s="40"/>
      <c r="JE110" s="40"/>
      <c r="JF110" s="40"/>
      <c r="JG110" s="40"/>
      <c r="JH110" s="40"/>
      <c r="JI110" s="40"/>
      <c r="JJ110" s="40"/>
      <c r="JK110" s="40"/>
      <c r="JL110" s="40"/>
      <c r="JM110" s="89"/>
      <c r="JN110" s="89"/>
      <c r="JO110" s="89"/>
      <c r="JP110" s="89"/>
      <c r="JQ110" s="89"/>
      <c r="JR110" s="89"/>
      <c r="JS110" s="89"/>
      <c r="JT110" s="89"/>
      <c r="JU110" s="89"/>
      <c r="JV110" s="89"/>
      <c r="JW110" s="89"/>
      <c r="JX110" s="89"/>
      <c r="JY110" s="89"/>
      <c r="JZ110" s="89"/>
      <c r="KA110" s="89"/>
      <c r="KB110" s="89"/>
      <c r="KC110" s="89"/>
      <c r="KD110" s="89"/>
      <c r="KE110" s="89"/>
      <c r="KF110" s="89"/>
      <c r="KG110" s="89"/>
      <c r="KH110" s="89"/>
      <c r="KI110" s="89"/>
      <c r="KJ110" s="89"/>
      <c r="KK110" s="89"/>
      <c r="KL110" s="89"/>
      <c r="KM110" s="89"/>
      <c r="KN110" s="89"/>
      <c r="KO110" s="89"/>
      <c r="KP110" s="89"/>
      <c r="KQ110" s="89"/>
      <c r="KR110" s="89"/>
      <c r="KS110" s="89"/>
      <c r="KT110" s="89"/>
      <c r="KU110" s="148"/>
      <c r="KV110" s="148"/>
      <c r="KW110" s="148"/>
      <c r="KX110" s="148"/>
      <c r="KY110" s="148"/>
      <c r="KZ110" s="148"/>
      <c r="LA110" s="148"/>
      <c r="LB110" s="148"/>
      <c r="LC110" s="148"/>
      <c r="LD110" s="148"/>
      <c r="LE110" s="148"/>
      <c r="LF110" s="148"/>
      <c r="LG110" s="148"/>
      <c r="LH110" s="148"/>
      <c r="LI110" s="148"/>
      <c r="LJ110" s="148"/>
      <c r="LK110" s="148"/>
      <c r="LL110" s="148"/>
      <c r="LM110" s="148"/>
      <c r="LN110" s="148"/>
      <c r="LO110" s="148"/>
      <c r="LP110" s="148"/>
      <c r="LQ110" s="148"/>
      <c r="LR110" s="148"/>
      <c r="LS110" s="148"/>
      <c r="LT110" s="148"/>
      <c r="LU110" s="148"/>
      <c r="LV110" s="148"/>
      <c r="LW110" s="148"/>
      <c r="LX110" s="148"/>
      <c r="LY110" s="148"/>
      <c r="LZ110" s="148"/>
      <c r="MA110" s="148"/>
      <c r="MB110" s="148"/>
      <c r="MC110" s="148"/>
      <c r="MD110" s="148"/>
      <c r="ME110" s="148"/>
      <c r="MF110" s="148"/>
      <c r="MG110" s="148"/>
      <c r="MH110" s="148"/>
      <c r="MI110" s="148"/>
      <c r="MJ110" s="148"/>
      <c r="MK110" s="148"/>
      <c r="ML110" s="148"/>
      <c r="MM110" s="148"/>
      <c r="MN110" s="148"/>
      <c r="MO110" s="148"/>
      <c r="MP110" s="148"/>
      <c r="MQ110" s="148"/>
      <c r="MR110" s="148"/>
      <c r="MS110" s="148"/>
      <c r="MT110" s="148"/>
      <c r="MU110" s="148"/>
      <c r="MV110" s="148"/>
      <c r="MW110" s="148"/>
      <c r="MX110" s="148"/>
      <c r="MY110" s="148"/>
      <c r="MZ110" s="148"/>
      <c r="NA110" s="148"/>
      <c r="NB110" s="148"/>
      <c r="NC110" s="148"/>
      <c r="ND110" s="148"/>
      <c r="NE110" s="148"/>
      <c r="NF110" s="148"/>
      <c r="NG110" s="148"/>
      <c r="NH110" s="148"/>
      <c r="NI110" s="148"/>
      <c r="NJ110" s="148"/>
      <c r="NK110" s="148"/>
      <c r="NL110" s="148"/>
      <c r="NM110" s="148"/>
      <c r="NN110" s="148"/>
      <c r="NO110" s="148"/>
      <c r="NP110" s="148"/>
      <c r="NQ110" s="148"/>
      <c r="NR110" s="148"/>
      <c r="NS110" s="148"/>
      <c r="NT110" s="148"/>
      <c r="NU110" s="148"/>
      <c r="NV110" s="148"/>
      <c r="NW110" s="148"/>
      <c r="NX110" s="148"/>
      <c r="NY110" s="148"/>
      <c r="NZ110" s="148"/>
      <c r="OA110" s="148"/>
      <c r="OB110" s="148"/>
      <c r="OC110" s="148"/>
      <c r="OD110" s="148"/>
      <c r="OE110" s="40"/>
      <c r="OF110" s="40"/>
      <c r="OG110" s="148"/>
      <c r="OH110" s="148"/>
      <c r="OI110" s="148"/>
      <c r="OJ110" s="148"/>
      <c r="OK110" s="148"/>
      <c r="OL110" s="148"/>
      <c r="OM110" s="148"/>
      <c r="ON110" s="148"/>
      <c r="OO110" s="148"/>
      <c r="OP110" s="148"/>
      <c r="OQ110" s="148"/>
      <c r="OR110" s="148"/>
      <c r="OS110" s="148"/>
      <c r="OT110" s="148"/>
      <c r="OU110" s="148"/>
      <c r="OV110" s="148"/>
      <c r="OW110" s="148"/>
      <c r="OX110" s="148"/>
      <c r="OY110" s="148"/>
      <c r="OZ110" s="148"/>
      <c r="PA110" s="148"/>
      <c r="PB110" s="148"/>
      <c r="PC110" s="148"/>
      <c r="PD110" s="148"/>
      <c r="PE110" s="148"/>
      <c r="PF110" s="148"/>
      <c r="PG110" s="148"/>
      <c r="PH110" s="148"/>
      <c r="PI110" s="148"/>
      <c r="PJ110" s="148"/>
      <c r="PK110" s="148"/>
      <c r="PL110" s="148"/>
      <c r="PM110" s="148"/>
      <c r="PN110" s="148"/>
      <c r="PO110" s="148"/>
      <c r="PP110" s="148"/>
      <c r="PQ110" s="148"/>
      <c r="PR110" s="148"/>
      <c r="PS110" s="148"/>
      <c r="PT110" s="148"/>
      <c r="PU110" s="148"/>
      <c r="PV110" s="148"/>
      <c r="PW110" s="148"/>
      <c r="PX110" s="148"/>
      <c r="PY110" s="148"/>
      <c r="PZ110" s="148"/>
      <c r="QA110" s="148"/>
      <c r="QB110" s="148"/>
      <c r="QC110" s="148"/>
      <c r="QD110" s="148"/>
      <c r="QE110" s="148"/>
      <c r="QF110" s="148"/>
      <c r="QG110" s="148"/>
      <c r="QH110" s="148"/>
      <c r="QI110" s="148"/>
      <c r="QJ110" s="148"/>
      <c r="QK110" s="148"/>
      <c r="QL110" s="148"/>
      <c r="QM110" s="148"/>
      <c r="QN110" s="148"/>
      <c r="QO110" s="148"/>
      <c r="QP110" s="148"/>
      <c r="QQ110" s="148"/>
      <c r="QR110" s="148"/>
      <c r="QS110" s="148"/>
      <c r="QT110" s="148"/>
      <c r="QU110" s="148"/>
      <c r="QV110" s="148"/>
      <c r="QW110" s="148"/>
      <c r="QX110" s="148"/>
      <c r="QY110" s="148"/>
      <c r="QZ110" s="148"/>
      <c r="RA110" s="148"/>
      <c r="RB110" s="148"/>
      <c r="RC110" s="148"/>
      <c r="RD110" s="148"/>
      <c r="RE110" s="148"/>
      <c r="RF110" s="148"/>
      <c r="RG110" s="148"/>
      <c r="RH110" s="148"/>
      <c r="RI110" s="148"/>
      <c r="RJ110" s="148"/>
      <c r="RK110" s="148"/>
      <c r="RL110" s="148"/>
      <c r="RM110" s="148"/>
      <c r="RN110" s="148"/>
      <c r="RO110" s="148"/>
      <c r="RP110" s="148"/>
      <c r="RQ110" s="148"/>
      <c r="RR110" s="148"/>
      <c r="RS110" s="148"/>
      <c r="RT110" s="148"/>
      <c r="RU110" s="148"/>
      <c r="RV110" s="148"/>
      <c r="RW110" s="148"/>
      <c r="RX110" s="148"/>
      <c r="RY110" s="148"/>
      <c r="RZ110" s="40"/>
      <c r="SA110" s="40"/>
      <c r="SB110" s="40"/>
      <c r="SC110" s="40"/>
      <c r="SD110" s="40"/>
      <c r="SE110" s="40"/>
      <c r="SF110" s="40"/>
      <c r="SG110" s="40"/>
      <c r="SH110" s="40"/>
      <c r="SI110" s="40"/>
      <c r="SJ110" s="40"/>
      <c r="SK110" s="40"/>
      <c r="SL110" s="40"/>
      <c r="SM110" s="40"/>
      <c r="SN110" s="40"/>
      <c r="SO110" s="40"/>
      <c r="SP110" s="40"/>
      <c r="SQ110" s="40"/>
      <c r="SR110" s="40"/>
      <c r="SS110" s="40"/>
      <c r="ST110" s="40"/>
      <c r="SU110" s="40"/>
      <c r="SV110" s="40"/>
      <c r="SW110" s="40"/>
      <c r="SX110" s="40"/>
      <c r="SY110" s="40"/>
      <c r="SZ110" s="40"/>
      <c r="TA110" s="40"/>
      <c r="TB110" s="40"/>
      <c r="TC110" s="40"/>
      <c r="TD110" s="40"/>
      <c r="TE110" s="40"/>
      <c r="TF110" s="40"/>
      <c r="TG110" s="40"/>
      <c r="TH110" s="40"/>
      <c r="TI110" s="40"/>
      <c r="TJ110" s="40"/>
      <c r="TK110" s="40"/>
      <c r="TL110" s="40"/>
      <c r="TM110" s="40"/>
      <c r="TN110" s="40"/>
      <c r="TO110" s="40"/>
      <c r="TP110" s="40"/>
      <c r="TQ110" s="40"/>
      <c r="TR110" s="40"/>
      <c r="TS110" s="40"/>
      <c r="TT110" s="40"/>
      <c r="TU110" s="40"/>
      <c r="TV110" s="40"/>
      <c r="TW110" s="40"/>
      <c r="TX110" s="40"/>
      <c r="TY110" s="40"/>
      <c r="TZ110" s="40"/>
      <c r="UA110" s="40"/>
      <c r="UB110" s="40"/>
      <c r="UC110" s="40"/>
      <c r="UD110" s="40"/>
      <c r="UE110" s="40"/>
      <c r="UF110" s="40"/>
      <c r="UG110" s="40"/>
      <c r="UH110" s="40"/>
      <c r="UI110" s="40"/>
      <c r="UJ110" s="40"/>
      <c r="UK110" s="40"/>
      <c r="UL110" s="40"/>
      <c r="UM110" s="40"/>
      <c r="UN110" s="40"/>
      <c r="UO110" s="40"/>
      <c r="UP110" s="40"/>
      <c r="UQ110" s="40"/>
      <c r="UR110" s="40"/>
      <c r="US110" s="40"/>
      <c r="UT110" s="40"/>
      <c r="UU110" s="40"/>
      <c r="UV110" s="40"/>
      <c r="UW110" s="40"/>
      <c r="UX110" s="40"/>
      <c r="UY110" s="40"/>
      <c r="UZ110" s="40"/>
    </row>
    <row r="111" spans="2:572" ht="15" hidden="1" customHeight="1" outlineLevel="1">
      <c r="B111" s="35" t="s">
        <v>792</v>
      </c>
      <c r="C111" s="69" t="str">
        <f>HYPERLINK("#Référentiel_de_Compétences!"&amp;ADDRESS(6+MATCH(B111,[2]Référentiel_de_Compétences!$B$7:$B$218,0),4),"Définition")</f>
        <v>Définition</v>
      </c>
      <c r="D111" s="36" t="str">
        <f>VLOOKUP(B111,[2]Référentiel_de_Compétences!$B$7:$C$399,2,0)</f>
        <v>Contrôle de gestion</v>
      </c>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21"/>
      <c r="AF111" s="19"/>
      <c r="AG111" s="19"/>
      <c r="AH111" s="21"/>
      <c r="AI111" s="19"/>
      <c r="AJ111" s="19"/>
      <c r="AK111" s="21"/>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21"/>
      <c r="HL111" s="21"/>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c r="JB111" s="19"/>
      <c r="JC111" s="19"/>
      <c r="JD111" s="19"/>
      <c r="JE111" s="19"/>
      <c r="JF111" s="19"/>
      <c r="JG111" s="19"/>
      <c r="JH111" s="19"/>
      <c r="JI111" s="19"/>
      <c r="JJ111" s="19"/>
      <c r="JK111" s="19"/>
      <c r="JL111" s="19"/>
      <c r="JM111" s="19"/>
      <c r="JN111" s="19"/>
      <c r="JO111" s="19"/>
      <c r="JP111" s="19"/>
      <c r="JQ111" s="19"/>
      <c r="JR111" s="19"/>
      <c r="JS111" s="19"/>
      <c r="JT111" s="19"/>
      <c r="JU111" s="19"/>
      <c r="JV111" s="19"/>
      <c r="JW111" s="19"/>
      <c r="JX111" s="19"/>
      <c r="JY111" s="19"/>
      <c r="JZ111" s="19"/>
      <c r="KA111" s="19"/>
      <c r="KB111" s="19"/>
      <c r="KC111" s="19"/>
      <c r="KD111" s="19"/>
      <c r="KE111" s="19"/>
      <c r="KF111" s="19"/>
      <c r="KG111" s="19"/>
      <c r="KH111" s="19"/>
      <c r="KI111" s="19"/>
      <c r="KJ111" s="19"/>
      <c r="KK111" s="19"/>
      <c r="KL111" s="19"/>
      <c r="KM111" s="19"/>
      <c r="KN111" s="19"/>
      <c r="KO111" s="19"/>
      <c r="KP111" s="19"/>
      <c r="KQ111" s="19"/>
      <c r="KR111" s="19"/>
      <c r="KS111" s="19"/>
      <c r="KT111" s="19"/>
      <c r="KU111" s="19"/>
      <c r="KV111" s="19"/>
      <c r="KW111" s="19"/>
      <c r="KX111" s="19"/>
      <c r="KY111" s="19"/>
      <c r="KZ111" s="19"/>
      <c r="LA111" s="19"/>
      <c r="LB111" s="19"/>
      <c r="LC111" s="19"/>
      <c r="LD111" s="19"/>
      <c r="LE111" s="19"/>
      <c r="LF111" s="19"/>
      <c r="LG111" s="19"/>
      <c r="LH111" s="19"/>
      <c r="LI111" s="19"/>
      <c r="LJ111" s="19"/>
      <c r="LK111" s="19"/>
      <c r="LL111" s="19"/>
      <c r="LM111" s="19"/>
      <c r="LN111" s="19"/>
      <c r="LO111" s="19"/>
      <c r="LP111" s="19"/>
      <c r="LQ111" s="19"/>
      <c r="LR111" s="19"/>
      <c r="LS111" s="19"/>
      <c r="LT111" s="19"/>
      <c r="LU111" s="19"/>
      <c r="LV111" s="19"/>
      <c r="LW111" s="19"/>
      <c r="LX111" s="19"/>
      <c r="LY111" s="19"/>
      <c r="LZ111" s="19"/>
      <c r="MA111" s="19"/>
      <c r="MB111" s="19"/>
      <c r="MC111" s="19"/>
      <c r="MD111" s="19"/>
      <c r="ME111" s="19"/>
      <c r="MF111" s="19"/>
      <c r="MG111" s="19"/>
      <c r="MH111" s="19"/>
      <c r="MI111" s="19"/>
      <c r="MJ111" s="19"/>
      <c r="MK111" s="19"/>
      <c r="ML111" s="19"/>
      <c r="MM111" s="19"/>
      <c r="MN111" s="19"/>
      <c r="MO111" s="19"/>
      <c r="MP111" s="19"/>
      <c r="MQ111" s="19"/>
      <c r="MR111" s="19"/>
      <c r="MS111" s="19"/>
      <c r="MT111" s="19"/>
      <c r="MU111" s="19"/>
      <c r="MV111" s="19"/>
      <c r="MW111" s="19"/>
      <c r="MX111" s="19"/>
      <c r="MY111" s="19"/>
      <c r="MZ111" s="19"/>
      <c r="NA111" s="19"/>
      <c r="NB111" s="19"/>
      <c r="NC111" s="19"/>
      <c r="ND111" s="19"/>
      <c r="NE111" s="19"/>
      <c r="NF111" s="19"/>
      <c r="NG111" s="19"/>
      <c r="NH111" s="19"/>
      <c r="NI111" s="19"/>
      <c r="NJ111" s="19"/>
      <c r="NK111" s="19"/>
      <c r="NL111" s="19"/>
      <c r="NM111" s="19"/>
      <c r="NN111" s="19"/>
      <c r="NO111" s="19"/>
      <c r="NP111" s="19"/>
      <c r="NQ111" s="19"/>
      <c r="NR111" s="19"/>
      <c r="NS111" s="19"/>
      <c r="NT111" s="19"/>
      <c r="NU111" s="19"/>
      <c r="NV111" s="19"/>
      <c r="NW111" s="19"/>
      <c r="NX111" s="19"/>
      <c r="NY111" s="19"/>
      <c r="NZ111" s="19"/>
      <c r="OA111" s="19"/>
      <c r="OB111" s="19"/>
      <c r="OC111" s="19"/>
      <c r="OD111" s="19"/>
      <c r="OE111" s="19"/>
      <c r="OF111" s="19"/>
      <c r="OG111" s="19"/>
      <c r="OH111" s="19"/>
      <c r="OI111" s="19"/>
      <c r="OJ111" s="19"/>
      <c r="OK111" s="19"/>
      <c r="OL111" s="19"/>
      <c r="OM111" s="19"/>
      <c r="ON111" s="19"/>
      <c r="OO111" s="19"/>
      <c r="OP111" s="19"/>
      <c r="OQ111" s="19"/>
      <c r="OR111" s="19"/>
      <c r="OS111" s="19"/>
      <c r="OT111" s="19"/>
      <c r="OU111" s="19"/>
      <c r="OV111" s="19">
        <v>2</v>
      </c>
      <c r="OW111" s="19">
        <v>2</v>
      </c>
      <c r="OX111" s="19"/>
      <c r="OY111" s="19"/>
      <c r="OZ111" s="19"/>
      <c r="PA111" s="19">
        <v>2</v>
      </c>
      <c r="PB111" s="19">
        <v>2</v>
      </c>
      <c r="PC111" s="19"/>
      <c r="PD111" s="19"/>
      <c r="PE111" s="19"/>
      <c r="PF111" s="19"/>
      <c r="PG111" s="19">
        <v>2</v>
      </c>
      <c r="PH111" s="19">
        <v>2</v>
      </c>
      <c r="PI111" s="19">
        <v>2</v>
      </c>
      <c r="PJ111" s="19">
        <v>2</v>
      </c>
      <c r="PK111" s="19">
        <v>2</v>
      </c>
      <c r="PL111" s="19"/>
      <c r="PM111" s="19"/>
      <c r="PN111" s="19"/>
      <c r="PO111" s="19"/>
      <c r="PP111" s="19"/>
      <c r="PQ111" s="19"/>
      <c r="PR111" s="19"/>
      <c r="PS111" s="19"/>
      <c r="PT111" s="19"/>
      <c r="PU111" s="19"/>
      <c r="PV111" s="19"/>
      <c r="PW111" s="19"/>
      <c r="PX111" s="19"/>
      <c r="PY111" s="19"/>
      <c r="PZ111" s="19"/>
      <c r="QA111" s="19"/>
      <c r="QB111" s="19"/>
      <c r="QC111" s="19"/>
      <c r="QD111" s="19"/>
      <c r="QE111" s="19"/>
      <c r="QF111" s="19"/>
      <c r="QG111" s="19"/>
      <c r="QH111" s="19"/>
      <c r="QI111" s="19"/>
      <c r="QJ111" s="19"/>
      <c r="QK111" s="19"/>
      <c r="QL111" s="19"/>
      <c r="QM111" s="19"/>
      <c r="QN111" s="19"/>
      <c r="QO111" s="19"/>
      <c r="QP111" s="19"/>
      <c r="QQ111" s="19"/>
      <c r="QR111" s="19"/>
      <c r="QS111" s="19"/>
      <c r="QT111" s="19"/>
      <c r="QU111" s="19"/>
      <c r="QV111" s="19"/>
      <c r="QW111" s="19"/>
      <c r="QX111" s="19"/>
      <c r="QY111" s="19"/>
      <c r="QZ111" s="19"/>
      <c r="RA111" s="19"/>
      <c r="RB111" s="19"/>
      <c r="RC111" s="19"/>
      <c r="RD111" s="19"/>
      <c r="RE111" s="19"/>
      <c r="RF111" s="19"/>
      <c r="RG111" s="19"/>
      <c r="RH111" s="19"/>
      <c r="RI111" s="19"/>
      <c r="RJ111" s="19"/>
      <c r="RK111" s="19"/>
      <c r="RL111" s="19"/>
      <c r="RM111" s="19"/>
      <c r="RN111" s="19"/>
      <c r="RO111" s="19"/>
      <c r="RP111" s="19"/>
      <c r="RQ111" s="19"/>
      <c r="RR111" s="19"/>
      <c r="RS111" s="19"/>
      <c r="RT111" s="19"/>
      <c r="RU111" s="19"/>
      <c r="RV111" s="19"/>
      <c r="RW111" s="19"/>
      <c r="RX111" s="19"/>
      <c r="RY111" s="19"/>
      <c r="RZ111" s="19"/>
      <c r="SA111" s="19"/>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row>
    <row r="112" spans="2:572" ht="15" hidden="1" customHeight="1" outlineLevel="1">
      <c r="B112" s="23" t="s">
        <v>793</v>
      </c>
      <c r="C112" s="69" t="str">
        <f>HYPERLINK("#Référentiel_de_Compétences!"&amp;ADDRESS(6+MATCH(B112,[2]Référentiel_de_Compétences!$B$7:$B$218,0),4),"Définition")</f>
        <v>Définition</v>
      </c>
      <c r="D112" s="24" t="str">
        <f>VLOOKUP(B112,[2]Référentiel_de_Compétences!$B$7:$C$399,2,0)</f>
        <v>Gestion de trésorerie</v>
      </c>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19"/>
      <c r="AE112" s="21"/>
      <c r="AF112" s="19"/>
      <c r="AG112" s="19"/>
      <c r="AH112" s="21"/>
      <c r="AI112" s="19"/>
      <c r="AJ112" s="19"/>
      <c r="AK112" s="21"/>
      <c r="AL112" s="19"/>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v>2</v>
      </c>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row>
    <row r="113" spans="2:572" ht="15" hidden="1" customHeight="1" outlineLevel="1">
      <c r="B113" s="23" t="s">
        <v>794</v>
      </c>
      <c r="C113" s="69" t="str">
        <f>HYPERLINK("#Référentiel_de_Compétences!"&amp;ADDRESS(6+MATCH(B113,[2]Référentiel_de_Compétences!$B$7:$B$218,0),4),"Définition")</f>
        <v>Définition</v>
      </c>
      <c r="D113" s="24" t="str">
        <f>VLOOKUP(B113,[2]Référentiel_de_Compétences!$B$7:$C$399,2,0)</f>
        <v>Comptabilité générale</v>
      </c>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19"/>
      <c r="AE113" s="21"/>
      <c r="AF113" s="19"/>
      <c r="AG113" s="19"/>
      <c r="AH113" s="21"/>
      <c r="AI113" s="19"/>
      <c r="AJ113" s="19"/>
      <c r="AK113" s="21"/>
      <c r="AL113" s="19"/>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v>2</v>
      </c>
      <c r="OK113" s="21">
        <v>2</v>
      </c>
      <c r="OL113" s="21">
        <v>2</v>
      </c>
      <c r="OM113" s="21"/>
      <c r="ON113" s="21">
        <v>2</v>
      </c>
      <c r="OO113" s="21">
        <v>2</v>
      </c>
      <c r="OP113" s="21">
        <v>2</v>
      </c>
      <c r="OQ113" s="21">
        <v>2</v>
      </c>
      <c r="OR113" s="21"/>
      <c r="OS113" s="21"/>
      <c r="OT113" s="21">
        <v>2</v>
      </c>
      <c r="OU113" s="21">
        <v>2</v>
      </c>
      <c r="OV113" s="21"/>
      <c r="OW113" s="21"/>
      <c r="OX113" s="21">
        <v>2</v>
      </c>
      <c r="OY113" s="21">
        <v>2</v>
      </c>
      <c r="OZ113" s="21"/>
      <c r="PA113" s="21"/>
      <c r="PB113" s="21"/>
      <c r="PC113" s="21">
        <v>2</v>
      </c>
      <c r="PD113" s="21">
        <v>2</v>
      </c>
      <c r="PE113" s="21">
        <v>2</v>
      </c>
      <c r="PF113" s="21">
        <v>2</v>
      </c>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row>
    <row r="114" spans="2:572" ht="15" hidden="1" customHeight="1" outlineLevel="1">
      <c r="B114" s="23" t="s">
        <v>795</v>
      </c>
      <c r="C114" s="69" t="str">
        <f>HYPERLINK("#Référentiel_de_Compétences!"&amp;ADDRESS(6+MATCH(B114,[2]Référentiel_de_Compétences!$B$7:$B$218,0),4),"Définition")</f>
        <v>Définition</v>
      </c>
      <c r="D114" s="24" t="str">
        <f>VLOOKUP(B114,[2]Référentiel_de_Compétences!$B$7:$C$399,2,0)</f>
        <v xml:space="preserve">Comptabilité analytique </v>
      </c>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19"/>
      <c r="AE114" s="21"/>
      <c r="AF114" s="19"/>
      <c r="AG114" s="19"/>
      <c r="AH114" s="21"/>
      <c r="AI114" s="19"/>
      <c r="AJ114" s="19"/>
      <c r="AK114" s="21"/>
      <c r="AL114" s="19"/>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c r="JC114" s="19"/>
      <c r="JD114" s="19"/>
      <c r="JE114" s="19"/>
      <c r="JF114" s="19"/>
      <c r="JG114" s="19"/>
      <c r="JH114" s="19"/>
      <c r="JI114" s="19"/>
      <c r="JJ114" s="19"/>
      <c r="JK114" s="19"/>
      <c r="JL114" s="19"/>
      <c r="JM114" s="19"/>
      <c r="JN114" s="19"/>
      <c r="JO114" s="19"/>
      <c r="JP114" s="19"/>
      <c r="JQ114" s="19"/>
      <c r="JR114" s="19"/>
      <c r="JS114" s="19"/>
      <c r="JT114" s="19"/>
      <c r="JU114" s="19"/>
      <c r="JV114" s="19"/>
      <c r="JW114" s="19"/>
      <c r="JX114" s="19"/>
      <c r="JY114" s="19"/>
      <c r="JZ114" s="19"/>
      <c r="KA114" s="19"/>
      <c r="KB114" s="19"/>
      <c r="KC114" s="19"/>
      <c r="KD114" s="19"/>
      <c r="KE114" s="19"/>
      <c r="KF114" s="19"/>
      <c r="KG114" s="19"/>
      <c r="KH114" s="19"/>
      <c r="KI114" s="19"/>
      <c r="KJ114" s="19"/>
      <c r="KK114" s="19"/>
      <c r="KL114" s="19"/>
      <c r="KM114" s="19"/>
      <c r="KN114" s="19"/>
      <c r="KO114" s="19"/>
      <c r="KP114" s="19"/>
      <c r="KQ114" s="19"/>
      <c r="KR114" s="19"/>
      <c r="KS114" s="19"/>
      <c r="KT114" s="19"/>
      <c r="KU114" s="19"/>
      <c r="KV114" s="19"/>
      <c r="KW114" s="19"/>
      <c r="KX114" s="19"/>
      <c r="KY114" s="19"/>
      <c r="KZ114" s="19"/>
      <c r="LA114" s="19"/>
      <c r="LB114" s="19"/>
      <c r="LC114" s="19"/>
      <c r="LD114" s="19"/>
      <c r="LE114" s="19"/>
      <c r="LF114" s="19"/>
      <c r="LG114" s="19"/>
      <c r="LH114" s="19"/>
      <c r="LI114" s="19"/>
      <c r="LJ114" s="19"/>
      <c r="LK114" s="19"/>
      <c r="LL114" s="19"/>
      <c r="LM114" s="19"/>
      <c r="LN114" s="19"/>
      <c r="LO114" s="19"/>
      <c r="LP114" s="19"/>
      <c r="LQ114" s="19"/>
      <c r="LR114" s="19"/>
      <c r="LS114" s="19"/>
      <c r="LT114" s="19"/>
      <c r="LU114" s="19"/>
      <c r="LV114" s="19"/>
      <c r="LW114" s="19"/>
      <c r="LX114" s="19"/>
      <c r="LY114" s="19"/>
      <c r="LZ114" s="19"/>
      <c r="MA114" s="19"/>
      <c r="MB114" s="19"/>
      <c r="MC114" s="19"/>
      <c r="MD114" s="19"/>
      <c r="ME114" s="19"/>
      <c r="MF114" s="19"/>
      <c r="MG114" s="19"/>
      <c r="MH114" s="19"/>
      <c r="MI114" s="19"/>
      <c r="MJ114" s="19"/>
      <c r="MK114" s="19"/>
      <c r="ML114" s="19"/>
      <c r="MM114" s="19"/>
      <c r="MN114" s="19"/>
      <c r="MO114" s="19"/>
      <c r="MP114" s="19"/>
      <c r="MQ114" s="19"/>
      <c r="MR114" s="19"/>
      <c r="MS114" s="19"/>
      <c r="MT114" s="19"/>
      <c r="MU114" s="19"/>
      <c r="MV114" s="19"/>
      <c r="MW114" s="19"/>
      <c r="MX114" s="19"/>
      <c r="MY114" s="19"/>
      <c r="MZ114" s="19"/>
      <c r="NA114" s="19"/>
      <c r="NB114" s="19"/>
      <c r="NC114" s="19"/>
      <c r="ND114" s="19"/>
      <c r="NE114" s="19"/>
      <c r="NF114" s="19"/>
      <c r="NG114" s="19"/>
      <c r="NH114" s="19"/>
      <c r="NI114" s="19"/>
      <c r="NJ114" s="19"/>
      <c r="NK114" s="19"/>
      <c r="NL114" s="19"/>
      <c r="NM114" s="19"/>
      <c r="NN114" s="19"/>
      <c r="NO114" s="19"/>
      <c r="NP114" s="19"/>
      <c r="NQ114" s="19"/>
      <c r="NR114" s="19"/>
      <c r="NS114" s="19"/>
      <c r="NT114" s="19"/>
      <c r="NU114" s="19"/>
      <c r="NV114" s="19"/>
      <c r="NW114" s="19"/>
      <c r="NX114" s="19"/>
      <c r="NY114" s="19"/>
      <c r="NZ114" s="19"/>
      <c r="OA114" s="19"/>
      <c r="OB114" s="19"/>
      <c r="OC114" s="19"/>
      <c r="OD114" s="19"/>
      <c r="OE114" s="19"/>
      <c r="OF114" s="19"/>
      <c r="OG114" s="19"/>
      <c r="OH114" s="19"/>
      <c r="OI114" s="19"/>
      <c r="OJ114" s="19">
        <v>2</v>
      </c>
      <c r="OK114" s="19">
        <v>2</v>
      </c>
      <c r="OL114" s="19">
        <v>2</v>
      </c>
      <c r="OM114" s="19"/>
      <c r="ON114" s="19">
        <v>2</v>
      </c>
      <c r="OO114" s="19">
        <v>2</v>
      </c>
      <c r="OP114" s="19">
        <v>2</v>
      </c>
      <c r="OQ114" s="19">
        <v>2</v>
      </c>
      <c r="OR114" s="19"/>
      <c r="OS114" s="19"/>
      <c r="OT114" s="19">
        <v>2</v>
      </c>
      <c r="OU114" s="19">
        <v>2</v>
      </c>
      <c r="OV114" s="19"/>
      <c r="OW114" s="19"/>
      <c r="OX114" s="19">
        <v>2</v>
      </c>
      <c r="OY114" s="19">
        <v>2</v>
      </c>
      <c r="OZ114" s="19"/>
      <c r="PA114" s="19"/>
      <c r="PB114" s="19"/>
      <c r="PC114" s="19">
        <v>2</v>
      </c>
      <c r="PD114" s="19">
        <v>2</v>
      </c>
      <c r="PE114" s="19">
        <v>2</v>
      </c>
      <c r="PF114" s="19">
        <v>2</v>
      </c>
      <c r="PG114" s="19"/>
      <c r="PH114" s="19"/>
      <c r="PI114" s="19"/>
      <c r="PJ114" s="19"/>
      <c r="PK114" s="19"/>
      <c r="PL114" s="19"/>
      <c r="PM114" s="19"/>
      <c r="PN114" s="19"/>
      <c r="PO114" s="19"/>
      <c r="PP114" s="19"/>
      <c r="PQ114" s="19"/>
      <c r="PR114" s="19"/>
      <c r="PS114" s="19"/>
      <c r="PT114" s="19"/>
      <c r="PU114" s="19"/>
      <c r="PV114" s="19"/>
      <c r="PW114" s="19"/>
      <c r="PX114" s="19"/>
      <c r="PY114" s="19"/>
      <c r="PZ114" s="19"/>
      <c r="QA114" s="19"/>
      <c r="QB114" s="19"/>
      <c r="QC114" s="19"/>
      <c r="QD114" s="19"/>
      <c r="QE114" s="19"/>
      <c r="QF114" s="19"/>
      <c r="QG114" s="19"/>
      <c r="QH114" s="19"/>
      <c r="QI114" s="19"/>
      <c r="QJ114" s="19"/>
      <c r="QK114" s="19"/>
      <c r="QL114" s="19"/>
      <c r="QM114" s="19"/>
      <c r="QN114" s="19"/>
      <c r="QO114" s="19"/>
      <c r="QP114" s="19"/>
      <c r="QQ114" s="19"/>
      <c r="QR114" s="19"/>
      <c r="QS114" s="19"/>
      <c r="QT114" s="19"/>
      <c r="QU114" s="19"/>
      <c r="QV114" s="19"/>
      <c r="QW114" s="19"/>
      <c r="QX114" s="19"/>
      <c r="QY114" s="19"/>
      <c r="QZ114" s="19"/>
      <c r="RA114" s="19"/>
      <c r="RB114" s="19"/>
      <c r="RC114" s="19"/>
      <c r="RD114" s="19"/>
      <c r="RE114" s="19"/>
      <c r="RF114" s="19"/>
      <c r="RG114" s="19"/>
      <c r="RH114" s="19"/>
      <c r="RI114" s="19"/>
      <c r="RJ114" s="19"/>
      <c r="RK114" s="19"/>
      <c r="RL114" s="19"/>
      <c r="RM114" s="19"/>
      <c r="RN114" s="19"/>
      <c r="RO114" s="19"/>
      <c r="RP114" s="19"/>
      <c r="RQ114" s="19"/>
      <c r="RR114" s="19"/>
      <c r="RS114" s="19"/>
      <c r="RT114" s="19"/>
      <c r="RU114" s="19"/>
      <c r="RV114" s="19"/>
      <c r="RW114" s="19"/>
      <c r="RX114" s="19"/>
      <c r="RY114" s="19"/>
      <c r="RZ114" s="19"/>
      <c r="SA114" s="19"/>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row>
    <row r="115" spans="2:572" ht="15" hidden="1" customHeight="1" outlineLevel="1">
      <c r="B115" s="23" t="s">
        <v>796</v>
      </c>
      <c r="C115" s="69" t="str">
        <f>HYPERLINK("#Référentiel_de_Compétences!"&amp;ADDRESS(6+MATCH(B115,[2]Référentiel_de_Compétences!$B$7:$B$218,0),4),"Définition")</f>
        <v>Définition</v>
      </c>
      <c r="D115" s="24" t="str">
        <f>VLOOKUP(B115,[2]Référentiel_de_Compétences!$B$7:$C$399,2,0)</f>
        <v>Production comptable</v>
      </c>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19"/>
      <c r="AE115" s="21"/>
      <c r="AF115" s="19"/>
      <c r="AG115" s="19"/>
      <c r="AH115" s="21"/>
      <c r="AI115" s="19"/>
      <c r="AJ115" s="19"/>
      <c r="AK115" s="21"/>
      <c r="AL115" s="19"/>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v>2</v>
      </c>
      <c r="OK115" s="21">
        <v>2</v>
      </c>
      <c r="OL115" s="21">
        <v>2</v>
      </c>
      <c r="OM115" s="21"/>
      <c r="ON115" s="21">
        <v>2</v>
      </c>
      <c r="OO115" s="21">
        <v>2</v>
      </c>
      <c r="OP115" s="21">
        <v>2</v>
      </c>
      <c r="OQ115" s="21">
        <v>2</v>
      </c>
      <c r="OR115" s="21"/>
      <c r="OS115" s="21"/>
      <c r="OT115" s="21">
        <v>2</v>
      </c>
      <c r="OU115" s="21">
        <v>2</v>
      </c>
      <c r="OV115" s="21"/>
      <c r="OW115" s="21"/>
      <c r="OX115" s="21">
        <v>2</v>
      </c>
      <c r="OY115" s="21">
        <v>2</v>
      </c>
      <c r="OZ115" s="21"/>
      <c r="PA115" s="21"/>
      <c r="PB115" s="21"/>
      <c r="PC115" s="21">
        <v>2</v>
      </c>
      <c r="PD115" s="21">
        <v>2</v>
      </c>
      <c r="PE115" s="21">
        <v>2</v>
      </c>
      <c r="PF115" s="21">
        <v>2</v>
      </c>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row>
    <row r="116" spans="2:572" ht="15" hidden="1" customHeight="1" outlineLevel="1">
      <c r="B116" s="37" t="s">
        <v>797</v>
      </c>
      <c r="C116" s="69" t="str">
        <f>HYPERLINK("#Référentiel_de_Compétences!"&amp;ADDRESS(6+MATCH(B116,[2]Référentiel_de_Compétences!$B$7:$B$218,0),4),"Définition")</f>
        <v>Définition</v>
      </c>
      <c r="D116" s="38" t="str">
        <f>VLOOKUP(B116,[2]Référentiel_de_Compétences!$B$7:$C$399,2,0)</f>
        <v>Fiscalité</v>
      </c>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19"/>
      <c r="AE116" s="21"/>
      <c r="AF116" s="19"/>
      <c r="AG116" s="19"/>
      <c r="AH116" s="21"/>
      <c r="AI116" s="19"/>
      <c r="AJ116" s="19"/>
      <c r="AK116" s="21"/>
      <c r="AL116" s="19"/>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25"/>
      <c r="CT116" s="25"/>
      <c r="CU116" s="25"/>
      <c r="CV116" s="25"/>
      <c r="CW116" s="25"/>
      <c r="CX116" s="25"/>
      <c r="CY116" s="25"/>
      <c r="CZ116" s="25"/>
      <c r="DA116" s="25"/>
      <c r="DB116" s="25"/>
      <c r="DC116" s="25"/>
      <c r="DD116" s="25"/>
      <c r="DE116" s="25"/>
      <c r="DF116" s="25"/>
      <c r="DG116" s="25"/>
      <c r="DH116" s="25"/>
      <c r="DI116" s="25"/>
      <c r="DJ116" s="25"/>
      <c r="DK116" s="25"/>
      <c r="DL116" s="25"/>
      <c r="DM116" s="25"/>
      <c r="DN116" s="25"/>
      <c r="DO116" s="25"/>
      <c r="DP116" s="25"/>
      <c r="DQ116" s="25"/>
      <c r="DR116" s="25"/>
      <c r="DS116" s="25"/>
      <c r="DT116" s="25"/>
      <c r="DU116" s="25"/>
      <c r="DV116" s="25"/>
      <c r="DW116" s="25"/>
      <c r="DX116" s="25"/>
      <c r="DY116" s="25"/>
      <c r="DZ116" s="25"/>
      <c r="EA116" s="25"/>
      <c r="EB116" s="25"/>
      <c r="EC116" s="25"/>
      <c r="ED116" s="25"/>
      <c r="EE116" s="25"/>
      <c r="EF116" s="25"/>
      <c r="EG116" s="25"/>
      <c r="EH116" s="25"/>
      <c r="EI116" s="25"/>
      <c r="EJ116" s="25"/>
      <c r="EK116" s="25"/>
      <c r="EL116" s="25"/>
      <c r="EM116" s="25"/>
      <c r="EN116" s="25"/>
      <c r="EO116" s="25"/>
      <c r="EP116" s="25"/>
      <c r="EQ116" s="25"/>
      <c r="ER116" s="25"/>
      <c r="ES116" s="25"/>
      <c r="ET116" s="25"/>
      <c r="EU116" s="25"/>
      <c r="EV116" s="25"/>
      <c r="EW116" s="25"/>
      <c r="EX116" s="25"/>
      <c r="EY116" s="25"/>
      <c r="EZ116" s="25"/>
      <c r="FA116" s="25"/>
      <c r="FB116" s="25"/>
      <c r="FC116" s="25"/>
      <c r="FD116" s="25"/>
      <c r="FE116" s="25"/>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c r="HI116" s="25"/>
      <c r="HJ116" s="25"/>
      <c r="HK116" s="21"/>
      <c r="HL116" s="21"/>
      <c r="HM116" s="25"/>
      <c r="HN116" s="25"/>
      <c r="HO116" s="25"/>
      <c r="HP116" s="25"/>
      <c r="HQ116" s="25"/>
      <c r="HR116" s="25"/>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1"/>
      <c r="JH116" s="21"/>
      <c r="JI116" s="21"/>
      <c r="JJ116" s="21"/>
      <c r="JK116" s="21"/>
      <c r="JL116" s="21"/>
      <c r="JM116" s="21"/>
      <c r="JN116" s="21"/>
      <c r="JO116" s="21"/>
      <c r="JP116" s="21"/>
      <c r="JQ116" s="21"/>
      <c r="JR116" s="21"/>
      <c r="JS116" s="21"/>
      <c r="JT116" s="21"/>
      <c r="JU116" s="21"/>
      <c r="JV116" s="21"/>
      <c r="JW116" s="21"/>
      <c r="JX116" s="21"/>
      <c r="JY116" s="21"/>
      <c r="JZ116" s="21"/>
      <c r="KA116" s="21"/>
      <c r="KB116" s="21"/>
      <c r="KC116" s="21"/>
      <c r="KD116" s="21"/>
      <c r="KE116" s="21"/>
      <c r="KF116" s="21"/>
      <c r="KG116" s="21"/>
      <c r="KH116" s="21"/>
      <c r="KI116" s="21"/>
      <c r="KJ116" s="21"/>
      <c r="KK116" s="21"/>
      <c r="KL116" s="21"/>
      <c r="KM116" s="21"/>
      <c r="KN116" s="21"/>
      <c r="KO116" s="21"/>
      <c r="KP116" s="21"/>
      <c r="KQ116" s="21"/>
      <c r="KR116" s="21"/>
      <c r="KS116" s="21"/>
      <c r="KT116" s="21"/>
      <c r="KU116" s="21"/>
      <c r="KV116" s="21"/>
      <c r="KW116" s="21"/>
      <c r="KX116" s="21"/>
      <c r="KY116" s="21"/>
      <c r="KZ116" s="21"/>
      <c r="LA116" s="21"/>
      <c r="LB116" s="21"/>
      <c r="LC116" s="21"/>
      <c r="LD116" s="21"/>
      <c r="LE116" s="21"/>
      <c r="LF116" s="21"/>
      <c r="LG116" s="21"/>
      <c r="LH116" s="21"/>
      <c r="LI116" s="21"/>
      <c r="LJ116" s="21"/>
      <c r="LK116" s="21"/>
      <c r="LL116" s="21"/>
      <c r="LM116" s="21"/>
      <c r="LN116" s="21"/>
      <c r="LO116" s="21"/>
      <c r="LP116" s="21"/>
      <c r="LQ116" s="21"/>
      <c r="LR116" s="21"/>
      <c r="LS116" s="21"/>
      <c r="LT116" s="21"/>
      <c r="LU116" s="21"/>
      <c r="LV116" s="21"/>
      <c r="LW116" s="21"/>
      <c r="LX116" s="21"/>
      <c r="LY116" s="21"/>
      <c r="LZ116" s="21"/>
      <c r="MA116" s="21"/>
      <c r="MB116" s="21"/>
      <c r="MC116" s="21"/>
      <c r="MD116" s="21"/>
      <c r="ME116" s="21"/>
      <c r="MF116" s="21"/>
      <c r="MG116" s="21"/>
      <c r="MH116" s="21"/>
      <c r="MI116" s="21"/>
      <c r="MJ116" s="21"/>
      <c r="MK116" s="21"/>
      <c r="ML116" s="21"/>
      <c r="MM116" s="21"/>
      <c r="MN116" s="21"/>
      <c r="MO116" s="21"/>
      <c r="MP116" s="21"/>
      <c r="MQ116" s="21"/>
      <c r="MR116" s="21"/>
      <c r="MS116" s="21"/>
      <c r="MT116" s="21"/>
      <c r="MU116" s="21"/>
      <c r="MV116" s="21"/>
      <c r="MW116" s="21"/>
      <c r="MX116" s="21"/>
      <c r="MY116" s="21"/>
      <c r="MZ116" s="21"/>
      <c r="NA116" s="21"/>
      <c r="NB116" s="21"/>
      <c r="NC116" s="21"/>
      <c r="ND116" s="21"/>
      <c r="NE116" s="21"/>
      <c r="NF116" s="21"/>
      <c r="NG116" s="21"/>
      <c r="NH116" s="21"/>
      <c r="NI116" s="21"/>
      <c r="NJ116" s="21"/>
      <c r="NK116" s="21"/>
      <c r="NL116" s="21"/>
      <c r="NM116" s="21"/>
      <c r="NN116" s="21"/>
      <c r="NO116" s="21"/>
      <c r="NP116" s="21"/>
      <c r="NQ116" s="21"/>
      <c r="NR116" s="21"/>
      <c r="NS116" s="21"/>
      <c r="NT116" s="21"/>
      <c r="NU116" s="21"/>
      <c r="NV116" s="21"/>
      <c r="NW116" s="21"/>
      <c r="NX116" s="21"/>
      <c r="NY116" s="21"/>
      <c r="NZ116" s="21"/>
      <c r="OA116" s="21"/>
      <c r="OB116" s="21"/>
      <c r="OC116" s="21"/>
      <c r="OD116" s="21"/>
      <c r="OE116" s="21"/>
      <c r="OF116" s="21"/>
      <c r="OG116" s="21"/>
      <c r="OH116" s="21"/>
      <c r="OI116" s="21"/>
      <c r="OJ116" s="21"/>
      <c r="OK116" s="21"/>
      <c r="OL116" s="21"/>
      <c r="OM116" s="21"/>
      <c r="ON116" s="21"/>
      <c r="OO116" s="21"/>
      <c r="OP116" s="21"/>
      <c r="OQ116" s="21">
        <v>2</v>
      </c>
      <c r="OR116" s="21"/>
      <c r="OS116" s="21"/>
      <c r="OT116" s="21">
        <v>2</v>
      </c>
      <c r="OU116" s="21">
        <v>2</v>
      </c>
      <c r="OV116" s="21"/>
      <c r="OW116" s="21"/>
      <c r="OX116" s="21">
        <v>2</v>
      </c>
      <c r="OY116" s="21">
        <v>2</v>
      </c>
      <c r="OZ116" s="21"/>
      <c r="PA116" s="21"/>
      <c r="PB116" s="21"/>
      <c r="PC116" s="21">
        <v>2</v>
      </c>
      <c r="PD116" s="21">
        <v>2</v>
      </c>
      <c r="PE116" s="21">
        <v>2</v>
      </c>
      <c r="PF116" s="21">
        <v>2</v>
      </c>
      <c r="PG116" s="21"/>
      <c r="PH116" s="21"/>
      <c r="PI116" s="21"/>
      <c r="PJ116" s="21"/>
      <c r="PK116" s="21"/>
      <c r="PL116" s="21"/>
      <c r="PM116" s="21"/>
      <c r="PN116" s="21"/>
      <c r="PO116" s="21"/>
      <c r="PP116" s="21"/>
      <c r="PQ116" s="21"/>
      <c r="PR116" s="21"/>
      <c r="PS116" s="21"/>
      <c r="PT116" s="21"/>
      <c r="PU116" s="21"/>
      <c r="PV116" s="21"/>
      <c r="PW116" s="21"/>
      <c r="PX116" s="21"/>
      <c r="PY116" s="21"/>
      <c r="PZ116" s="21"/>
      <c r="QA116" s="21"/>
      <c r="QB116" s="21"/>
      <c r="QC116" s="21"/>
      <c r="QD116" s="21"/>
      <c r="QE116" s="21"/>
      <c r="QF116" s="21"/>
      <c r="QG116" s="21"/>
      <c r="QH116" s="21"/>
      <c r="QI116" s="21"/>
      <c r="QJ116" s="21"/>
      <c r="QK116" s="21"/>
      <c r="QL116" s="21"/>
      <c r="QM116" s="21"/>
      <c r="QN116" s="21"/>
      <c r="QO116" s="21"/>
      <c r="QP116" s="21"/>
      <c r="QQ116" s="21"/>
      <c r="QR116" s="21"/>
      <c r="QS116" s="21"/>
      <c r="QT116" s="21"/>
      <c r="QU116" s="21"/>
      <c r="QV116" s="21"/>
      <c r="QW116" s="21"/>
      <c r="QX116" s="21"/>
      <c r="QY116" s="21"/>
      <c r="QZ116" s="21"/>
      <c r="RA116" s="21"/>
      <c r="RB116" s="21"/>
      <c r="RC116" s="21"/>
      <c r="RD116" s="21"/>
      <c r="RE116" s="21"/>
      <c r="RF116" s="21"/>
      <c r="RG116" s="21"/>
      <c r="RH116" s="21"/>
      <c r="RI116" s="21"/>
      <c r="RJ116" s="21"/>
      <c r="RK116" s="21"/>
      <c r="RL116" s="21"/>
      <c r="RM116" s="21"/>
      <c r="RN116" s="21"/>
      <c r="RO116" s="21"/>
      <c r="RP116" s="21"/>
      <c r="RQ116" s="21"/>
      <c r="RR116" s="21"/>
      <c r="RS116" s="21"/>
      <c r="RT116" s="21"/>
      <c r="RU116" s="21"/>
      <c r="RV116" s="21"/>
      <c r="RW116" s="21"/>
      <c r="RX116" s="21"/>
      <c r="RY116" s="21"/>
      <c r="RZ116" s="21"/>
      <c r="SA116" s="21"/>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row>
    <row r="117" spans="2:572" ht="15" hidden="1" customHeight="1">
      <c r="B117" s="101" t="s">
        <v>798</v>
      </c>
      <c r="C117" s="101"/>
      <c r="D117" s="101"/>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c r="JB117" s="40"/>
      <c r="JC117" s="40"/>
      <c r="JD117" s="40"/>
      <c r="JE117" s="40"/>
      <c r="JF117" s="40"/>
      <c r="JG117" s="40"/>
      <c r="JH117" s="40"/>
      <c r="JI117" s="40"/>
      <c r="JJ117" s="40"/>
      <c r="JK117" s="40"/>
      <c r="JL117" s="40"/>
      <c r="JM117" s="89"/>
      <c r="JN117" s="89"/>
      <c r="JO117" s="89"/>
      <c r="JP117" s="89"/>
      <c r="JQ117" s="89"/>
      <c r="JR117" s="89"/>
      <c r="JS117" s="89"/>
      <c r="JT117" s="89"/>
      <c r="JU117" s="89"/>
      <c r="JV117" s="89"/>
      <c r="JW117" s="89"/>
      <c r="JX117" s="89"/>
      <c r="JY117" s="89"/>
      <c r="JZ117" s="89"/>
      <c r="KA117" s="89"/>
      <c r="KB117" s="89"/>
      <c r="KC117" s="89"/>
      <c r="KD117" s="89"/>
      <c r="KE117" s="89"/>
      <c r="KF117" s="89"/>
      <c r="KG117" s="89"/>
      <c r="KH117" s="89"/>
      <c r="KI117" s="89"/>
      <c r="KJ117" s="89"/>
      <c r="KK117" s="89"/>
      <c r="KL117" s="89"/>
      <c r="KM117" s="89"/>
      <c r="KN117" s="89"/>
      <c r="KO117" s="89"/>
      <c r="KP117" s="89"/>
      <c r="KQ117" s="89"/>
      <c r="KR117" s="89"/>
      <c r="KS117" s="89"/>
      <c r="KT117" s="89"/>
      <c r="KU117" s="148"/>
      <c r="KV117" s="148"/>
      <c r="KW117" s="148"/>
      <c r="KX117" s="148"/>
      <c r="KY117" s="148"/>
      <c r="KZ117" s="148"/>
      <c r="LA117" s="148"/>
      <c r="LB117" s="148"/>
      <c r="LC117" s="148"/>
      <c r="LD117" s="148"/>
      <c r="LE117" s="148"/>
      <c r="LF117" s="148"/>
      <c r="LG117" s="148"/>
      <c r="LH117" s="148"/>
      <c r="LI117" s="148"/>
      <c r="LJ117" s="148"/>
      <c r="LK117" s="148"/>
      <c r="LL117" s="148"/>
      <c r="LM117" s="148"/>
      <c r="LN117" s="148"/>
      <c r="LO117" s="148"/>
      <c r="LP117" s="148"/>
      <c r="LQ117" s="148"/>
      <c r="LR117" s="148"/>
      <c r="LS117" s="148"/>
      <c r="LT117" s="148"/>
      <c r="LU117" s="148"/>
      <c r="LV117" s="148"/>
      <c r="LW117" s="148"/>
      <c r="LX117" s="148"/>
      <c r="LY117" s="148"/>
      <c r="LZ117" s="148"/>
      <c r="MA117" s="148"/>
      <c r="MB117" s="148"/>
      <c r="MC117" s="148"/>
      <c r="MD117" s="148"/>
      <c r="ME117" s="148"/>
      <c r="MF117" s="148"/>
      <c r="MG117" s="148"/>
      <c r="MH117" s="148"/>
      <c r="MI117" s="148"/>
      <c r="MJ117" s="148"/>
      <c r="MK117" s="148"/>
      <c r="ML117" s="148"/>
      <c r="MM117" s="148"/>
      <c r="MN117" s="148"/>
      <c r="MO117" s="148"/>
      <c r="MP117" s="148"/>
      <c r="MQ117" s="148"/>
      <c r="MR117" s="148"/>
      <c r="MS117" s="148"/>
      <c r="MT117" s="148"/>
      <c r="MU117" s="148"/>
      <c r="MV117" s="148"/>
      <c r="MW117" s="148"/>
      <c r="MX117" s="148"/>
      <c r="MY117" s="148"/>
      <c r="MZ117" s="148"/>
      <c r="NA117" s="148"/>
      <c r="NB117" s="148"/>
      <c r="NC117" s="148"/>
      <c r="ND117" s="148"/>
      <c r="NE117" s="148"/>
      <c r="NF117" s="148"/>
      <c r="NG117" s="148"/>
      <c r="NH117" s="148"/>
      <c r="NI117" s="148"/>
      <c r="NJ117" s="148"/>
      <c r="NK117" s="148"/>
      <c r="NL117" s="148"/>
      <c r="NM117" s="148"/>
      <c r="NN117" s="148"/>
      <c r="NO117" s="148"/>
      <c r="NP117" s="148"/>
      <c r="NQ117" s="148"/>
      <c r="NR117" s="148"/>
      <c r="NS117" s="148"/>
      <c r="NT117" s="148"/>
      <c r="NU117" s="148"/>
      <c r="NV117" s="148"/>
      <c r="NW117" s="148"/>
      <c r="NX117" s="148"/>
      <c r="NY117" s="148"/>
      <c r="NZ117" s="148"/>
      <c r="OA117" s="148"/>
      <c r="OB117" s="148"/>
      <c r="OC117" s="148"/>
      <c r="OD117" s="148"/>
      <c r="OE117" s="40"/>
      <c r="OF117" s="40"/>
      <c r="OG117" s="148"/>
      <c r="OH117" s="148"/>
      <c r="OI117" s="148"/>
      <c r="OJ117" s="148"/>
      <c r="OK117" s="148"/>
      <c r="OL117" s="148"/>
      <c r="OM117" s="148"/>
      <c r="ON117" s="148"/>
      <c r="OO117" s="148"/>
      <c r="OP117" s="148"/>
      <c r="OQ117" s="148"/>
      <c r="OR117" s="148"/>
      <c r="OS117" s="148"/>
      <c r="OT117" s="148"/>
      <c r="OU117" s="148"/>
      <c r="OV117" s="148"/>
      <c r="OW117" s="148"/>
      <c r="OX117" s="148"/>
      <c r="OY117" s="148"/>
      <c r="OZ117" s="148"/>
      <c r="PA117" s="148"/>
      <c r="PB117" s="148"/>
      <c r="PC117" s="148"/>
      <c r="PD117" s="148"/>
      <c r="PE117" s="148"/>
      <c r="PF117" s="148"/>
      <c r="PG117" s="148"/>
      <c r="PH117" s="148"/>
      <c r="PI117" s="148"/>
      <c r="PJ117" s="148"/>
      <c r="PK117" s="148"/>
      <c r="PL117" s="148"/>
      <c r="PM117" s="148"/>
      <c r="PN117" s="148"/>
      <c r="PO117" s="148"/>
      <c r="PP117" s="148"/>
      <c r="PQ117" s="148"/>
      <c r="PR117" s="148"/>
      <c r="PS117" s="148"/>
      <c r="PT117" s="148"/>
      <c r="PU117" s="148"/>
      <c r="PV117" s="148"/>
      <c r="PW117" s="148"/>
      <c r="PX117" s="148"/>
      <c r="PY117" s="148"/>
      <c r="PZ117" s="148"/>
      <c r="QA117" s="148"/>
      <c r="QB117" s="148"/>
      <c r="QC117" s="148"/>
      <c r="QD117" s="148"/>
      <c r="QE117" s="148"/>
      <c r="QF117" s="148"/>
      <c r="QG117" s="148"/>
      <c r="QH117" s="148"/>
      <c r="QI117" s="148"/>
      <c r="QJ117" s="148"/>
      <c r="QK117" s="148"/>
      <c r="QL117" s="148"/>
      <c r="QM117" s="148"/>
      <c r="QN117" s="148"/>
      <c r="QO117" s="148"/>
      <c r="QP117" s="148"/>
      <c r="QQ117" s="148"/>
      <c r="QR117" s="148"/>
      <c r="QS117" s="148"/>
      <c r="QT117" s="148"/>
      <c r="QU117" s="148"/>
      <c r="QV117" s="148"/>
      <c r="QW117" s="148"/>
      <c r="QX117" s="148"/>
      <c r="QY117" s="148"/>
      <c r="QZ117" s="148"/>
      <c r="RA117" s="148"/>
      <c r="RB117" s="148"/>
      <c r="RC117" s="148"/>
      <c r="RD117" s="148"/>
      <c r="RE117" s="148"/>
      <c r="RF117" s="148"/>
      <c r="RG117" s="148"/>
      <c r="RH117" s="148"/>
      <c r="RI117" s="148"/>
      <c r="RJ117" s="148"/>
      <c r="RK117" s="148"/>
      <c r="RL117" s="148"/>
      <c r="RM117" s="148"/>
      <c r="RN117" s="148"/>
      <c r="RO117" s="148"/>
      <c r="RP117" s="148"/>
      <c r="RQ117" s="148"/>
      <c r="RR117" s="148"/>
      <c r="RS117" s="148"/>
      <c r="RT117" s="148"/>
      <c r="RU117" s="148"/>
      <c r="RV117" s="148"/>
      <c r="RW117" s="148"/>
      <c r="RX117" s="148"/>
      <c r="RY117" s="148"/>
      <c r="RZ117" s="40"/>
      <c r="SA117" s="40"/>
      <c r="SB117" s="40"/>
      <c r="SC117" s="40"/>
      <c r="SD117" s="40"/>
      <c r="SE117" s="40"/>
      <c r="SF117" s="40"/>
      <c r="SG117" s="40"/>
      <c r="SH117" s="40"/>
      <c r="SI117" s="40"/>
      <c r="SJ117" s="40"/>
      <c r="SK117" s="40"/>
      <c r="SL117" s="40"/>
      <c r="SM117" s="40"/>
      <c r="SN117" s="40"/>
      <c r="SO117" s="40"/>
      <c r="SP117" s="40"/>
      <c r="SQ117" s="40"/>
      <c r="SR117" s="40"/>
      <c r="SS117" s="40"/>
      <c r="ST117" s="40"/>
      <c r="SU117" s="40"/>
      <c r="SV117" s="40"/>
      <c r="SW117" s="40"/>
      <c r="SX117" s="40"/>
      <c r="SY117" s="40"/>
      <c r="SZ117" s="40"/>
      <c r="TA117" s="40"/>
      <c r="TB117" s="40"/>
      <c r="TC117" s="40"/>
      <c r="TD117" s="40"/>
      <c r="TE117" s="40"/>
      <c r="TF117" s="40"/>
      <c r="TG117" s="40"/>
      <c r="TH117" s="40"/>
      <c r="TI117" s="40"/>
      <c r="TJ117" s="40"/>
      <c r="TK117" s="40"/>
      <c r="TL117" s="40"/>
      <c r="TM117" s="40"/>
      <c r="TN117" s="40"/>
      <c r="TO117" s="40"/>
      <c r="TP117" s="40"/>
      <c r="TQ117" s="40"/>
      <c r="TR117" s="40"/>
      <c r="TS117" s="40"/>
      <c r="TT117" s="40"/>
      <c r="TU117" s="40"/>
      <c r="TV117" s="40"/>
      <c r="TW117" s="40"/>
      <c r="TX117" s="40"/>
      <c r="TY117" s="40"/>
      <c r="TZ117" s="40"/>
      <c r="UA117" s="40"/>
      <c r="UB117" s="40"/>
      <c r="UC117" s="40"/>
      <c r="UD117" s="40"/>
      <c r="UE117" s="40"/>
      <c r="UF117" s="40"/>
      <c r="UG117" s="40"/>
      <c r="UH117" s="40"/>
      <c r="UI117" s="40"/>
      <c r="UJ117" s="40"/>
      <c r="UK117" s="40"/>
      <c r="UL117" s="40"/>
      <c r="UM117" s="40"/>
      <c r="UN117" s="40"/>
      <c r="UO117" s="40"/>
      <c r="UP117" s="40"/>
      <c r="UQ117" s="40"/>
      <c r="UR117" s="40"/>
      <c r="US117" s="40"/>
      <c r="UT117" s="40"/>
      <c r="UU117" s="40"/>
      <c r="UV117" s="40"/>
      <c r="UW117" s="40"/>
      <c r="UX117" s="40"/>
      <c r="UY117" s="40"/>
      <c r="UZ117" s="40"/>
    </row>
    <row r="118" spans="2:572" ht="15" hidden="1" customHeight="1" outlineLevel="1">
      <c r="B118" s="35" t="s">
        <v>799</v>
      </c>
      <c r="C118" s="69" t="str">
        <f>HYPERLINK("#Référentiel_de_Compétences!"&amp;ADDRESS(6+MATCH(B118,[2]Référentiel_de_Compétences!$B$7:$B$218,0),4),"Définition")</f>
        <v>Définition</v>
      </c>
      <c r="D118" s="36" t="str">
        <f>VLOOKUP(B118,[2]Référentiel_de_Compétences!$B$7:$C$399,2,0)</f>
        <v>Techniques et stratégie immobilières</v>
      </c>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21"/>
      <c r="AF118" s="19"/>
      <c r="AG118" s="19"/>
      <c r="AH118" s="21"/>
      <c r="AI118" s="19"/>
      <c r="AJ118" s="19"/>
      <c r="AK118" s="21"/>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c r="JC118" s="19"/>
      <c r="JD118" s="19"/>
      <c r="JE118" s="19"/>
      <c r="JF118" s="19"/>
      <c r="JG118" s="19"/>
      <c r="JH118" s="19"/>
      <c r="JI118" s="19"/>
      <c r="JJ118" s="19"/>
      <c r="JK118" s="19"/>
      <c r="JL118" s="19"/>
      <c r="JM118" s="19"/>
      <c r="JN118" s="19"/>
      <c r="JO118" s="19"/>
      <c r="JP118" s="19"/>
      <c r="JQ118" s="19"/>
      <c r="JR118" s="19"/>
      <c r="JS118" s="19"/>
      <c r="JT118" s="19"/>
      <c r="JU118" s="19"/>
      <c r="JV118" s="19"/>
      <c r="JW118" s="19"/>
      <c r="JX118" s="19"/>
      <c r="JY118" s="19"/>
      <c r="JZ118" s="19"/>
      <c r="KA118" s="19"/>
      <c r="KB118" s="19"/>
      <c r="KC118" s="19"/>
      <c r="KD118" s="19"/>
      <c r="KE118" s="19"/>
      <c r="KF118" s="19"/>
      <c r="KG118" s="19"/>
      <c r="KH118" s="19"/>
      <c r="KI118" s="19"/>
      <c r="KJ118" s="19"/>
      <c r="KK118" s="19"/>
      <c r="KL118" s="19"/>
      <c r="KM118" s="19"/>
      <c r="KN118" s="19"/>
      <c r="KO118" s="19"/>
      <c r="KP118" s="19"/>
      <c r="KQ118" s="19"/>
      <c r="KR118" s="19"/>
      <c r="KS118" s="19"/>
      <c r="KT118" s="19"/>
      <c r="KU118" s="19"/>
      <c r="KV118" s="19"/>
      <c r="KW118" s="19"/>
      <c r="KX118" s="19"/>
      <c r="KY118" s="19"/>
      <c r="KZ118" s="19"/>
      <c r="LA118" s="19"/>
      <c r="LB118" s="19"/>
      <c r="LC118" s="19"/>
      <c r="LD118" s="19"/>
      <c r="LE118" s="19"/>
      <c r="LF118" s="19"/>
      <c r="LG118" s="19"/>
      <c r="LH118" s="19"/>
      <c r="LI118" s="19"/>
      <c r="LJ118" s="19"/>
      <c r="LK118" s="19"/>
      <c r="LL118" s="19"/>
      <c r="LM118" s="19"/>
      <c r="LN118" s="19"/>
      <c r="LO118" s="19"/>
      <c r="LP118" s="19"/>
      <c r="LQ118" s="19"/>
      <c r="LR118" s="19"/>
      <c r="LS118" s="19"/>
      <c r="LT118" s="19"/>
      <c r="LU118" s="19"/>
      <c r="LV118" s="19"/>
      <c r="LW118" s="19"/>
      <c r="LX118" s="19"/>
      <c r="LY118" s="19"/>
      <c r="LZ118" s="19"/>
      <c r="MA118" s="19"/>
      <c r="MB118" s="19"/>
      <c r="MC118" s="19"/>
      <c r="MD118" s="19"/>
      <c r="ME118" s="19"/>
      <c r="MF118" s="19"/>
      <c r="MG118" s="19"/>
      <c r="MH118" s="19"/>
      <c r="MI118" s="19"/>
      <c r="MJ118" s="19"/>
      <c r="MK118" s="19"/>
      <c r="ML118" s="19"/>
      <c r="MM118" s="19"/>
      <c r="MN118" s="19"/>
      <c r="MO118" s="19"/>
      <c r="MP118" s="19"/>
      <c r="MQ118" s="19"/>
      <c r="MR118" s="19"/>
      <c r="MS118" s="19"/>
      <c r="MT118" s="19"/>
      <c r="MU118" s="19"/>
      <c r="MV118" s="19"/>
      <c r="MW118" s="19"/>
      <c r="MX118" s="19"/>
      <c r="MY118" s="19"/>
      <c r="MZ118" s="19"/>
      <c r="NA118" s="19"/>
      <c r="NB118" s="19"/>
      <c r="NC118" s="19"/>
      <c r="ND118" s="19"/>
      <c r="NE118" s="19"/>
      <c r="NF118" s="19"/>
      <c r="NG118" s="19"/>
      <c r="NH118" s="19"/>
      <c r="NI118" s="19"/>
      <c r="NJ118" s="19"/>
      <c r="NK118" s="19"/>
      <c r="NL118" s="19"/>
      <c r="NM118" s="19"/>
      <c r="NN118" s="19"/>
      <c r="NO118" s="19"/>
      <c r="NP118" s="19"/>
      <c r="NQ118" s="19"/>
      <c r="NR118" s="19"/>
      <c r="NS118" s="19"/>
      <c r="NT118" s="19"/>
      <c r="NU118" s="19"/>
      <c r="NV118" s="19"/>
      <c r="NW118" s="19"/>
      <c r="NX118" s="19"/>
      <c r="NY118" s="19"/>
      <c r="NZ118" s="19"/>
      <c r="OA118" s="19"/>
      <c r="OB118" s="19"/>
      <c r="OC118" s="19"/>
      <c r="OD118" s="19"/>
      <c r="OE118" s="19"/>
      <c r="OF118" s="19"/>
      <c r="OG118" s="19"/>
      <c r="OH118" s="19"/>
      <c r="OI118" s="19"/>
      <c r="OJ118" s="19"/>
      <c r="OK118" s="19"/>
      <c r="OL118" s="19"/>
      <c r="OM118" s="19"/>
      <c r="ON118" s="19"/>
      <c r="OO118" s="19"/>
      <c r="OP118" s="19"/>
      <c r="OQ118" s="19"/>
      <c r="OR118" s="19"/>
      <c r="OS118" s="19"/>
      <c r="OT118" s="19"/>
      <c r="OU118" s="19"/>
      <c r="OV118" s="19"/>
      <c r="OW118" s="19"/>
      <c r="OX118" s="19"/>
      <c r="OY118" s="19"/>
      <c r="OZ118" s="19"/>
      <c r="PA118" s="19"/>
      <c r="PB118" s="19"/>
      <c r="PC118" s="19"/>
      <c r="PD118" s="19"/>
      <c r="PE118" s="19"/>
      <c r="PF118" s="19"/>
      <c r="PG118" s="19"/>
      <c r="PH118" s="19"/>
      <c r="PI118" s="19"/>
      <c r="PJ118" s="19"/>
      <c r="PK118" s="19"/>
      <c r="PL118" s="19"/>
      <c r="PM118" s="19"/>
      <c r="PN118" s="19"/>
      <c r="PO118" s="19"/>
      <c r="PP118" s="19"/>
      <c r="PQ118" s="19"/>
      <c r="PR118" s="19"/>
      <c r="PS118" s="19"/>
      <c r="PT118" s="19"/>
      <c r="PU118" s="19"/>
      <c r="PV118" s="19"/>
      <c r="PW118" s="19"/>
      <c r="PX118" s="19"/>
      <c r="PY118" s="19"/>
      <c r="PZ118" s="19"/>
      <c r="QA118" s="19"/>
      <c r="QB118" s="19"/>
      <c r="QC118" s="19"/>
      <c r="QD118" s="19"/>
      <c r="QE118" s="19"/>
      <c r="QF118" s="19"/>
      <c r="QG118" s="19"/>
      <c r="QH118" s="19"/>
      <c r="QI118" s="19"/>
      <c r="QJ118" s="19"/>
      <c r="QK118" s="19"/>
      <c r="QL118" s="19"/>
      <c r="QM118" s="19"/>
      <c r="QN118" s="19"/>
      <c r="QO118" s="19"/>
      <c r="QP118" s="19"/>
      <c r="QQ118" s="19"/>
      <c r="QR118" s="19"/>
      <c r="QS118" s="19"/>
      <c r="QT118" s="19"/>
      <c r="QU118" s="19"/>
      <c r="QV118" s="19"/>
      <c r="QW118" s="19"/>
      <c r="QX118" s="19"/>
      <c r="QY118" s="19"/>
      <c r="QZ118" s="19"/>
      <c r="RA118" s="19"/>
      <c r="RB118" s="19"/>
      <c r="RC118" s="19"/>
      <c r="RD118" s="19"/>
      <c r="RE118" s="19"/>
      <c r="RF118" s="19"/>
      <c r="RG118" s="19"/>
      <c r="RH118" s="19"/>
      <c r="RI118" s="19"/>
      <c r="RJ118" s="19"/>
      <c r="RK118" s="19"/>
      <c r="RL118" s="19"/>
      <c r="RM118" s="19"/>
      <c r="RN118" s="19"/>
      <c r="RO118" s="19"/>
      <c r="RP118" s="19"/>
      <c r="RQ118" s="19"/>
      <c r="RR118" s="19"/>
      <c r="RS118" s="19"/>
      <c r="RT118" s="19"/>
      <c r="RU118" s="19"/>
      <c r="RV118" s="19"/>
      <c r="RW118" s="19"/>
      <c r="RX118" s="19"/>
      <c r="RY118" s="19"/>
      <c r="RZ118" s="19"/>
      <c r="SA118" s="19"/>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row>
    <row r="119" spans="2:572" ht="15" hidden="1" customHeight="1" outlineLevel="1">
      <c r="B119" s="23" t="s">
        <v>800</v>
      </c>
      <c r="C119" s="69" t="str">
        <f>HYPERLINK("#Référentiel_de_Compétences!"&amp;ADDRESS(6+MATCH(B119,[2]Référentiel_de_Compétences!$B$7:$B$218,0),4),"Définition")</f>
        <v>Définition</v>
      </c>
      <c r="D119" s="24" t="str">
        <f>VLOOKUP(B119,[2]Référentiel_de_Compétences!$B$7:$C$399,2,0)</f>
        <v>Architecture et urbanisme</v>
      </c>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19"/>
      <c r="AE119" s="21"/>
      <c r="AF119" s="19"/>
      <c r="AG119" s="19"/>
      <c r="AH119" s="21"/>
      <c r="AI119" s="19"/>
      <c r="AJ119" s="19"/>
      <c r="AK119" s="21"/>
      <c r="AL119" s="19"/>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1"/>
      <c r="JH119" s="21"/>
      <c r="JI119" s="21"/>
      <c r="JJ119" s="21"/>
      <c r="JK119" s="21"/>
      <c r="JL119" s="21"/>
      <c r="JM119" s="21"/>
      <c r="JN119" s="21"/>
      <c r="JO119" s="21"/>
      <c r="JP119" s="21"/>
      <c r="JQ119" s="21"/>
      <c r="JR119" s="21"/>
      <c r="JS119" s="21"/>
      <c r="JT119" s="21"/>
      <c r="JU119" s="21"/>
      <c r="JV119" s="21"/>
      <c r="JW119" s="21"/>
      <c r="JX119" s="21"/>
      <c r="JY119" s="21"/>
      <c r="JZ119" s="21"/>
      <c r="KA119" s="21"/>
      <c r="KB119" s="21"/>
      <c r="KC119" s="21"/>
      <c r="KD119" s="21"/>
      <c r="KE119" s="21"/>
      <c r="KF119" s="21"/>
      <c r="KG119" s="21"/>
      <c r="KH119" s="21"/>
      <c r="KI119" s="21"/>
      <c r="KJ119" s="21"/>
      <c r="KK119" s="21"/>
      <c r="KL119" s="21"/>
      <c r="KM119" s="21"/>
      <c r="KN119" s="21"/>
      <c r="KO119" s="21"/>
      <c r="KP119" s="21"/>
      <c r="KQ119" s="21"/>
      <c r="KR119" s="21"/>
      <c r="KS119" s="21"/>
      <c r="KT119" s="21"/>
      <c r="KU119" s="21"/>
      <c r="KV119" s="21"/>
      <c r="KW119" s="21"/>
      <c r="KX119" s="21"/>
      <c r="KY119" s="21"/>
      <c r="KZ119" s="21"/>
      <c r="LA119" s="21"/>
      <c r="LB119" s="21"/>
      <c r="LC119" s="21"/>
      <c r="LD119" s="21"/>
      <c r="LE119" s="21"/>
      <c r="LF119" s="21"/>
      <c r="LG119" s="21"/>
      <c r="LH119" s="21"/>
      <c r="LI119" s="21"/>
      <c r="LJ119" s="21"/>
      <c r="LK119" s="21"/>
      <c r="LL119" s="21"/>
      <c r="LM119" s="21"/>
      <c r="LN119" s="21"/>
      <c r="LO119" s="21"/>
      <c r="LP119" s="21"/>
      <c r="LQ119" s="21"/>
      <c r="LR119" s="21"/>
      <c r="LS119" s="21"/>
      <c r="LT119" s="21"/>
      <c r="LU119" s="21"/>
      <c r="LV119" s="21"/>
      <c r="LW119" s="21"/>
      <c r="LX119" s="21"/>
      <c r="LY119" s="21"/>
      <c r="LZ119" s="21"/>
      <c r="MA119" s="21"/>
      <c r="MB119" s="21"/>
      <c r="MC119" s="21"/>
      <c r="MD119" s="21"/>
      <c r="ME119" s="21"/>
      <c r="MF119" s="21"/>
      <c r="MG119" s="21"/>
      <c r="MH119" s="21"/>
      <c r="MI119" s="21"/>
      <c r="MJ119" s="21"/>
      <c r="MK119" s="21"/>
      <c r="ML119" s="21"/>
      <c r="MM119" s="21"/>
      <c r="MN119" s="21"/>
      <c r="MO119" s="21"/>
      <c r="MP119" s="21"/>
      <c r="MQ119" s="21"/>
      <c r="MR119" s="21"/>
      <c r="MS119" s="21"/>
      <c r="MT119" s="21"/>
      <c r="MU119" s="21"/>
      <c r="MV119" s="21"/>
      <c r="MW119" s="21"/>
      <c r="MX119" s="21"/>
      <c r="MY119" s="21"/>
      <c r="MZ119" s="21"/>
      <c r="NA119" s="21"/>
      <c r="NB119" s="21"/>
      <c r="NC119" s="21"/>
      <c r="ND119" s="21"/>
      <c r="NE119" s="21"/>
      <c r="NF119" s="21"/>
      <c r="NG119" s="21"/>
      <c r="NH119" s="21"/>
      <c r="NI119" s="21"/>
      <c r="NJ119" s="21"/>
      <c r="NK119" s="21"/>
      <c r="NL119" s="21"/>
      <c r="NM119" s="21"/>
      <c r="NN119" s="21"/>
      <c r="NO119" s="21"/>
      <c r="NP119" s="21"/>
      <c r="NQ119" s="21"/>
      <c r="NR119" s="21"/>
      <c r="NS119" s="21"/>
      <c r="NT119" s="21"/>
      <c r="NU119" s="21"/>
      <c r="NV119" s="21"/>
      <c r="NW119" s="21"/>
      <c r="NX119" s="21"/>
      <c r="NY119" s="21"/>
      <c r="NZ119" s="21"/>
      <c r="OA119" s="21"/>
      <c r="OB119" s="21"/>
      <c r="OC119" s="21"/>
      <c r="OD119" s="21"/>
      <c r="OE119" s="21"/>
      <c r="OF119" s="21"/>
      <c r="OG119" s="21"/>
      <c r="OH119" s="21"/>
      <c r="OI119" s="21">
        <v>2</v>
      </c>
      <c r="OJ119" s="21"/>
      <c r="OK119" s="21"/>
      <c r="OL119" s="21"/>
      <c r="OM119" s="21"/>
      <c r="ON119" s="21"/>
      <c r="OO119" s="21"/>
      <c r="OP119" s="21"/>
      <c r="OQ119" s="21"/>
      <c r="OR119" s="21"/>
      <c r="OS119" s="21"/>
      <c r="OT119" s="21"/>
      <c r="OU119" s="21"/>
      <c r="OV119" s="21"/>
      <c r="OW119" s="21"/>
      <c r="OX119" s="21"/>
      <c r="OY119" s="21"/>
      <c r="OZ119" s="21"/>
      <c r="PA119" s="21"/>
      <c r="PB119" s="21"/>
      <c r="PC119" s="21"/>
      <c r="PD119" s="21"/>
      <c r="PE119" s="21"/>
      <c r="PF119" s="21"/>
      <c r="PG119" s="21"/>
      <c r="PH119" s="21"/>
      <c r="PI119" s="21"/>
      <c r="PJ119" s="21"/>
      <c r="PK119" s="21"/>
      <c r="PL119" s="21"/>
      <c r="PM119" s="21"/>
      <c r="PN119" s="21"/>
      <c r="PO119" s="21"/>
      <c r="PP119" s="21"/>
      <c r="PQ119" s="21"/>
      <c r="PR119" s="21"/>
      <c r="PS119" s="21"/>
      <c r="PT119" s="21"/>
      <c r="PU119" s="21"/>
      <c r="PV119" s="21"/>
      <c r="PW119" s="21"/>
      <c r="PX119" s="21"/>
      <c r="PY119" s="21"/>
      <c r="PZ119" s="21"/>
      <c r="QA119" s="21"/>
      <c r="QB119" s="21"/>
      <c r="QC119" s="21"/>
      <c r="QD119" s="21"/>
      <c r="QE119" s="21"/>
      <c r="QF119" s="21"/>
      <c r="QG119" s="21"/>
      <c r="QH119" s="21"/>
      <c r="QI119" s="21"/>
      <c r="QJ119" s="21"/>
      <c r="QK119" s="21"/>
      <c r="QL119" s="21"/>
      <c r="QM119" s="21"/>
      <c r="QN119" s="21"/>
      <c r="QO119" s="21"/>
      <c r="QP119" s="21"/>
      <c r="QQ119" s="21"/>
      <c r="QR119" s="21"/>
      <c r="QS119" s="21"/>
      <c r="QT119" s="21"/>
      <c r="QU119" s="21"/>
      <c r="QV119" s="21"/>
      <c r="QW119" s="21"/>
      <c r="QX119" s="21"/>
      <c r="QY119" s="21"/>
      <c r="QZ119" s="21"/>
      <c r="RA119" s="21"/>
      <c r="RB119" s="21"/>
      <c r="RC119" s="21"/>
      <c r="RD119" s="21"/>
      <c r="RE119" s="21"/>
      <c r="RF119" s="21"/>
      <c r="RG119" s="21"/>
      <c r="RH119" s="21"/>
      <c r="RI119" s="21"/>
      <c r="RJ119" s="21"/>
      <c r="RK119" s="21"/>
      <c r="RL119" s="21"/>
      <c r="RM119" s="21"/>
      <c r="RN119" s="21"/>
      <c r="RO119" s="21"/>
      <c r="RP119" s="21"/>
      <c r="RQ119" s="21"/>
      <c r="RR119" s="21"/>
      <c r="RS119" s="21"/>
      <c r="RT119" s="21"/>
      <c r="RU119" s="21"/>
      <c r="RV119" s="21"/>
      <c r="RW119" s="21"/>
      <c r="RX119" s="21"/>
      <c r="RY119" s="21"/>
      <c r="RZ119" s="21"/>
      <c r="SA119" s="21"/>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row>
    <row r="120" spans="2:572" ht="15" hidden="1" customHeight="1" outlineLevel="1">
      <c r="B120" s="23" t="s">
        <v>801</v>
      </c>
      <c r="C120" s="69" t="str">
        <f>HYPERLINK("#Référentiel_de_Compétences!"&amp;ADDRESS(6+MATCH(B120,[2]Référentiel_de_Compétences!$B$7:$B$218,0),4),"Définition")</f>
        <v>Définition</v>
      </c>
      <c r="D120" s="24" t="str">
        <f>VLOOKUP(B120,[2]Référentiel_de_Compétences!$B$7:$C$399,2,0)</f>
        <v xml:space="preserve">Développement Durable </v>
      </c>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19"/>
      <c r="AE120" s="21"/>
      <c r="AF120" s="19"/>
      <c r="AG120" s="19"/>
      <c r="AH120" s="21"/>
      <c r="AI120" s="19"/>
      <c r="AJ120" s="19"/>
      <c r="AK120" s="21"/>
      <c r="AL120" s="19"/>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1"/>
      <c r="JH120" s="21"/>
      <c r="JI120" s="21"/>
      <c r="JJ120" s="21"/>
      <c r="JK120" s="21"/>
      <c r="JL120" s="21"/>
      <c r="JM120" s="21"/>
      <c r="JN120" s="21"/>
      <c r="JO120" s="21"/>
      <c r="JP120" s="21"/>
      <c r="JQ120" s="21"/>
      <c r="JR120" s="21"/>
      <c r="JS120" s="21"/>
      <c r="JT120" s="21"/>
      <c r="JU120" s="21"/>
      <c r="JV120" s="21"/>
      <c r="JW120" s="21"/>
      <c r="JX120" s="21"/>
      <c r="JY120" s="21"/>
      <c r="JZ120" s="21"/>
      <c r="KA120" s="21"/>
      <c r="KB120" s="21"/>
      <c r="KC120" s="21"/>
      <c r="KD120" s="21"/>
      <c r="KE120" s="21"/>
      <c r="KF120" s="21"/>
      <c r="KG120" s="21"/>
      <c r="KH120" s="21"/>
      <c r="KI120" s="21"/>
      <c r="KJ120" s="21"/>
      <c r="KK120" s="21"/>
      <c r="KL120" s="21"/>
      <c r="KM120" s="21"/>
      <c r="KN120" s="21"/>
      <c r="KO120" s="21"/>
      <c r="KP120" s="21"/>
      <c r="KQ120" s="21"/>
      <c r="KR120" s="21"/>
      <c r="KS120" s="21"/>
      <c r="KT120" s="21"/>
      <c r="KU120" s="21"/>
      <c r="KV120" s="21"/>
      <c r="KW120" s="21"/>
      <c r="KX120" s="21"/>
      <c r="KY120" s="21"/>
      <c r="KZ120" s="21"/>
      <c r="LA120" s="21"/>
      <c r="LB120" s="21"/>
      <c r="LC120" s="21"/>
      <c r="LD120" s="21"/>
      <c r="LE120" s="21"/>
      <c r="LF120" s="21"/>
      <c r="LG120" s="21"/>
      <c r="LH120" s="21"/>
      <c r="LI120" s="21"/>
      <c r="LJ120" s="21"/>
      <c r="LK120" s="21"/>
      <c r="LL120" s="21"/>
      <c r="LM120" s="21"/>
      <c r="LN120" s="21"/>
      <c r="LO120" s="21"/>
      <c r="LP120" s="21"/>
      <c r="LQ120" s="21"/>
      <c r="LR120" s="21"/>
      <c r="LS120" s="21"/>
      <c r="LT120" s="21"/>
      <c r="LU120" s="21"/>
      <c r="LV120" s="21"/>
      <c r="LW120" s="21"/>
      <c r="LX120" s="21"/>
      <c r="LY120" s="21"/>
      <c r="LZ120" s="21"/>
      <c r="MA120" s="21"/>
      <c r="MB120" s="21"/>
      <c r="MC120" s="21"/>
      <c r="MD120" s="21"/>
      <c r="ME120" s="21"/>
      <c r="MF120" s="21"/>
      <c r="MG120" s="21"/>
      <c r="MH120" s="21"/>
      <c r="MI120" s="21"/>
      <c r="MJ120" s="21"/>
      <c r="MK120" s="21"/>
      <c r="ML120" s="21"/>
      <c r="MM120" s="21"/>
      <c r="MN120" s="21"/>
      <c r="MO120" s="21"/>
      <c r="MP120" s="21"/>
      <c r="MQ120" s="21"/>
      <c r="MR120" s="21"/>
      <c r="MS120" s="21"/>
      <c r="MT120" s="21"/>
      <c r="MU120" s="21"/>
      <c r="MV120" s="21"/>
      <c r="MW120" s="21"/>
      <c r="MX120" s="21"/>
      <c r="MY120" s="21"/>
      <c r="MZ120" s="21"/>
      <c r="NA120" s="21"/>
      <c r="NB120" s="21"/>
      <c r="NC120" s="21"/>
      <c r="ND120" s="21"/>
      <c r="NE120" s="21"/>
      <c r="NF120" s="21"/>
      <c r="NG120" s="21"/>
      <c r="NH120" s="21"/>
      <c r="NI120" s="21"/>
      <c r="NJ120" s="21"/>
      <c r="NK120" s="21"/>
      <c r="NL120" s="21"/>
      <c r="NM120" s="21"/>
      <c r="NN120" s="21"/>
      <c r="NO120" s="21"/>
      <c r="NP120" s="21"/>
      <c r="NQ120" s="21"/>
      <c r="NR120" s="21"/>
      <c r="NS120" s="21"/>
      <c r="NT120" s="21"/>
      <c r="NU120" s="21"/>
      <c r="NV120" s="21"/>
      <c r="NW120" s="21"/>
      <c r="NX120" s="21"/>
      <c r="NY120" s="21"/>
      <c r="NZ120" s="21"/>
      <c r="OA120" s="21"/>
      <c r="OB120" s="21"/>
      <c r="OC120" s="21"/>
      <c r="OD120" s="21"/>
      <c r="OE120" s="21"/>
      <c r="OF120" s="21"/>
      <c r="OG120" s="21">
        <v>2</v>
      </c>
      <c r="OH120" s="21">
        <v>2</v>
      </c>
      <c r="OI120" s="21">
        <v>2</v>
      </c>
      <c r="OJ120" s="21"/>
      <c r="OK120" s="21"/>
      <c r="OL120" s="21"/>
      <c r="OM120" s="21"/>
      <c r="ON120" s="21"/>
      <c r="OO120" s="21"/>
      <c r="OP120" s="21"/>
      <c r="OQ120" s="21"/>
      <c r="OR120" s="21"/>
      <c r="OS120" s="21"/>
      <c r="OT120" s="21"/>
      <c r="OU120" s="21"/>
      <c r="OV120" s="21"/>
      <c r="OW120" s="21"/>
      <c r="OX120" s="21"/>
      <c r="OY120" s="21"/>
      <c r="OZ120" s="21"/>
      <c r="PA120" s="21"/>
      <c r="PB120" s="21"/>
      <c r="PC120" s="21"/>
      <c r="PD120" s="21"/>
      <c r="PE120" s="21"/>
      <c r="PF120" s="21"/>
      <c r="PG120" s="21"/>
      <c r="PH120" s="21"/>
      <c r="PI120" s="21"/>
      <c r="PJ120" s="21"/>
      <c r="PK120" s="21"/>
      <c r="PL120" s="21"/>
      <c r="PM120" s="21"/>
      <c r="PN120" s="21"/>
      <c r="PO120" s="21"/>
      <c r="PP120" s="21"/>
      <c r="PQ120" s="21"/>
      <c r="PR120" s="21"/>
      <c r="PS120" s="21"/>
      <c r="PT120" s="21"/>
      <c r="PU120" s="21"/>
      <c r="PV120" s="21"/>
      <c r="PW120" s="21"/>
      <c r="PX120" s="21"/>
      <c r="PY120" s="21"/>
      <c r="PZ120" s="21"/>
      <c r="QA120" s="21"/>
      <c r="QB120" s="21"/>
      <c r="QC120" s="21"/>
      <c r="QD120" s="21"/>
      <c r="QE120" s="21"/>
      <c r="QF120" s="21"/>
      <c r="QG120" s="21"/>
      <c r="QH120" s="21"/>
      <c r="QI120" s="21">
        <v>2</v>
      </c>
      <c r="QJ120" s="21"/>
      <c r="QK120" s="21"/>
      <c r="QL120" s="21"/>
      <c r="QM120" s="21"/>
      <c r="QN120" s="21"/>
      <c r="QO120" s="21"/>
      <c r="QP120" s="21"/>
      <c r="QQ120" s="21"/>
      <c r="QR120" s="21"/>
      <c r="QS120" s="21"/>
      <c r="QT120" s="21"/>
      <c r="QU120" s="21"/>
      <c r="QV120" s="21"/>
      <c r="QW120" s="21"/>
      <c r="QX120" s="21"/>
      <c r="QY120" s="21"/>
      <c r="QZ120" s="21"/>
      <c r="RA120" s="21"/>
      <c r="RB120" s="21"/>
      <c r="RC120" s="21"/>
      <c r="RD120" s="21"/>
      <c r="RE120" s="21"/>
      <c r="RF120" s="21"/>
      <c r="RG120" s="21"/>
      <c r="RH120" s="21"/>
      <c r="RI120" s="21"/>
      <c r="RJ120" s="21"/>
      <c r="RK120" s="21"/>
      <c r="RL120" s="21"/>
      <c r="RM120" s="21"/>
      <c r="RN120" s="21"/>
      <c r="RO120" s="21"/>
      <c r="RP120" s="21"/>
      <c r="RQ120" s="21"/>
      <c r="RR120" s="21"/>
      <c r="RS120" s="21"/>
      <c r="RT120" s="21"/>
      <c r="RU120" s="21"/>
      <c r="RV120" s="21"/>
      <c r="RW120" s="21"/>
      <c r="RX120" s="21"/>
      <c r="RY120" s="21"/>
      <c r="RZ120" s="21"/>
      <c r="SA120" s="21"/>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row>
    <row r="121" spans="2:572" ht="15" hidden="1" customHeight="1" outlineLevel="1">
      <c r="B121" s="23" t="s">
        <v>802</v>
      </c>
      <c r="C121" s="69" t="str">
        <f>HYPERLINK("#Référentiel_de_Compétences!"&amp;ADDRESS(6+MATCH(B121,[2]Référentiel_de_Compétences!$B$7:$B$218,0),4),"Définition")</f>
        <v>Définition</v>
      </c>
      <c r="D121" s="24" t="str">
        <f>VLOOKUP(B121,[2]Référentiel_de_Compétences!$B$7:$C$399,2,0)</f>
        <v xml:space="preserve">Gestion de portefeuille locatif </v>
      </c>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19"/>
      <c r="AE121" s="21"/>
      <c r="AF121" s="19"/>
      <c r="AG121" s="19"/>
      <c r="AH121" s="21"/>
      <c r="AI121" s="19"/>
      <c r="AJ121" s="19"/>
      <c r="AK121" s="21"/>
      <c r="AL121" s="19"/>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19"/>
      <c r="JH121" s="19"/>
      <c r="JI121" s="19"/>
      <c r="JJ121" s="19"/>
      <c r="JK121" s="19"/>
      <c r="JL121" s="19"/>
      <c r="JM121" s="19"/>
      <c r="JN121" s="19"/>
      <c r="JO121" s="19"/>
      <c r="JP121" s="19"/>
      <c r="JQ121" s="19"/>
      <c r="JR121" s="19"/>
      <c r="JS121" s="19"/>
      <c r="JT121" s="19"/>
      <c r="JU121" s="19"/>
      <c r="JV121" s="19"/>
      <c r="JW121" s="19"/>
      <c r="JX121" s="19"/>
      <c r="JY121" s="19"/>
      <c r="JZ121" s="19"/>
      <c r="KA121" s="19"/>
      <c r="KB121" s="19"/>
      <c r="KC121" s="19"/>
      <c r="KD121" s="19"/>
      <c r="KE121" s="19"/>
      <c r="KF121" s="19"/>
      <c r="KG121" s="19"/>
      <c r="KH121" s="19"/>
      <c r="KI121" s="19"/>
      <c r="KJ121" s="19"/>
      <c r="KK121" s="19"/>
      <c r="KL121" s="19"/>
      <c r="KM121" s="19"/>
      <c r="KN121" s="19"/>
      <c r="KO121" s="19"/>
      <c r="KP121" s="19"/>
      <c r="KQ121" s="19"/>
      <c r="KR121" s="19"/>
      <c r="KS121" s="19"/>
      <c r="KT121" s="19"/>
      <c r="KU121" s="19"/>
      <c r="KV121" s="19"/>
      <c r="KW121" s="19"/>
      <c r="KX121" s="19"/>
      <c r="KY121" s="19"/>
      <c r="KZ121" s="19"/>
      <c r="LA121" s="19"/>
      <c r="LB121" s="19"/>
      <c r="LC121" s="19"/>
      <c r="LD121" s="19"/>
      <c r="LE121" s="19"/>
      <c r="LF121" s="19"/>
      <c r="LG121" s="19"/>
      <c r="LH121" s="19"/>
      <c r="LI121" s="19"/>
      <c r="LJ121" s="19"/>
      <c r="LK121" s="19"/>
      <c r="LL121" s="19"/>
      <c r="LM121" s="19"/>
      <c r="LN121" s="19"/>
      <c r="LO121" s="19"/>
      <c r="LP121" s="19"/>
      <c r="LQ121" s="19"/>
      <c r="LR121" s="19"/>
      <c r="LS121" s="19"/>
      <c r="LT121" s="19"/>
      <c r="LU121" s="19"/>
      <c r="LV121" s="19"/>
      <c r="LW121" s="19"/>
      <c r="LX121" s="19"/>
      <c r="LY121" s="19"/>
      <c r="LZ121" s="19"/>
      <c r="MA121" s="19"/>
      <c r="MB121" s="19"/>
      <c r="MC121" s="19"/>
      <c r="MD121" s="19"/>
      <c r="ME121" s="19"/>
      <c r="MF121" s="19"/>
      <c r="MG121" s="19"/>
      <c r="MH121" s="19"/>
      <c r="MI121" s="19"/>
      <c r="MJ121" s="19"/>
      <c r="MK121" s="19"/>
      <c r="ML121" s="19"/>
      <c r="MM121" s="19"/>
      <c r="MN121" s="19"/>
      <c r="MO121" s="19"/>
      <c r="MP121" s="19"/>
      <c r="MQ121" s="19"/>
      <c r="MR121" s="19"/>
      <c r="MS121" s="19"/>
      <c r="MT121" s="19"/>
      <c r="MU121" s="19"/>
      <c r="MV121" s="19"/>
      <c r="MW121" s="19"/>
      <c r="MX121" s="19"/>
      <c r="MY121" s="19"/>
      <c r="MZ121" s="19"/>
      <c r="NA121" s="19"/>
      <c r="NB121" s="19"/>
      <c r="NC121" s="19"/>
      <c r="ND121" s="19"/>
      <c r="NE121" s="19"/>
      <c r="NF121" s="19"/>
      <c r="NG121" s="19"/>
      <c r="NH121" s="19"/>
      <c r="NI121" s="19"/>
      <c r="NJ121" s="19"/>
      <c r="NK121" s="19"/>
      <c r="NL121" s="19"/>
      <c r="NM121" s="19"/>
      <c r="NN121" s="19"/>
      <c r="NO121" s="19"/>
      <c r="NP121" s="19"/>
      <c r="NQ121" s="19"/>
      <c r="NR121" s="19"/>
      <c r="NS121" s="19"/>
      <c r="NT121" s="19"/>
      <c r="NU121" s="19"/>
      <c r="NV121" s="19"/>
      <c r="NW121" s="19"/>
      <c r="NX121" s="19"/>
      <c r="NY121" s="19"/>
      <c r="NZ121" s="19"/>
      <c r="OA121" s="19"/>
      <c r="OB121" s="19"/>
      <c r="OC121" s="19"/>
      <c r="OD121" s="19"/>
      <c r="OE121" s="19"/>
      <c r="OF121" s="19"/>
      <c r="OG121" s="19">
        <v>2</v>
      </c>
      <c r="OH121" s="19">
        <v>2</v>
      </c>
      <c r="OI121" s="19"/>
      <c r="OJ121" s="19"/>
      <c r="OK121" s="19"/>
      <c r="OL121" s="19"/>
      <c r="OM121" s="19"/>
      <c r="ON121" s="19"/>
      <c r="OO121" s="19"/>
      <c r="OP121" s="19"/>
      <c r="OQ121" s="19"/>
      <c r="OR121" s="19"/>
      <c r="OS121" s="19"/>
      <c r="OT121" s="19"/>
      <c r="OU121" s="19"/>
      <c r="OV121" s="19"/>
      <c r="OW121" s="19"/>
      <c r="OX121" s="19"/>
      <c r="OY121" s="19"/>
      <c r="OZ121" s="19"/>
      <c r="PA121" s="19"/>
      <c r="PB121" s="19"/>
      <c r="PC121" s="19"/>
      <c r="PD121" s="19"/>
      <c r="PE121" s="19"/>
      <c r="PF121" s="19"/>
      <c r="PG121" s="19"/>
      <c r="PH121" s="19"/>
      <c r="PI121" s="19"/>
      <c r="PJ121" s="19"/>
      <c r="PK121" s="19"/>
      <c r="PL121" s="19"/>
      <c r="PM121" s="19"/>
      <c r="PN121" s="19"/>
      <c r="PO121" s="19"/>
      <c r="PP121" s="19"/>
      <c r="PQ121" s="19"/>
      <c r="PR121" s="19"/>
      <c r="PS121" s="19"/>
      <c r="PT121" s="19"/>
      <c r="PU121" s="19"/>
      <c r="PV121" s="19"/>
      <c r="PW121" s="19"/>
      <c r="PX121" s="19"/>
      <c r="PY121" s="19">
        <v>2</v>
      </c>
      <c r="PZ121" s="19">
        <v>2</v>
      </c>
      <c r="QA121" s="19">
        <v>2</v>
      </c>
      <c r="QB121" s="19">
        <v>2</v>
      </c>
      <c r="QC121" s="19"/>
      <c r="QD121" s="19"/>
      <c r="QE121" s="19"/>
      <c r="QF121" s="19"/>
      <c r="QG121" s="19"/>
      <c r="QH121" s="19"/>
      <c r="QI121" s="19"/>
      <c r="QJ121" s="19"/>
      <c r="QK121" s="19"/>
      <c r="QL121" s="19"/>
      <c r="QM121" s="19"/>
      <c r="QN121" s="19"/>
      <c r="QO121" s="19"/>
      <c r="QP121" s="19"/>
      <c r="QQ121" s="19"/>
      <c r="QR121" s="19"/>
      <c r="QS121" s="19"/>
      <c r="QT121" s="19"/>
      <c r="QU121" s="19"/>
      <c r="QV121" s="19"/>
      <c r="QW121" s="19"/>
      <c r="QX121" s="19"/>
      <c r="QY121" s="19"/>
      <c r="QZ121" s="19"/>
      <c r="RA121" s="19"/>
      <c r="RB121" s="19"/>
      <c r="RC121" s="19"/>
      <c r="RD121" s="19"/>
      <c r="RE121" s="19"/>
      <c r="RF121" s="19"/>
      <c r="RG121" s="19"/>
      <c r="RH121" s="19"/>
      <c r="RI121" s="19"/>
      <c r="RJ121" s="19"/>
      <c r="RK121" s="19"/>
      <c r="RL121" s="19"/>
      <c r="RM121" s="19"/>
      <c r="RN121" s="19"/>
      <c r="RO121" s="19"/>
      <c r="RP121" s="19"/>
      <c r="RQ121" s="19"/>
      <c r="RR121" s="19"/>
      <c r="RS121" s="19"/>
      <c r="RT121" s="19"/>
      <c r="RU121" s="19"/>
      <c r="RV121" s="19"/>
      <c r="RW121" s="19"/>
      <c r="RX121" s="19"/>
      <c r="RY121" s="19"/>
      <c r="RZ121" s="19"/>
      <c r="SA121" s="19"/>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row>
    <row r="122" spans="2:572" ht="15" hidden="1" customHeight="1" outlineLevel="1">
      <c r="B122" s="23" t="s">
        <v>803</v>
      </c>
      <c r="C122" s="69" t="str">
        <f>HYPERLINK("#Référentiel_de_Compétences!"&amp;ADDRESS(6+MATCH(B122,[2]Référentiel_de_Compétences!$B$7:$B$218,0),4),"Définition")</f>
        <v>Définition</v>
      </c>
      <c r="D122" s="24" t="str">
        <f>VLOOKUP(B122,[2]Référentiel_de_Compétences!$B$7:$C$399,2,0)</f>
        <v>Conception / aménagement d'espaces de travail</v>
      </c>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19"/>
      <c r="AE122" s="21"/>
      <c r="AF122" s="19"/>
      <c r="AG122" s="19"/>
      <c r="AH122" s="21"/>
      <c r="AI122" s="19"/>
      <c r="AJ122" s="19"/>
      <c r="AK122" s="21"/>
      <c r="AL122" s="19"/>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1"/>
      <c r="JH122" s="21"/>
      <c r="JI122" s="21"/>
      <c r="JJ122" s="21"/>
      <c r="JK122" s="21"/>
      <c r="JL122" s="21"/>
      <c r="JM122" s="21"/>
      <c r="JN122" s="21"/>
      <c r="JO122" s="21"/>
      <c r="JP122" s="21"/>
      <c r="JQ122" s="21"/>
      <c r="JR122" s="21"/>
      <c r="JS122" s="21"/>
      <c r="JT122" s="21"/>
      <c r="JU122" s="21"/>
      <c r="JV122" s="21"/>
      <c r="JW122" s="21"/>
      <c r="JX122" s="21"/>
      <c r="JY122" s="21"/>
      <c r="JZ122" s="21"/>
      <c r="KA122" s="21"/>
      <c r="KB122" s="21"/>
      <c r="KC122" s="21"/>
      <c r="KD122" s="21"/>
      <c r="KE122" s="21"/>
      <c r="KF122" s="21"/>
      <c r="KG122" s="21"/>
      <c r="KH122" s="21"/>
      <c r="KI122" s="21"/>
      <c r="KJ122" s="21"/>
      <c r="KK122" s="21"/>
      <c r="KL122" s="21"/>
      <c r="KM122" s="21"/>
      <c r="KN122" s="21"/>
      <c r="KO122" s="21"/>
      <c r="KP122" s="21"/>
      <c r="KQ122" s="21"/>
      <c r="KR122" s="21"/>
      <c r="KS122" s="21"/>
      <c r="KT122" s="21"/>
      <c r="KU122" s="21"/>
      <c r="KV122" s="21"/>
      <c r="KW122" s="21"/>
      <c r="KX122" s="21"/>
      <c r="KY122" s="21"/>
      <c r="KZ122" s="21"/>
      <c r="LA122" s="21"/>
      <c r="LB122" s="21"/>
      <c r="LC122" s="21"/>
      <c r="LD122" s="21"/>
      <c r="LE122" s="21"/>
      <c r="LF122" s="21"/>
      <c r="LG122" s="21"/>
      <c r="LH122" s="21"/>
      <c r="LI122" s="21"/>
      <c r="LJ122" s="21"/>
      <c r="LK122" s="21"/>
      <c r="LL122" s="21"/>
      <c r="LM122" s="21"/>
      <c r="LN122" s="21"/>
      <c r="LO122" s="21"/>
      <c r="LP122" s="21"/>
      <c r="LQ122" s="21"/>
      <c r="LR122" s="21"/>
      <c r="LS122" s="21"/>
      <c r="LT122" s="21"/>
      <c r="LU122" s="21"/>
      <c r="LV122" s="21"/>
      <c r="LW122" s="21"/>
      <c r="LX122" s="21"/>
      <c r="LY122" s="21"/>
      <c r="LZ122" s="21"/>
      <c r="MA122" s="21"/>
      <c r="MB122" s="21"/>
      <c r="MC122" s="21"/>
      <c r="MD122" s="21">
        <v>2</v>
      </c>
      <c r="ME122" s="21">
        <v>2</v>
      </c>
      <c r="MF122" s="21">
        <v>2</v>
      </c>
      <c r="MG122" s="21"/>
      <c r="MH122" s="21"/>
      <c r="MI122" s="21"/>
      <c r="MJ122" s="21"/>
      <c r="MK122" s="21"/>
      <c r="ML122" s="21"/>
      <c r="MM122" s="21"/>
      <c r="MN122" s="21"/>
      <c r="MO122" s="21"/>
      <c r="MP122" s="21"/>
      <c r="MQ122" s="21"/>
      <c r="MR122" s="21"/>
      <c r="MS122" s="21"/>
      <c r="MT122" s="21"/>
      <c r="MU122" s="21"/>
      <c r="MV122" s="21"/>
      <c r="MW122" s="21"/>
      <c r="MX122" s="21"/>
      <c r="MY122" s="21"/>
      <c r="MZ122" s="21"/>
      <c r="NA122" s="21"/>
      <c r="NB122" s="21"/>
      <c r="NC122" s="21"/>
      <c r="ND122" s="21"/>
      <c r="NE122" s="21"/>
      <c r="NF122" s="21"/>
      <c r="NG122" s="21"/>
      <c r="NH122" s="21"/>
      <c r="NI122" s="21"/>
      <c r="NJ122" s="21"/>
      <c r="NK122" s="21"/>
      <c r="NL122" s="21"/>
      <c r="NM122" s="21"/>
      <c r="NN122" s="21"/>
      <c r="NO122" s="21"/>
      <c r="NP122" s="21"/>
      <c r="NQ122" s="21"/>
      <c r="NR122" s="21"/>
      <c r="NS122" s="21"/>
      <c r="NT122" s="21"/>
      <c r="NU122" s="21"/>
      <c r="NV122" s="21"/>
      <c r="NW122" s="21"/>
      <c r="NX122" s="21"/>
      <c r="NY122" s="21"/>
      <c r="NZ122" s="21"/>
      <c r="OA122" s="21"/>
      <c r="OB122" s="21"/>
      <c r="OC122" s="21"/>
      <c r="OD122" s="21"/>
      <c r="OE122" s="21"/>
      <c r="OF122" s="21"/>
      <c r="OG122" s="21">
        <v>2</v>
      </c>
      <c r="OH122" s="21">
        <v>2</v>
      </c>
      <c r="OI122" s="21">
        <v>2</v>
      </c>
      <c r="OJ122" s="21"/>
      <c r="OK122" s="21"/>
      <c r="OL122" s="21"/>
      <c r="OM122" s="21"/>
      <c r="ON122" s="21"/>
      <c r="OO122" s="21"/>
      <c r="OP122" s="21"/>
      <c r="OQ122" s="21"/>
      <c r="OR122" s="21"/>
      <c r="OS122" s="21"/>
      <c r="OT122" s="21"/>
      <c r="OU122" s="21"/>
      <c r="OV122" s="21"/>
      <c r="OW122" s="21"/>
      <c r="OX122" s="21"/>
      <c r="OY122" s="21"/>
      <c r="OZ122" s="21"/>
      <c r="PA122" s="21"/>
      <c r="PB122" s="21"/>
      <c r="PC122" s="21"/>
      <c r="PD122" s="21"/>
      <c r="PE122" s="21"/>
      <c r="PF122" s="21"/>
      <c r="PG122" s="21"/>
      <c r="PH122" s="21"/>
      <c r="PI122" s="21"/>
      <c r="PJ122" s="21"/>
      <c r="PK122" s="21"/>
      <c r="PL122" s="21"/>
      <c r="PM122" s="21"/>
      <c r="PN122" s="21"/>
      <c r="PO122" s="21"/>
      <c r="PP122" s="21"/>
      <c r="PQ122" s="21"/>
      <c r="PR122" s="21"/>
      <c r="PS122" s="21"/>
      <c r="PT122" s="21"/>
      <c r="PU122" s="21"/>
      <c r="PV122" s="21"/>
      <c r="PW122" s="21"/>
      <c r="PX122" s="21"/>
      <c r="PY122" s="21">
        <v>2</v>
      </c>
      <c r="PZ122" s="21">
        <v>2</v>
      </c>
      <c r="QA122" s="21"/>
      <c r="QB122" s="21"/>
      <c r="QC122" s="21"/>
      <c r="QD122" s="21"/>
      <c r="QE122" s="21"/>
      <c r="QF122" s="21"/>
      <c r="QG122" s="21"/>
      <c r="QH122" s="21"/>
      <c r="QI122" s="21"/>
      <c r="QJ122" s="21"/>
      <c r="QK122" s="21"/>
      <c r="QL122" s="21"/>
      <c r="QM122" s="21"/>
      <c r="QN122" s="21"/>
      <c r="QO122" s="21"/>
      <c r="QP122" s="21"/>
      <c r="QQ122" s="21"/>
      <c r="QR122" s="21"/>
      <c r="QS122" s="21"/>
      <c r="QT122" s="21"/>
      <c r="QU122" s="21"/>
      <c r="QV122" s="21"/>
      <c r="QW122" s="21"/>
      <c r="QX122" s="21"/>
      <c r="QY122" s="21"/>
      <c r="QZ122" s="21"/>
      <c r="RA122" s="21"/>
      <c r="RB122" s="21"/>
      <c r="RC122" s="21"/>
      <c r="RD122" s="21"/>
      <c r="RE122" s="21"/>
      <c r="RF122" s="21"/>
      <c r="RG122" s="21"/>
      <c r="RH122" s="21"/>
      <c r="RI122" s="21"/>
      <c r="RJ122" s="21"/>
      <c r="RK122" s="21"/>
      <c r="RL122" s="21"/>
      <c r="RM122" s="21"/>
      <c r="RN122" s="21"/>
      <c r="RO122" s="21"/>
      <c r="RP122" s="21"/>
      <c r="RQ122" s="21"/>
      <c r="RR122" s="21"/>
      <c r="RS122" s="21"/>
      <c r="RT122" s="21"/>
      <c r="RU122" s="21"/>
      <c r="RV122" s="21"/>
      <c r="RW122" s="21"/>
      <c r="RX122" s="21"/>
      <c r="RY122" s="21"/>
      <c r="RZ122" s="21"/>
      <c r="SA122" s="21"/>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row>
    <row r="123" spans="2:572" ht="15" hidden="1" customHeight="1" outlineLevel="1">
      <c r="B123" s="37" t="s">
        <v>804</v>
      </c>
      <c r="C123" s="69" t="str">
        <f>HYPERLINK("#Référentiel_de_Compétences!"&amp;ADDRESS(6+MATCH(B123,[2]Référentiel_de_Compétences!$B$7:$B$218,0),4),"Définition")</f>
        <v>Définition</v>
      </c>
      <c r="D123" s="38" t="str">
        <f>VLOOKUP(B123,[2]Référentiel_de_Compétences!$B$7:$C$399,2,0)</f>
        <v xml:space="preserve">Maîtrise d'ouvrage </v>
      </c>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19"/>
      <c r="AE123" s="21"/>
      <c r="AF123" s="19"/>
      <c r="AG123" s="19"/>
      <c r="AH123" s="21"/>
      <c r="AI123" s="19"/>
      <c r="AJ123" s="19"/>
      <c r="AK123" s="21"/>
      <c r="AL123" s="19"/>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25"/>
      <c r="CH123" s="25"/>
      <c r="CI123" s="25"/>
      <c r="CJ123" s="25"/>
      <c r="CK123" s="25"/>
      <c r="CL123" s="25"/>
      <c r="CM123" s="25"/>
      <c r="CN123" s="25"/>
      <c r="CO123" s="25"/>
      <c r="CP123" s="25"/>
      <c r="CQ123" s="25"/>
      <c r="CR123" s="25"/>
      <c r="CS123" s="25"/>
      <c r="CT123" s="25"/>
      <c r="CU123" s="25"/>
      <c r="CV123" s="25"/>
      <c r="CW123" s="25"/>
      <c r="CX123" s="25"/>
      <c r="CY123" s="25"/>
      <c r="CZ123" s="25"/>
      <c r="DA123" s="25"/>
      <c r="DB123" s="25"/>
      <c r="DC123" s="25"/>
      <c r="DD123" s="25"/>
      <c r="DE123" s="25"/>
      <c r="DF123" s="25"/>
      <c r="DG123" s="25"/>
      <c r="DH123" s="25"/>
      <c r="DI123" s="25"/>
      <c r="DJ123" s="25"/>
      <c r="DK123" s="25"/>
      <c r="DL123" s="25"/>
      <c r="DM123" s="25"/>
      <c r="DN123" s="25"/>
      <c r="DO123" s="25"/>
      <c r="DP123" s="25"/>
      <c r="DQ123" s="25"/>
      <c r="DR123" s="25"/>
      <c r="DS123" s="25"/>
      <c r="DT123" s="25"/>
      <c r="DU123" s="25"/>
      <c r="DV123" s="25"/>
      <c r="DW123" s="25"/>
      <c r="DX123" s="25"/>
      <c r="DY123" s="25"/>
      <c r="DZ123" s="25"/>
      <c r="EA123" s="25"/>
      <c r="EB123" s="25"/>
      <c r="EC123" s="25"/>
      <c r="ED123" s="25"/>
      <c r="EE123" s="25"/>
      <c r="EF123" s="25"/>
      <c r="EG123" s="25"/>
      <c r="EH123" s="25"/>
      <c r="EI123" s="25"/>
      <c r="EJ123" s="25"/>
      <c r="EK123" s="25"/>
      <c r="EL123" s="25"/>
      <c r="EM123" s="25"/>
      <c r="EN123" s="25"/>
      <c r="EO123" s="25"/>
      <c r="EP123" s="25"/>
      <c r="EQ123" s="25"/>
      <c r="ER123" s="25"/>
      <c r="ES123" s="25"/>
      <c r="ET123" s="25"/>
      <c r="EU123" s="25"/>
      <c r="EV123" s="25"/>
      <c r="EW123" s="25"/>
      <c r="EX123" s="25"/>
      <c r="EY123" s="25"/>
      <c r="EZ123" s="25"/>
      <c r="FA123" s="25"/>
      <c r="FB123" s="25"/>
      <c r="FC123" s="25"/>
      <c r="FD123" s="25"/>
      <c r="FE123" s="25"/>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c r="HI123" s="25"/>
      <c r="HJ123" s="25"/>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1"/>
      <c r="JH123" s="21"/>
      <c r="JI123" s="21"/>
      <c r="JJ123" s="21"/>
      <c r="JK123" s="21"/>
      <c r="JL123" s="21"/>
      <c r="JM123" s="21"/>
      <c r="JN123" s="21"/>
      <c r="JO123" s="21"/>
      <c r="JP123" s="21"/>
      <c r="JQ123" s="21"/>
      <c r="JR123" s="21"/>
      <c r="JS123" s="21"/>
      <c r="JT123" s="21"/>
      <c r="JU123" s="21"/>
      <c r="JV123" s="21"/>
      <c r="JW123" s="21"/>
      <c r="JX123" s="21"/>
      <c r="JY123" s="21"/>
      <c r="JZ123" s="21"/>
      <c r="KA123" s="21"/>
      <c r="KB123" s="21"/>
      <c r="KC123" s="21"/>
      <c r="KD123" s="21"/>
      <c r="KE123" s="21"/>
      <c r="KF123" s="21"/>
      <c r="KG123" s="21"/>
      <c r="KH123" s="21"/>
      <c r="KI123" s="21"/>
      <c r="KJ123" s="21"/>
      <c r="KK123" s="21"/>
      <c r="KL123" s="21"/>
      <c r="KM123" s="21"/>
      <c r="KN123" s="21"/>
      <c r="KO123" s="21"/>
      <c r="KP123" s="21"/>
      <c r="KQ123" s="21"/>
      <c r="KR123" s="21"/>
      <c r="KS123" s="21"/>
      <c r="KT123" s="21"/>
      <c r="KU123" s="21"/>
      <c r="KV123" s="21"/>
      <c r="KW123" s="21"/>
      <c r="KX123" s="21"/>
      <c r="KY123" s="21"/>
      <c r="KZ123" s="21"/>
      <c r="LA123" s="21"/>
      <c r="LB123" s="21"/>
      <c r="LC123" s="21"/>
      <c r="LD123" s="21"/>
      <c r="LE123" s="21"/>
      <c r="LF123" s="21"/>
      <c r="LG123" s="21"/>
      <c r="LH123" s="21"/>
      <c r="LI123" s="21"/>
      <c r="LJ123" s="21"/>
      <c r="LK123" s="21"/>
      <c r="LL123" s="21"/>
      <c r="LM123" s="21"/>
      <c r="LN123" s="21"/>
      <c r="LO123" s="21"/>
      <c r="LP123" s="21"/>
      <c r="LQ123" s="21"/>
      <c r="LR123" s="21"/>
      <c r="LS123" s="21"/>
      <c r="LT123" s="21"/>
      <c r="LU123" s="21"/>
      <c r="LV123" s="21"/>
      <c r="LW123" s="21"/>
      <c r="LX123" s="21"/>
      <c r="LY123" s="21"/>
      <c r="LZ123" s="21"/>
      <c r="MA123" s="21"/>
      <c r="MB123" s="21"/>
      <c r="MC123" s="21"/>
      <c r="MD123" s="21"/>
      <c r="ME123" s="21"/>
      <c r="MF123" s="21"/>
      <c r="MG123" s="21"/>
      <c r="MH123" s="21"/>
      <c r="MI123" s="21"/>
      <c r="MJ123" s="21"/>
      <c r="MK123" s="21"/>
      <c r="ML123" s="21"/>
      <c r="MM123" s="21"/>
      <c r="MN123" s="21"/>
      <c r="MO123" s="21"/>
      <c r="MP123" s="21"/>
      <c r="MQ123" s="21"/>
      <c r="MR123" s="21"/>
      <c r="MS123" s="21"/>
      <c r="MT123" s="21"/>
      <c r="MU123" s="21"/>
      <c r="MV123" s="21"/>
      <c r="MW123" s="21"/>
      <c r="MX123" s="21"/>
      <c r="MY123" s="21"/>
      <c r="MZ123" s="21"/>
      <c r="NA123" s="21"/>
      <c r="NB123" s="21"/>
      <c r="NC123" s="21"/>
      <c r="ND123" s="21"/>
      <c r="NE123" s="21"/>
      <c r="NF123" s="21"/>
      <c r="NG123" s="21"/>
      <c r="NH123" s="21"/>
      <c r="NI123" s="21"/>
      <c r="NJ123" s="21"/>
      <c r="NK123" s="21"/>
      <c r="NL123" s="21"/>
      <c r="NM123" s="21"/>
      <c r="NN123" s="21"/>
      <c r="NO123" s="21"/>
      <c r="NP123" s="21"/>
      <c r="NQ123" s="21"/>
      <c r="NR123" s="21"/>
      <c r="NS123" s="21"/>
      <c r="NT123" s="21"/>
      <c r="NU123" s="21"/>
      <c r="NV123" s="21"/>
      <c r="NW123" s="21"/>
      <c r="NX123" s="21"/>
      <c r="NY123" s="21"/>
      <c r="NZ123" s="21"/>
      <c r="OA123" s="21"/>
      <c r="OB123" s="21"/>
      <c r="OC123" s="21"/>
      <c r="OD123" s="21"/>
      <c r="OE123" s="21"/>
      <c r="OF123" s="21"/>
      <c r="OG123" s="21">
        <v>2</v>
      </c>
      <c r="OH123" s="21">
        <v>2</v>
      </c>
      <c r="OI123" s="21">
        <v>2</v>
      </c>
      <c r="OJ123" s="21"/>
      <c r="OK123" s="21"/>
      <c r="OL123" s="21"/>
      <c r="OM123" s="21"/>
      <c r="ON123" s="21"/>
      <c r="OO123" s="21"/>
      <c r="OP123" s="21"/>
      <c r="OQ123" s="21"/>
      <c r="OR123" s="21"/>
      <c r="OS123" s="21"/>
      <c r="OT123" s="21"/>
      <c r="OU123" s="21"/>
      <c r="OV123" s="21"/>
      <c r="OW123" s="21"/>
      <c r="OX123" s="21"/>
      <c r="OY123" s="21"/>
      <c r="OZ123" s="21"/>
      <c r="PA123" s="21"/>
      <c r="PB123" s="21"/>
      <c r="PC123" s="21"/>
      <c r="PD123" s="21"/>
      <c r="PE123" s="21"/>
      <c r="PF123" s="21"/>
      <c r="PG123" s="21"/>
      <c r="PH123" s="21"/>
      <c r="PI123" s="21"/>
      <c r="PJ123" s="21"/>
      <c r="PK123" s="21"/>
      <c r="PL123" s="21"/>
      <c r="PM123" s="21"/>
      <c r="PN123" s="21"/>
      <c r="PO123" s="21"/>
      <c r="PP123" s="21"/>
      <c r="PQ123" s="21"/>
      <c r="PR123" s="21"/>
      <c r="PS123" s="21"/>
      <c r="PT123" s="21"/>
      <c r="PU123" s="21"/>
      <c r="PV123" s="21"/>
      <c r="PW123" s="21"/>
      <c r="PX123" s="21"/>
      <c r="PY123" s="21"/>
      <c r="PZ123" s="21"/>
      <c r="QA123" s="21"/>
      <c r="QB123" s="21"/>
      <c r="QC123" s="21"/>
      <c r="QD123" s="21"/>
      <c r="QE123" s="21"/>
      <c r="QF123" s="21"/>
      <c r="QG123" s="21"/>
      <c r="QH123" s="21"/>
      <c r="QI123" s="21"/>
      <c r="QJ123" s="21"/>
      <c r="QK123" s="21"/>
      <c r="QL123" s="21"/>
      <c r="QM123" s="21"/>
      <c r="QN123" s="21"/>
      <c r="QO123" s="21"/>
      <c r="QP123" s="21"/>
      <c r="QQ123" s="21"/>
      <c r="QR123" s="21"/>
      <c r="QS123" s="21"/>
      <c r="QT123" s="21"/>
      <c r="QU123" s="21"/>
      <c r="QV123" s="21"/>
      <c r="QW123" s="21"/>
      <c r="QX123" s="21"/>
      <c r="QY123" s="21"/>
      <c r="QZ123" s="21"/>
      <c r="RA123" s="21"/>
      <c r="RB123" s="21"/>
      <c r="RC123" s="21"/>
      <c r="RD123" s="21"/>
      <c r="RE123" s="21"/>
      <c r="RF123" s="21"/>
      <c r="RG123" s="21"/>
      <c r="RH123" s="21"/>
      <c r="RI123" s="21"/>
      <c r="RJ123" s="21"/>
      <c r="RK123" s="21"/>
      <c r="RL123" s="21"/>
      <c r="RM123" s="21"/>
      <c r="RN123" s="21"/>
      <c r="RO123" s="21"/>
      <c r="RP123" s="21"/>
      <c r="RQ123" s="21"/>
      <c r="RR123" s="21"/>
      <c r="RS123" s="21"/>
      <c r="RT123" s="21"/>
      <c r="RU123" s="21"/>
      <c r="RV123" s="21"/>
      <c r="RW123" s="21"/>
      <c r="RX123" s="21"/>
      <c r="RY123" s="21"/>
      <c r="RZ123" s="21"/>
      <c r="SA123" s="21"/>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row>
    <row r="124" spans="2:572" ht="15" hidden="1" customHeight="1">
      <c r="B124" s="101" t="s">
        <v>805</v>
      </c>
      <c r="C124" s="101"/>
      <c r="D124" s="101"/>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148"/>
      <c r="HM124" s="40"/>
      <c r="HN124" s="40"/>
      <c r="HO124" s="40"/>
      <c r="HP124" s="40"/>
      <c r="HQ124" s="40"/>
      <c r="HR124" s="40"/>
      <c r="HS124" s="148"/>
      <c r="HT124" s="148"/>
      <c r="HU124" s="148"/>
      <c r="HV124" s="148"/>
      <c r="HW124" s="148"/>
      <c r="HX124" s="148"/>
      <c r="HY124" s="148"/>
      <c r="HZ124" s="148"/>
      <c r="IA124" s="148"/>
      <c r="IB124" s="148"/>
      <c r="IC124" s="148"/>
      <c r="ID124" s="40"/>
      <c r="IE124" s="148"/>
      <c r="IF124" s="148"/>
      <c r="IG124" s="148"/>
      <c r="IH124" s="148"/>
      <c r="II124" s="148"/>
      <c r="IJ124" s="148"/>
      <c r="IK124" s="148"/>
      <c r="IL124" s="148"/>
      <c r="IM124" s="148"/>
      <c r="IN124" s="148"/>
      <c r="IO124" s="148"/>
      <c r="IP124" s="148"/>
      <c r="IQ124" s="148"/>
      <c r="IR124" s="148"/>
      <c r="IS124" s="148"/>
      <c r="IT124" s="148"/>
      <c r="IU124" s="148"/>
      <c r="IV124" s="148"/>
      <c r="IW124" s="148"/>
      <c r="IX124" s="148"/>
      <c r="IY124" s="148"/>
      <c r="IZ124" s="148"/>
      <c r="JA124" s="148"/>
      <c r="JB124" s="148"/>
      <c r="JC124" s="148"/>
      <c r="JD124" s="148"/>
      <c r="JE124" s="148"/>
      <c r="JF124" s="148"/>
      <c r="JG124" s="148"/>
      <c r="JH124" s="148"/>
      <c r="JI124" s="148"/>
      <c r="JJ124" s="148"/>
      <c r="JK124" s="148"/>
      <c r="JL124" s="148"/>
      <c r="JM124" s="89"/>
      <c r="JN124" s="89"/>
      <c r="JO124" s="89"/>
      <c r="JP124" s="89"/>
      <c r="JQ124" s="89"/>
      <c r="JR124" s="89"/>
      <c r="JS124" s="89"/>
      <c r="JT124" s="89"/>
      <c r="JU124" s="89"/>
      <c r="JV124" s="89"/>
      <c r="JW124" s="89"/>
      <c r="JX124" s="89"/>
      <c r="JY124" s="89"/>
      <c r="JZ124" s="89"/>
      <c r="KA124" s="89"/>
      <c r="KB124" s="89"/>
      <c r="KC124" s="89"/>
      <c r="KD124" s="89"/>
      <c r="KE124" s="89"/>
      <c r="KF124" s="89"/>
      <c r="KG124" s="89"/>
      <c r="KH124" s="89"/>
      <c r="KI124" s="89"/>
      <c r="KJ124" s="89"/>
      <c r="KK124" s="89"/>
      <c r="KL124" s="89"/>
      <c r="KM124" s="89"/>
      <c r="KN124" s="89"/>
      <c r="KO124" s="89"/>
      <c r="KP124" s="89"/>
      <c r="KQ124" s="89"/>
      <c r="KR124" s="89"/>
      <c r="KS124" s="89"/>
      <c r="KT124" s="89"/>
      <c r="KU124" s="148"/>
      <c r="KV124" s="148"/>
      <c r="KW124" s="148"/>
      <c r="KX124" s="148"/>
      <c r="KY124" s="148"/>
      <c r="KZ124" s="148"/>
      <c r="LA124" s="148"/>
      <c r="LB124" s="148"/>
      <c r="LC124" s="148"/>
      <c r="LD124" s="148"/>
      <c r="LE124" s="148"/>
      <c r="LF124" s="148"/>
      <c r="LG124" s="148"/>
      <c r="LH124" s="148"/>
      <c r="LI124" s="148"/>
      <c r="LJ124" s="148"/>
      <c r="LK124" s="148"/>
      <c r="LL124" s="148"/>
      <c r="LM124" s="148"/>
      <c r="LN124" s="148"/>
      <c r="LO124" s="148"/>
      <c r="LP124" s="148"/>
      <c r="LQ124" s="148"/>
      <c r="LR124" s="148"/>
      <c r="LS124" s="148"/>
      <c r="LT124" s="148"/>
      <c r="LU124" s="148"/>
      <c r="LV124" s="148"/>
      <c r="LW124" s="148"/>
      <c r="LX124" s="148"/>
      <c r="LY124" s="148"/>
      <c r="LZ124" s="148"/>
      <c r="MA124" s="148"/>
      <c r="MB124" s="148"/>
      <c r="MC124" s="148"/>
      <c r="MD124" s="148"/>
      <c r="ME124" s="148"/>
      <c r="MF124" s="148"/>
      <c r="MG124" s="148"/>
      <c r="MH124" s="148"/>
      <c r="MI124" s="148"/>
      <c r="MJ124" s="148"/>
      <c r="MK124" s="148"/>
      <c r="ML124" s="148"/>
      <c r="MM124" s="148"/>
      <c r="MN124" s="148"/>
      <c r="MO124" s="148"/>
      <c r="MP124" s="148"/>
      <c r="MQ124" s="148"/>
      <c r="MR124" s="148"/>
      <c r="MS124" s="148"/>
      <c r="MT124" s="148"/>
      <c r="MU124" s="148"/>
      <c r="MV124" s="148"/>
      <c r="MW124" s="148"/>
      <c r="MX124" s="148"/>
      <c r="MY124" s="148"/>
      <c r="MZ124" s="148"/>
      <c r="NA124" s="148"/>
      <c r="NB124" s="148"/>
      <c r="NC124" s="148"/>
      <c r="ND124" s="148"/>
      <c r="NE124" s="148"/>
      <c r="NF124" s="148"/>
      <c r="NG124" s="148"/>
      <c r="NH124" s="148"/>
      <c r="NI124" s="148"/>
      <c r="NJ124" s="148"/>
      <c r="NK124" s="148"/>
      <c r="NL124" s="148"/>
      <c r="NM124" s="148"/>
      <c r="NN124" s="148"/>
      <c r="NO124" s="148"/>
      <c r="NP124" s="148"/>
      <c r="NQ124" s="148"/>
      <c r="NR124" s="148"/>
      <c r="NS124" s="148"/>
      <c r="NT124" s="148"/>
      <c r="NU124" s="148"/>
      <c r="NV124" s="148"/>
      <c r="NW124" s="148"/>
      <c r="NX124" s="148"/>
      <c r="NY124" s="148"/>
      <c r="NZ124" s="148"/>
      <c r="OA124" s="148"/>
      <c r="OB124" s="148"/>
      <c r="OC124" s="148"/>
      <c r="OD124" s="148"/>
      <c r="OE124" s="148"/>
      <c r="OF124" s="148"/>
      <c r="OG124" s="148"/>
      <c r="OH124" s="148"/>
      <c r="OI124" s="148"/>
      <c r="OJ124" s="148"/>
      <c r="OK124" s="148"/>
      <c r="OL124" s="148"/>
      <c r="OM124" s="148"/>
      <c r="ON124" s="148"/>
      <c r="OO124" s="148"/>
      <c r="OP124" s="148"/>
      <c r="OQ124" s="148"/>
      <c r="OR124" s="148"/>
      <c r="OS124" s="148"/>
      <c r="OT124" s="148"/>
      <c r="OU124" s="148"/>
      <c r="OV124" s="148"/>
      <c r="OW124" s="148"/>
      <c r="OX124" s="148"/>
      <c r="OY124" s="148"/>
      <c r="OZ124" s="148"/>
      <c r="PA124" s="148"/>
      <c r="PB124" s="148"/>
      <c r="PC124" s="148"/>
      <c r="PD124" s="148"/>
      <c r="PE124" s="148"/>
      <c r="PF124" s="148"/>
      <c r="PG124" s="148"/>
      <c r="PH124" s="148"/>
      <c r="PI124" s="148"/>
      <c r="PJ124" s="148"/>
      <c r="PK124" s="148"/>
      <c r="PL124" s="148"/>
      <c r="PM124" s="148"/>
      <c r="PN124" s="148"/>
      <c r="PO124" s="148"/>
      <c r="PP124" s="148"/>
      <c r="PQ124" s="148"/>
      <c r="PR124" s="148"/>
      <c r="PS124" s="148"/>
      <c r="PT124" s="148"/>
      <c r="PU124" s="148"/>
      <c r="PV124" s="148"/>
      <c r="PW124" s="148"/>
      <c r="PX124" s="148"/>
      <c r="PY124" s="148"/>
      <c r="PZ124" s="148"/>
      <c r="QA124" s="148"/>
      <c r="QB124" s="148"/>
      <c r="QC124" s="148"/>
      <c r="QD124" s="148"/>
      <c r="QE124" s="148"/>
      <c r="QF124" s="148"/>
      <c r="QG124" s="148"/>
      <c r="QH124" s="148"/>
      <c r="QI124" s="148"/>
      <c r="QJ124" s="148"/>
      <c r="QK124" s="148"/>
      <c r="QL124" s="148"/>
      <c r="QM124" s="148"/>
      <c r="QN124" s="148"/>
      <c r="QO124" s="148"/>
      <c r="QP124" s="148"/>
      <c r="QQ124" s="148"/>
      <c r="QR124" s="148"/>
      <c r="QS124" s="148"/>
      <c r="QT124" s="148"/>
      <c r="QU124" s="148"/>
      <c r="QV124" s="148"/>
      <c r="QW124" s="148"/>
      <c r="QX124" s="148"/>
      <c r="QY124" s="148"/>
      <c r="QZ124" s="148"/>
      <c r="RA124" s="148"/>
      <c r="RB124" s="148"/>
      <c r="RC124" s="148"/>
      <c r="RD124" s="148"/>
      <c r="RE124" s="148"/>
      <c r="RF124" s="148"/>
      <c r="RG124" s="148"/>
      <c r="RH124" s="148"/>
      <c r="RI124" s="148"/>
      <c r="RJ124" s="148"/>
      <c r="RK124" s="148"/>
      <c r="RL124" s="148"/>
      <c r="RM124" s="148"/>
      <c r="RN124" s="148"/>
      <c r="RO124" s="148"/>
      <c r="RP124" s="148"/>
      <c r="RQ124" s="148"/>
      <c r="RR124" s="148"/>
      <c r="RS124" s="148"/>
      <c r="RT124" s="148"/>
      <c r="RU124" s="148"/>
      <c r="RV124" s="148"/>
      <c r="RW124" s="148"/>
      <c r="RX124" s="148"/>
      <c r="RY124" s="148"/>
      <c r="RZ124" s="40"/>
      <c r="SA124" s="40"/>
      <c r="SB124" s="40"/>
      <c r="SC124" s="40"/>
      <c r="SD124" s="40"/>
      <c r="SE124" s="40"/>
      <c r="SF124" s="40"/>
      <c r="SG124" s="40"/>
      <c r="SH124" s="40"/>
      <c r="SI124" s="40"/>
      <c r="SJ124" s="40"/>
      <c r="SK124" s="40"/>
      <c r="SL124" s="40"/>
      <c r="SM124" s="40"/>
      <c r="SN124" s="40"/>
      <c r="SO124" s="40"/>
      <c r="SP124" s="40"/>
      <c r="SQ124" s="40"/>
      <c r="SR124" s="40"/>
      <c r="SS124" s="40"/>
      <c r="ST124" s="40"/>
      <c r="SU124" s="40"/>
      <c r="SV124" s="40"/>
      <c r="SW124" s="40"/>
      <c r="SX124" s="40"/>
      <c r="SY124" s="40"/>
      <c r="SZ124" s="40"/>
      <c r="TA124" s="40"/>
      <c r="TB124" s="40"/>
      <c r="TC124" s="40"/>
      <c r="TD124" s="40"/>
      <c r="TE124" s="40"/>
      <c r="TF124" s="40"/>
      <c r="TG124" s="40"/>
      <c r="TH124" s="40"/>
      <c r="TI124" s="40"/>
      <c r="TJ124" s="40"/>
      <c r="TK124" s="40"/>
      <c r="TL124" s="40"/>
      <c r="TM124" s="40"/>
      <c r="TN124" s="40"/>
      <c r="TO124" s="40"/>
      <c r="TP124" s="40"/>
      <c r="TQ124" s="40"/>
      <c r="TR124" s="40"/>
      <c r="TS124" s="40"/>
      <c r="TT124" s="40"/>
      <c r="TU124" s="40"/>
      <c r="TV124" s="40"/>
      <c r="TW124" s="40"/>
      <c r="TX124" s="40"/>
      <c r="TY124" s="40"/>
      <c r="TZ124" s="40"/>
      <c r="UA124" s="40"/>
      <c r="UB124" s="40"/>
      <c r="UC124" s="40"/>
      <c r="UD124" s="40"/>
      <c r="UE124" s="40"/>
      <c r="UF124" s="40"/>
      <c r="UG124" s="40"/>
      <c r="UH124" s="40"/>
      <c r="UI124" s="40"/>
      <c r="UJ124" s="40"/>
      <c r="UK124" s="40"/>
      <c r="UL124" s="40"/>
      <c r="UM124" s="40"/>
      <c r="UN124" s="40"/>
      <c r="UO124" s="40"/>
      <c r="UP124" s="40"/>
      <c r="UQ124" s="40"/>
      <c r="UR124" s="40"/>
      <c r="US124" s="40"/>
      <c r="UT124" s="40"/>
      <c r="UU124" s="40"/>
      <c r="UV124" s="40"/>
      <c r="UW124" s="40"/>
      <c r="UX124" s="40"/>
      <c r="UY124" s="40"/>
      <c r="UZ124" s="40"/>
    </row>
    <row r="125" spans="2:572" ht="15" hidden="1" customHeight="1" outlineLevel="1">
      <c r="B125" s="35" t="s">
        <v>806</v>
      </c>
      <c r="C125" s="69" t="str">
        <f>HYPERLINK("#Référentiel_de_Compétences!"&amp;ADDRESS(6+MATCH(B125,[2]Référentiel_de_Compétences!$B$7:$B$218,0),4),"Définition")</f>
        <v>Définition</v>
      </c>
      <c r="D125" s="36" t="str">
        <f>VLOOKUP(B125,[2]Référentiel_de_Compétences!$B$7:$C$399,2,0)</f>
        <v xml:space="preserve">Technique de bâtiment </v>
      </c>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21"/>
      <c r="AF125" s="19"/>
      <c r="AG125" s="19"/>
      <c r="AH125" s="21"/>
      <c r="AI125" s="19"/>
      <c r="AJ125" s="19"/>
      <c r="AK125" s="21"/>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21"/>
      <c r="HL125" s="21"/>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19"/>
      <c r="JH125" s="19"/>
      <c r="JI125" s="19"/>
      <c r="JJ125" s="19"/>
      <c r="JK125" s="19"/>
      <c r="JL125" s="19"/>
      <c r="JM125" s="19"/>
      <c r="JN125" s="19"/>
      <c r="JO125" s="19"/>
      <c r="JP125" s="19"/>
      <c r="JQ125" s="19"/>
      <c r="JR125" s="19"/>
      <c r="JS125" s="19"/>
      <c r="JT125" s="19"/>
      <c r="JU125" s="19"/>
      <c r="JV125" s="19"/>
      <c r="JW125" s="19"/>
      <c r="JX125" s="19"/>
      <c r="JY125" s="19"/>
      <c r="JZ125" s="19"/>
      <c r="KA125" s="19"/>
      <c r="KB125" s="19"/>
      <c r="KC125" s="19"/>
      <c r="KD125" s="19"/>
      <c r="KE125" s="19"/>
      <c r="KF125" s="19"/>
      <c r="KG125" s="19"/>
      <c r="KH125" s="19"/>
      <c r="KI125" s="19"/>
      <c r="KJ125" s="19"/>
      <c r="KK125" s="19"/>
      <c r="KL125" s="19"/>
      <c r="KM125" s="19"/>
      <c r="KN125" s="19"/>
      <c r="KO125" s="19"/>
      <c r="KP125" s="19"/>
      <c r="KQ125" s="19"/>
      <c r="KR125" s="19"/>
      <c r="KS125" s="19"/>
      <c r="KT125" s="19"/>
      <c r="KU125" s="19"/>
      <c r="KV125" s="19"/>
      <c r="KW125" s="19"/>
      <c r="KX125" s="19"/>
      <c r="KY125" s="19"/>
      <c r="KZ125" s="19"/>
      <c r="LA125" s="19"/>
      <c r="LB125" s="19"/>
      <c r="LC125" s="19"/>
      <c r="LD125" s="19"/>
      <c r="LE125" s="19"/>
      <c r="LF125" s="19"/>
      <c r="LG125" s="19"/>
      <c r="LH125" s="19"/>
      <c r="LI125" s="19"/>
      <c r="LJ125" s="19"/>
      <c r="LK125" s="19"/>
      <c r="LL125" s="19"/>
      <c r="LM125" s="19"/>
      <c r="LN125" s="19"/>
      <c r="LO125" s="19"/>
      <c r="LP125" s="19"/>
      <c r="LQ125" s="19"/>
      <c r="LR125" s="19"/>
      <c r="LS125" s="19"/>
      <c r="LT125" s="19"/>
      <c r="LU125" s="19"/>
      <c r="LV125" s="19"/>
      <c r="LW125" s="19"/>
      <c r="LX125" s="19"/>
      <c r="LY125" s="19"/>
      <c r="LZ125" s="19"/>
      <c r="MA125" s="19"/>
      <c r="MB125" s="19"/>
      <c r="MC125" s="19"/>
      <c r="MD125" s="19"/>
      <c r="ME125" s="19"/>
      <c r="MF125" s="19"/>
      <c r="MG125" s="19"/>
      <c r="MH125" s="19"/>
      <c r="MI125" s="19"/>
      <c r="MJ125" s="19"/>
      <c r="MK125" s="19"/>
      <c r="ML125" s="19"/>
      <c r="MM125" s="19"/>
      <c r="MN125" s="19"/>
      <c r="MO125" s="19"/>
      <c r="MP125" s="19"/>
      <c r="MQ125" s="19"/>
      <c r="MR125" s="19"/>
      <c r="MS125" s="19"/>
      <c r="MT125" s="19"/>
      <c r="MU125" s="19"/>
      <c r="MV125" s="19"/>
      <c r="MW125" s="19"/>
      <c r="MX125" s="19"/>
      <c r="MY125" s="19"/>
      <c r="MZ125" s="19"/>
      <c r="NA125" s="19"/>
      <c r="NB125" s="19"/>
      <c r="NC125" s="19"/>
      <c r="ND125" s="19"/>
      <c r="NE125" s="19"/>
      <c r="NF125" s="19"/>
      <c r="NG125" s="19"/>
      <c r="NH125" s="19"/>
      <c r="NI125" s="19"/>
      <c r="NJ125" s="19"/>
      <c r="NK125" s="19"/>
      <c r="NL125" s="19"/>
      <c r="NM125" s="19"/>
      <c r="NN125" s="19"/>
      <c r="NO125" s="19"/>
      <c r="NP125" s="19"/>
      <c r="NQ125" s="19"/>
      <c r="NR125" s="19"/>
      <c r="NS125" s="19"/>
      <c r="NT125" s="19"/>
      <c r="NU125" s="19"/>
      <c r="NV125" s="19"/>
      <c r="NW125" s="19"/>
      <c r="NX125" s="19"/>
      <c r="NY125" s="19"/>
      <c r="NZ125" s="19"/>
      <c r="OA125" s="19"/>
      <c r="OB125" s="19"/>
      <c r="OC125" s="19"/>
      <c r="OD125" s="19"/>
      <c r="OE125" s="19"/>
      <c r="OF125" s="19"/>
      <c r="OG125" s="19">
        <v>2</v>
      </c>
      <c r="OH125" s="19">
        <v>2</v>
      </c>
      <c r="OI125" s="19"/>
      <c r="OJ125" s="19"/>
      <c r="OK125" s="19"/>
      <c r="OL125" s="19"/>
      <c r="OM125" s="19"/>
      <c r="ON125" s="19"/>
      <c r="OO125" s="19"/>
      <c r="OP125" s="19"/>
      <c r="OQ125" s="19"/>
      <c r="OR125" s="19"/>
      <c r="OS125" s="19"/>
      <c r="OT125" s="19"/>
      <c r="OU125" s="19"/>
      <c r="OV125" s="19"/>
      <c r="OW125" s="19"/>
      <c r="OX125" s="19"/>
      <c r="OY125" s="19"/>
      <c r="OZ125" s="19"/>
      <c r="PA125" s="19"/>
      <c r="PB125" s="19"/>
      <c r="PC125" s="19"/>
      <c r="PD125" s="19"/>
      <c r="PE125" s="19"/>
      <c r="PF125" s="19"/>
      <c r="PG125" s="19"/>
      <c r="PH125" s="19"/>
      <c r="PI125" s="19"/>
      <c r="PJ125" s="19"/>
      <c r="PK125" s="19"/>
      <c r="PL125" s="19"/>
      <c r="PM125" s="19"/>
      <c r="PN125" s="19"/>
      <c r="PO125" s="19"/>
      <c r="PP125" s="19"/>
      <c r="PQ125" s="19"/>
      <c r="PR125" s="19"/>
      <c r="PS125" s="19"/>
      <c r="PT125" s="19"/>
      <c r="PU125" s="19"/>
      <c r="PV125" s="19"/>
      <c r="PW125" s="19"/>
      <c r="PX125" s="19">
        <v>2</v>
      </c>
      <c r="PY125" s="19">
        <v>2</v>
      </c>
      <c r="PZ125" s="19">
        <v>2</v>
      </c>
      <c r="QA125" s="19"/>
      <c r="QB125" s="19"/>
      <c r="QC125" s="19"/>
      <c r="QD125" s="19"/>
      <c r="QE125" s="19"/>
      <c r="QF125" s="19"/>
      <c r="QG125" s="19"/>
      <c r="QH125" s="19"/>
      <c r="QI125" s="19"/>
      <c r="QJ125" s="19"/>
      <c r="QK125" s="19"/>
      <c r="QL125" s="19"/>
      <c r="QM125" s="19"/>
      <c r="QN125" s="19"/>
      <c r="QO125" s="19"/>
      <c r="QP125" s="19"/>
      <c r="QQ125" s="19"/>
      <c r="QR125" s="19"/>
      <c r="QS125" s="19"/>
      <c r="QT125" s="19"/>
      <c r="QU125" s="19"/>
      <c r="QV125" s="19"/>
      <c r="QW125" s="19"/>
      <c r="QX125" s="19"/>
      <c r="QY125" s="19"/>
      <c r="QZ125" s="19"/>
      <c r="RA125" s="19"/>
      <c r="RB125" s="19"/>
      <c r="RC125" s="19"/>
      <c r="RD125" s="19"/>
      <c r="RE125" s="19"/>
      <c r="RF125" s="19"/>
      <c r="RG125" s="19"/>
      <c r="RH125" s="19"/>
      <c r="RI125" s="19"/>
      <c r="RJ125" s="19"/>
      <c r="RK125" s="19"/>
      <c r="RL125" s="19"/>
      <c r="RM125" s="19"/>
      <c r="RN125" s="19"/>
      <c r="RO125" s="19"/>
      <c r="RP125" s="19"/>
      <c r="RQ125" s="19"/>
      <c r="RR125" s="19"/>
      <c r="RS125" s="19"/>
      <c r="RT125" s="19"/>
      <c r="RU125" s="19"/>
      <c r="RV125" s="19"/>
      <c r="RW125" s="19"/>
      <c r="RX125" s="19"/>
      <c r="RY125" s="19"/>
      <c r="RZ125" s="19"/>
      <c r="SA125" s="19"/>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row>
    <row r="126" spans="2:572" ht="15" hidden="1" customHeight="1" outlineLevel="1">
      <c r="B126" s="23" t="s">
        <v>807</v>
      </c>
      <c r="C126" s="69" t="str">
        <f>HYPERLINK("#Référentiel_de_Compétences!"&amp;ADDRESS(6+MATCH(B126,[2]Référentiel_de_Compétences!$B$7:$B$218,0),4),"Définition")</f>
        <v>Définition</v>
      </c>
      <c r="D126" s="24" t="str">
        <f>VLOOKUP(B126,[2]Référentiel_de_Compétences!$B$7:$C$399,2,0)</f>
        <v>Techniques de secrétariat</v>
      </c>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19"/>
      <c r="AE126" s="21"/>
      <c r="AF126" s="19"/>
      <c r="AG126" s="19"/>
      <c r="AH126" s="21"/>
      <c r="AI126" s="19"/>
      <c r="AJ126" s="19"/>
      <c r="AK126" s="21"/>
      <c r="AL126" s="19"/>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1"/>
      <c r="JH126" s="21"/>
      <c r="JI126" s="21"/>
      <c r="JJ126" s="21"/>
      <c r="JK126" s="21"/>
      <c r="JL126" s="21"/>
      <c r="JM126" s="21"/>
      <c r="JN126" s="21"/>
      <c r="JO126" s="21"/>
      <c r="JP126" s="21"/>
      <c r="JQ126" s="21"/>
      <c r="JR126" s="21"/>
      <c r="JS126" s="21"/>
      <c r="JT126" s="21"/>
      <c r="JU126" s="21"/>
      <c r="JV126" s="21"/>
      <c r="JW126" s="21"/>
      <c r="JX126" s="21"/>
      <c r="JY126" s="21"/>
      <c r="JZ126" s="21"/>
      <c r="KA126" s="21"/>
      <c r="KB126" s="21"/>
      <c r="KC126" s="21"/>
      <c r="KD126" s="21"/>
      <c r="KE126" s="21"/>
      <c r="KF126" s="21"/>
      <c r="KG126" s="21"/>
      <c r="KH126" s="21"/>
      <c r="KI126" s="21"/>
      <c r="KJ126" s="21"/>
      <c r="KK126" s="21"/>
      <c r="KL126" s="21"/>
      <c r="KM126" s="21"/>
      <c r="KN126" s="21"/>
      <c r="KO126" s="21"/>
      <c r="KP126" s="21"/>
      <c r="KQ126" s="21"/>
      <c r="KR126" s="21"/>
      <c r="KS126" s="21"/>
      <c r="KT126" s="21"/>
      <c r="KU126" s="21"/>
      <c r="KV126" s="21"/>
      <c r="KW126" s="21"/>
      <c r="KX126" s="21"/>
      <c r="KY126" s="21"/>
      <c r="KZ126" s="21"/>
      <c r="LA126" s="21"/>
      <c r="LB126" s="21"/>
      <c r="LC126" s="21"/>
      <c r="LD126" s="21"/>
      <c r="LE126" s="21"/>
      <c r="LF126" s="21"/>
      <c r="LG126" s="21"/>
      <c r="LH126" s="21"/>
      <c r="LI126" s="21"/>
      <c r="LJ126" s="21"/>
      <c r="LK126" s="21"/>
      <c r="LL126" s="21"/>
      <c r="LM126" s="21"/>
      <c r="LN126" s="21"/>
      <c r="LO126" s="21"/>
      <c r="LP126" s="21"/>
      <c r="LQ126" s="21"/>
      <c r="LR126" s="21"/>
      <c r="LS126" s="21"/>
      <c r="LT126" s="21"/>
      <c r="LU126" s="21"/>
      <c r="LV126" s="21"/>
      <c r="LW126" s="21"/>
      <c r="LX126" s="21"/>
      <c r="LY126" s="21"/>
      <c r="LZ126" s="21"/>
      <c r="MA126" s="21"/>
      <c r="MB126" s="21"/>
      <c r="MC126" s="21"/>
      <c r="MD126" s="21"/>
      <c r="ME126" s="21"/>
      <c r="MF126" s="21"/>
      <c r="MG126" s="21"/>
      <c r="MH126" s="21"/>
      <c r="MI126" s="21"/>
      <c r="MJ126" s="21"/>
      <c r="MK126" s="21"/>
      <c r="ML126" s="21"/>
      <c r="MM126" s="21"/>
      <c r="MN126" s="21"/>
      <c r="MO126" s="21"/>
      <c r="MP126" s="21"/>
      <c r="MQ126" s="21"/>
      <c r="MR126" s="21"/>
      <c r="MS126" s="21"/>
      <c r="MT126" s="21"/>
      <c r="MU126" s="21"/>
      <c r="MV126" s="21"/>
      <c r="MW126" s="21"/>
      <c r="MX126" s="21"/>
      <c r="MY126" s="21"/>
      <c r="MZ126" s="21"/>
      <c r="NA126" s="21"/>
      <c r="NB126" s="21"/>
      <c r="NC126" s="21"/>
      <c r="ND126" s="21"/>
      <c r="NE126" s="21"/>
      <c r="NF126" s="21"/>
      <c r="NG126" s="21"/>
      <c r="NH126" s="21"/>
      <c r="NI126" s="21"/>
      <c r="NJ126" s="21"/>
      <c r="NK126" s="21"/>
      <c r="NL126" s="21"/>
      <c r="NM126" s="21"/>
      <c r="NN126" s="21"/>
      <c r="NO126" s="21"/>
      <c r="NP126" s="21"/>
      <c r="NQ126" s="21"/>
      <c r="NR126" s="21"/>
      <c r="NS126" s="21"/>
      <c r="NT126" s="21"/>
      <c r="NU126" s="21"/>
      <c r="NV126" s="21"/>
      <c r="NW126" s="21"/>
      <c r="NX126" s="21"/>
      <c r="NY126" s="21"/>
      <c r="NZ126" s="21"/>
      <c r="OA126" s="21"/>
      <c r="OB126" s="21"/>
      <c r="OC126" s="21"/>
      <c r="OD126" s="21"/>
      <c r="OE126" s="21"/>
      <c r="OF126" s="21"/>
      <c r="OG126" s="21"/>
      <c r="OH126" s="21"/>
      <c r="OI126" s="21"/>
      <c r="OJ126" s="21"/>
      <c r="OK126" s="21"/>
      <c r="OL126" s="21"/>
      <c r="OM126" s="21"/>
      <c r="ON126" s="21"/>
      <c r="OO126" s="21"/>
      <c r="OP126" s="21"/>
      <c r="OQ126" s="21"/>
      <c r="OR126" s="21"/>
      <c r="OS126" s="21"/>
      <c r="OT126" s="21"/>
      <c r="OU126" s="21"/>
      <c r="OV126" s="21"/>
      <c r="OW126" s="21"/>
      <c r="OX126" s="21"/>
      <c r="OY126" s="21"/>
      <c r="OZ126" s="21"/>
      <c r="PA126" s="21"/>
      <c r="PB126" s="21"/>
      <c r="PC126" s="21"/>
      <c r="PD126" s="21"/>
      <c r="PE126" s="21"/>
      <c r="PF126" s="21"/>
      <c r="PG126" s="21"/>
      <c r="PH126" s="21"/>
      <c r="PI126" s="21"/>
      <c r="PJ126" s="21"/>
      <c r="PK126" s="21"/>
      <c r="PL126" s="21"/>
      <c r="PM126" s="21">
        <v>2</v>
      </c>
      <c r="PN126" s="21">
        <v>2</v>
      </c>
      <c r="PO126" s="21">
        <v>2</v>
      </c>
      <c r="PP126" s="21">
        <v>2</v>
      </c>
      <c r="PQ126" s="21"/>
      <c r="PR126" s="21"/>
      <c r="PS126" s="21">
        <v>2</v>
      </c>
      <c r="PT126" s="21">
        <v>2</v>
      </c>
      <c r="PU126" s="21"/>
      <c r="PV126" s="21"/>
      <c r="PW126" s="21"/>
      <c r="PX126" s="21"/>
      <c r="PY126" s="21"/>
      <c r="PZ126" s="21"/>
      <c r="QA126" s="21"/>
      <c r="QB126" s="21"/>
      <c r="QC126" s="21"/>
      <c r="QD126" s="21"/>
      <c r="QE126" s="21"/>
      <c r="QF126" s="21">
        <v>2</v>
      </c>
      <c r="QG126" s="21"/>
      <c r="QH126" s="21"/>
      <c r="QI126" s="21"/>
      <c r="QJ126" s="21"/>
      <c r="QK126" s="21"/>
      <c r="QL126" s="21"/>
      <c r="QM126" s="21"/>
      <c r="QN126" s="21"/>
      <c r="QO126" s="21"/>
      <c r="QP126" s="21"/>
      <c r="QQ126" s="21"/>
      <c r="QR126" s="21"/>
      <c r="QS126" s="21"/>
      <c r="QT126" s="21"/>
      <c r="QU126" s="21"/>
      <c r="QV126" s="21"/>
      <c r="QW126" s="21"/>
      <c r="QX126" s="21"/>
      <c r="QY126" s="21"/>
      <c r="QZ126" s="21"/>
      <c r="RA126" s="21"/>
      <c r="RB126" s="21"/>
      <c r="RC126" s="21"/>
      <c r="RD126" s="21"/>
      <c r="RE126" s="21"/>
      <c r="RF126" s="21"/>
      <c r="RG126" s="21"/>
      <c r="RH126" s="21"/>
      <c r="RI126" s="21"/>
      <c r="RJ126" s="21"/>
      <c r="RK126" s="21"/>
      <c r="RL126" s="21"/>
      <c r="RM126" s="21"/>
      <c r="RN126" s="21"/>
      <c r="RO126" s="21"/>
      <c r="RP126" s="21"/>
      <c r="RQ126" s="21"/>
      <c r="RR126" s="21"/>
      <c r="RS126" s="21"/>
      <c r="RT126" s="21"/>
      <c r="RU126" s="21"/>
      <c r="RV126" s="21"/>
      <c r="RW126" s="21"/>
      <c r="RX126" s="21"/>
      <c r="RY126" s="21"/>
      <c r="RZ126" s="21"/>
      <c r="SA126" s="21"/>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row>
    <row r="127" spans="2:572" ht="15" hidden="1" customHeight="1" outlineLevel="1">
      <c r="B127" s="23" t="s">
        <v>808</v>
      </c>
      <c r="C127" s="69" t="str">
        <f>HYPERLINK("#Référentiel_de_Compétences!"&amp;ADDRESS(6+MATCH(B127,[2]Référentiel_de_Compétences!$B$7:$B$218,0),4),"Définition")</f>
        <v>Définition</v>
      </c>
      <c r="D127" s="24" t="str">
        <f>VLOOKUP(B127,[2]Référentiel_de_Compétences!$B$7:$C$399,2,0)</f>
        <v xml:space="preserve">Gestion administrative et logistique </v>
      </c>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19"/>
      <c r="AE127" s="21"/>
      <c r="AF127" s="19"/>
      <c r="AG127" s="19"/>
      <c r="AH127" s="21"/>
      <c r="AI127" s="19"/>
      <c r="AJ127" s="19"/>
      <c r="AK127" s="21"/>
      <c r="AL127" s="19"/>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1"/>
      <c r="JH127" s="21"/>
      <c r="JI127" s="21"/>
      <c r="JJ127" s="21"/>
      <c r="JK127" s="21"/>
      <c r="JL127" s="21"/>
      <c r="JM127" s="21"/>
      <c r="JN127" s="21"/>
      <c r="JO127" s="21"/>
      <c r="JP127" s="21"/>
      <c r="JQ127" s="21"/>
      <c r="JR127" s="21"/>
      <c r="JS127" s="21"/>
      <c r="JT127" s="21"/>
      <c r="JU127" s="21"/>
      <c r="JV127" s="21"/>
      <c r="JW127" s="21"/>
      <c r="JX127" s="21"/>
      <c r="JY127" s="21"/>
      <c r="JZ127" s="21"/>
      <c r="KA127" s="21"/>
      <c r="KB127" s="21"/>
      <c r="KC127" s="21"/>
      <c r="KD127" s="21"/>
      <c r="KE127" s="21"/>
      <c r="KF127" s="21"/>
      <c r="KG127" s="21"/>
      <c r="KH127" s="21"/>
      <c r="KI127" s="21"/>
      <c r="KJ127" s="21"/>
      <c r="KK127" s="21"/>
      <c r="KL127" s="21"/>
      <c r="KM127" s="21"/>
      <c r="KN127" s="21"/>
      <c r="KO127" s="21"/>
      <c r="KP127" s="21"/>
      <c r="KQ127" s="21"/>
      <c r="KR127" s="21"/>
      <c r="KS127" s="21"/>
      <c r="KT127" s="21"/>
      <c r="KU127" s="21"/>
      <c r="KV127" s="21"/>
      <c r="KW127" s="21"/>
      <c r="KX127" s="21"/>
      <c r="KY127" s="21"/>
      <c r="KZ127" s="21"/>
      <c r="LA127" s="21"/>
      <c r="LB127" s="21"/>
      <c r="LC127" s="21"/>
      <c r="LD127" s="21"/>
      <c r="LE127" s="21"/>
      <c r="LF127" s="21"/>
      <c r="LG127" s="21"/>
      <c r="LH127" s="21"/>
      <c r="LI127" s="21"/>
      <c r="LJ127" s="21"/>
      <c r="LK127" s="21"/>
      <c r="LL127" s="21"/>
      <c r="LM127" s="21"/>
      <c r="LN127" s="21"/>
      <c r="LO127" s="21"/>
      <c r="LP127" s="21"/>
      <c r="LQ127" s="21"/>
      <c r="LR127" s="21"/>
      <c r="LS127" s="21"/>
      <c r="LT127" s="21"/>
      <c r="LU127" s="21"/>
      <c r="LV127" s="21"/>
      <c r="LW127" s="21"/>
      <c r="LX127" s="21"/>
      <c r="LY127" s="21"/>
      <c r="LZ127" s="21"/>
      <c r="MA127" s="21"/>
      <c r="MB127" s="21"/>
      <c r="MC127" s="21"/>
      <c r="MD127" s="21"/>
      <c r="ME127" s="21"/>
      <c r="MF127" s="21"/>
      <c r="MG127" s="21"/>
      <c r="MH127" s="21"/>
      <c r="MI127" s="21"/>
      <c r="MJ127" s="21"/>
      <c r="MK127" s="21"/>
      <c r="ML127" s="21"/>
      <c r="MM127" s="21"/>
      <c r="MN127" s="21"/>
      <c r="MO127" s="21"/>
      <c r="MP127" s="21"/>
      <c r="MQ127" s="21"/>
      <c r="MR127" s="21"/>
      <c r="MS127" s="21"/>
      <c r="MT127" s="21"/>
      <c r="MU127" s="21"/>
      <c r="MV127" s="21"/>
      <c r="MW127" s="21"/>
      <c r="MX127" s="21"/>
      <c r="MY127" s="21"/>
      <c r="MZ127" s="21"/>
      <c r="NA127" s="21"/>
      <c r="NB127" s="21"/>
      <c r="NC127" s="21"/>
      <c r="ND127" s="21"/>
      <c r="NE127" s="21"/>
      <c r="NF127" s="21"/>
      <c r="NG127" s="21"/>
      <c r="NH127" s="21"/>
      <c r="NI127" s="21"/>
      <c r="NJ127" s="21"/>
      <c r="NK127" s="21"/>
      <c r="NL127" s="21"/>
      <c r="NM127" s="21"/>
      <c r="NN127" s="21"/>
      <c r="NO127" s="21"/>
      <c r="NP127" s="21"/>
      <c r="NQ127" s="21"/>
      <c r="NR127" s="21"/>
      <c r="NS127" s="21"/>
      <c r="NT127" s="21"/>
      <c r="NU127" s="21"/>
      <c r="NV127" s="21"/>
      <c r="NW127" s="21"/>
      <c r="NX127" s="21"/>
      <c r="NY127" s="21"/>
      <c r="NZ127" s="21"/>
      <c r="OA127" s="21"/>
      <c r="OB127" s="21"/>
      <c r="OC127" s="21"/>
      <c r="OD127" s="21"/>
      <c r="OE127" s="21"/>
      <c r="OF127" s="21"/>
      <c r="OG127" s="21"/>
      <c r="OH127" s="21"/>
      <c r="OI127" s="21"/>
      <c r="OJ127" s="21"/>
      <c r="OK127" s="21"/>
      <c r="OL127" s="21"/>
      <c r="OM127" s="21"/>
      <c r="ON127" s="21"/>
      <c r="OO127" s="21"/>
      <c r="OP127" s="21"/>
      <c r="OQ127" s="21"/>
      <c r="OR127" s="21"/>
      <c r="OS127" s="21"/>
      <c r="OT127" s="21"/>
      <c r="OU127" s="21"/>
      <c r="OV127" s="21"/>
      <c r="OW127" s="21"/>
      <c r="OX127" s="21"/>
      <c r="OY127" s="21"/>
      <c r="OZ127" s="21"/>
      <c r="PA127" s="21"/>
      <c r="PB127" s="21"/>
      <c r="PC127" s="21"/>
      <c r="PD127" s="21"/>
      <c r="PE127" s="21"/>
      <c r="PF127" s="21"/>
      <c r="PG127" s="21"/>
      <c r="PH127" s="21"/>
      <c r="PI127" s="21"/>
      <c r="PJ127" s="21"/>
      <c r="PK127" s="21"/>
      <c r="PL127" s="21"/>
      <c r="PM127" s="21">
        <v>2</v>
      </c>
      <c r="PN127" s="21">
        <v>2</v>
      </c>
      <c r="PO127" s="21">
        <v>2</v>
      </c>
      <c r="PP127" s="21">
        <v>2</v>
      </c>
      <c r="PQ127" s="21"/>
      <c r="PR127" s="21"/>
      <c r="PS127" s="21">
        <v>2</v>
      </c>
      <c r="PT127" s="21">
        <v>2</v>
      </c>
      <c r="PU127" s="21"/>
      <c r="PV127" s="21"/>
      <c r="PW127" s="21"/>
      <c r="PX127" s="21"/>
      <c r="PY127" s="21"/>
      <c r="PZ127" s="21"/>
      <c r="QA127" s="21"/>
      <c r="QB127" s="21"/>
      <c r="QC127" s="21"/>
      <c r="QD127" s="21"/>
      <c r="QE127" s="21"/>
      <c r="QF127" s="21">
        <v>2</v>
      </c>
      <c r="QG127" s="21"/>
      <c r="QH127" s="21"/>
      <c r="QI127" s="21"/>
      <c r="QJ127" s="21"/>
      <c r="QK127" s="21"/>
      <c r="QL127" s="21"/>
      <c r="QM127" s="21"/>
      <c r="QN127" s="21"/>
      <c r="QO127" s="21"/>
      <c r="QP127" s="21"/>
      <c r="QQ127" s="21"/>
      <c r="QR127" s="21"/>
      <c r="QS127" s="21"/>
      <c r="QT127" s="21"/>
      <c r="QU127" s="21"/>
      <c r="QV127" s="21"/>
      <c r="QW127" s="21"/>
      <c r="QX127" s="21"/>
      <c r="QY127" s="21"/>
      <c r="QZ127" s="21"/>
      <c r="RA127" s="21"/>
      <c r="RB127" s="21"/>
      <c r="RC127" s="21"/>
      <c r="RD127" s="21"/>
      <c r="RE127" s="21"/>
      <c r="RF127" s="21"/>
      <c r="RG127" s="21"/>
      <c r="RH127" s="21"/>
      <c r="RI127" s="21"/>
      <c r="RJ127" s="21"/>
      <c r="RK127" s="21"/>
      <c r="RL127" s="21"/>
      <c r="RM127" s="21"/>
      <c r="RN127" s="21"/>
      <c r="RO127" s="21"/>
      <c r="RP127" s="21"/>
      <c r="RQ127" s="21"/>
      <c r="RR127" s="21"/>
      <c r="RS127" s="21"/>
      <c r="RT127" s="21"/>
      <c r="RU127" s="21"/>
      <c r="RV127" s="21"/>
      <c r="RW127" s="21"/>
      <c r="RX127" s="21"/>
      <c r="RY127" s="21"/>
      <c r="RZ127" s="21"/>
      <c r="SA127" s="21"/>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row>
    <row r="128" spans="2:572" ht="15" hidden="1" customHeight="1" outlineLevel="1">
      <c r="B128" s="23" t="s">
        <v>809</v>
      </c>
      <c r="C128" s="69" t="str">
        <f>HYPERLINK("#Référentiel_de_Compétences!"&amp;ADDRESS(6+MATCH(B128,[2]Référentiel_de_Compétences!$B$7:$B$218,0),4),"Définition")</f>
        <v>Définition</v>
      </c>
      <c r="D128" s="24" t="str">
        <f>VLOOKUP(B128,[2]Référentiel_de_Compétences!$B$7:$C$399,2,0)</f>
        <v>Gestion de l'information</v>
      </c>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19"/>
      <c r="AE128" s="21"/>
      <c r="AF128" s="19"/>
      <c r="AG128" s="19"/>
      <c r="AH128" s="21"/>
      <c r="AI128" s="19"/>
      <c r="AJ128" s="19"/>
      <c r="AK128" s="21"/>
      <c r="AL128" s="19"/>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19"/>
      <c r="JH128" s="19"/>
      <c r="JI128" s="19"/>
      <c r="JJ128" s="19"/>
      <c r="JK128" s="19"/>
      <c r="JL128" s="19"/>
      <c r="JM128" s="19"/>
      <c r="JN128" s="19"/>
      <c r="JO128" s="19"/>
      <c r="JP128" s="19"/>
      <c r="JQ128" s="19"/>
      <c r="JR128" s="19"/>
      <c r="JS128" s="19"/>
      <c r="JT128" s="19"/>
      <c r="JU128" s="19"/>
      <c r="JV128" s="19"/>
      <c r="JW128" s="19"/>
      <c r="JX128" s="19"/>
      <c r="JY128" s="19"/>
      <c r="JZ128" s="19"/>
      <c r="KA128" s="19"/>
      <c r="KB128" s="19"/>
      <c r="KC128" s="19"/>
      <c r="KD128" s="19"/>
      <c r="KE128" s="19"/>
      <c r="KF128" s="19"/>
      <c r="KG128" s="19"/>
      <c r="KH128" s="19"/>
      <c r="KI128" s="19"/>
      <c r="KJ128" s="19"/>
      <c r="KK128" s="19"/>
      <c r="KL128" s="19"/>
      <c r="KM128" s="19"/>
      <c r="KN128" s="19"/>
      <c r="KO128" s="19"/>
      <c r="KP128" s="19"/>
      <c r="KQ128" s="19"/>
      <c r="KR128" s="19"/>
      <c r="KS128" s="19"/>
      <c r="KT128" s="19"/>
      <c r="KU128" s="19"/>
      <c r="KV128" s="19"/>
      <c r="KW128" s="19"/>
      <c r="KX128" s="19"/>
      <c r="KY128" s="19"/>
      <c r="KZ128" s="19"/>
      <c r="LA128" s="19"/>
      <c r="LB128" s="19"/>
      <c r="LC128" s="19"/>
      <c r="LD128" s="19"/>
      <c r="LE128" s="19"/>
      <c r="LF128" s="19"/>
      <c r="LG128" s="19"/>
      <c r="LH128" s="19"/>
      <c r="LI128" s="19"/>
      <c r="LJ128" s="19"/>
      <c r="LK128" s="19"/>
      <c r="LL128" s="19"/>
      <c r="LM128" s="19"/>
      <c r="LN128" s="19"/>
      <c r="LO128" s="19"/>
      <c r="LP128" s="19"/>
      <c r="LQ128" s="19"/>
      <c r="LR128" s="19"/>
      <c r="LS128" s="19"/>
      <c r="LT128" s="19"/>
      <c r="LU128" s="19"/>
      <c r="LV128" s="19"/>
      <c r="LW128" s="19"/>
      <c r="LX128" s="19"/>
      <c r="LY128" s="19"/>
      <c r="LZ128" s="19"/>
      <c r="MA128" s="19"/>
      <c r="MB128" s="19"/>
      <c r="MC128" s="19"/>
      <c r="MD128" s="19"/>
      <c r="ME128" s="19"/>
      <c r="MF128" s="19"/>
      <c r="MG128" s="19"/>
      <c r="MH128" s="19"/>
      <c r="MI128" s="19"/>
      <c r="MJ128" s="19"/>
      <c r="MK128" s="19"/>
      <c r="ML128" s="19"/>
      <c r="MM128" s="19"/>
      <c r="MN128" s="19"/>
      <c r="MO128" s="19"/>
      <c r="MP128" s="19"/>
      <c r="MQ128" s="19"/>
      <c r="MR128" s="19"/>
      <c r="MS128" s="19"/>
      <c r="MT128" s="19"/>
      <c r="MU128" s="19"/>
      <c r="MV128" s="19"/>
      <c r="MW128" s="19"/>
      <c r="MX128" s="19"/>
      <c r="MY128" s="19"/>
      <c r="MZ128" s="19"/>
      <c r="NA128" s="19"/>
      <c r="NB128" s="19"/>
      <c r="NC128" s="19"/>
      <c r="ND128" s="19"/>
      <c r="NE128" s="19"/>
      <c r="NF128" s="19"/>
      <c r="NG128" s="19"/>
      <c r="NH128" s="19"/>
      <c r="NI128" s="19"/>
      <c r="NJ128" s="19"/>
      <c r="NK128" s="19"/>
      <c r="NL128" s="19"/>
      <c r="NM128" s="19"/>
      <c r="NN128" s="19"/>
      <c r="NO128" s="19"/>
      <c r="NP128" s="19"/>
      <c r="NQ128" s="19"/>
      <c r="NR128" s="19"/>
      <c r="NS128" s="19"/>
      <c r="NT128" s="19"/>
      <c r="NU128" s="19"/>
      <c r="NV128" s="19"/>
      <c r="NW128" s="19"/>
      <c r="NX128" s="19"/>
      <c r="NY128" s="19"/>
      <c r="NZ128" s="19"/>
      <c r="OA128" s="19"/>
      <c r="OB128" s="19"/>
      <c r="OC128" s="19"/>
      <c r="OD128" s="19"/>
      <c r="OE128" s="19"/>
      <c r="OF128" s="19"/>
      <c r="OG128" s="19"/>
      <c r="OH128" s="19"/>
      <c r="OI128" s="19"/>
      <c r="OJ128" s="19"/>
      <c r="OK128" s="19"/>
      <c r="OL128" s="19"/>
      <c r="OM128" s="19"/>
      <c r="ON128" s="19"/>
      <c r="OO128" s="19"/>
      <c r="OP128" s="19"/>
      <c r="OQ128" s="19"/>
      <c r="OR128" s="19"/>
      <c r="OS128" s="19"/>
      <c r="OT128" s="19"/>
      <c r="OU128" s="19"/>
      <c r="OV128" s="19"/>
      <c r="OW128" s="19"/>
      <c r="OX128" s="19"/>
      <c r="OY128" s="19"/>
      <c r="OZ128" s="19"/>
      <c r="PA128" s="19"/>
      <c r="PB128" s="19"/>
      <c r="PC128" s="19"/>
      <c r="PD128" s="19"/>
      <c r="PE128" s="19"/>
      <c r="PF128" s="19"/>
      <c r="PG128" s="19"/>
      <c r="PH128" s="19"/>
      <c r="PI128" s="19"/>
      <c r="PJ128" s="19"/>
      <c r="PK128" s="19"/>
      <c r="PL128" s="19"/>
      <c r="PM128" s="19">
        <v>2</v>
      </c>
      <c r="PN128" s="19">
        <v>2</v>
      </c>
      <c r="PO128" s="19">
        <v>2</v>
      </c>
      <c r="PP128" s="19">
        <v>2</v>
      </c>
      <c r="PQ128" s="19">
        <v>2</v>
      </c>
      <c r="PR128" s="19">
        <v>2</v>
      </c>
      <c r="PS128" s="19">
        <v>2</v>
      </c>
      <c r="PT128" s="19">
        <v>2</v>
      </c>
      <c r="PU128" s="19"/>
      <c r="PV128" s="19"/>
      <c r="PW128" s="19"/>
      <c r="PX128" s="19"/>
      <c r="PY128" s="19"/>
      <c r="PZ128" s="19"/>
      <c r="QA128" s="19"/>
      <c r="QB128" s="19"/>
      <c r="QC128" s="19"/>
      <c r="QD128" s="19"/>
      <c r="QE128" s="19"/>
      <c r="QF128" s="19">
        <v>2</v>
      </c>
      <c r="QG128" s="19"/>
      <c r="QH128" s="19"/>
      <c r="QI128" s="19"/>
      <c r="QJ128" s="19"/>
      <c r="QK128" s="19"/>
      <c r="QL128" s="19"/>
      <c r="QM128" s="19"/>
      <c r="QN128" s="19"/>
      <c r="QO128" s="19"/>
      <c r="QP128" s="19"/>
      <c r="QQ128" s="19"/>
      <c r="QR128" s="19"/>
      <c r="QS128" s="19"/>
      <c r="QT128" s="19"/>
      <c r="QU128" s="19"/>
      <c r="QV128" s="19"/>
      <c r="QW128" s="19"/>
      <c r="QX128" s="19"/>
      <c r="QY128" s="19"/>
      <c r="QZ128" s="19"/>
      <c r="RA128" s="19"/>
      <c r="RB128" s="19"/>
      <c r="RC128" s="19"/>
      <c r="RD128" s="19"/>
      <c r="RE128" s="19"/>
      <c r="RF128" s="19"/>
      <c r="RG128" s="19"/>
      <c r="RH128" s="19"/>
      <c r="RI128" s="19"/>
      <c r="RJ128" s="19"/>
      <c r="RK128" s="19"/>
      <c r="RL128" s="19"/>
      <c r="RM128" s="19"/>
      <c r="RN128" s="19"/>
      <c r="RO128" s="19"/>
      <c r="RP128" s="19"/>
      <c r="RQ128" s="19"/>
      <c r="RR128" s="19"/>
      <c r="RS128" s="19"/>
      <c r="RT128" s="19"/>
      <c r="RU128" s="19"/>
      <c r="RV128" s="19"/>
      <c r="RW128" s="19"/>
      <c r="RX128" s="19"/>
      <c r="RY128" s="19"/>
      <c r="RZ128" s="19"/>
      <c r="SA128" s="19"/>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row>
    <row r="129" spans="2:572" ht="15" hidden="1" customHeight="1" outlineLevel="1">
      <c r="B129" s="37" t="s">
        <v>810</v>
      </c>
      <c r="C129" s="69" t="str">
        <f>HYPERLINK("#Référentiel_de_Compétences!"&amp;ADDRESS(6+MATCH(B129,[2]Référentiel_de_Compétences!$B$7:$B$218,0),4),"Définition")</f>
        <v>Définition</v>
      </c>
      <c r="D129" s="38" t="str">
        <f>VLOOKUP(B129,[2]Référentiel_de_Compétences!$B$7:$C$399,2,0)</f>
        <v>Suivi budgétaire</v>
      </c>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19"/>
      <c r="AE129" s="21"/>
      <c r="AF129" s="19"/>
      <c r="AG129" s="19"/>
      <c r="AH129" s="21"/>
      <c r="AI129" s="19"/>
      <c r="AJ129" s="19"/>
      <c r="AK129" s="21"/>
      <c r="AL129" s="19"/>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c r="CE129" s="25"/>
      <c r="CF129" s="25"/>
      <c r="CG129" s="25"/>
      <c r="CH129" s="25"/>
      <c r="CI129" s="25"/>
      <c r="CJ129" s="25"/>
      <c r="CK129" s="25"/>
      <c r="CL129" s="25"/>
      <c r="CM129" s="25"/>
      <c r="CN129" s="25"/>
      <c r="CO129" s="25"/>
      <c r="CP129" s="25"/>
      <c r="CQ129" s="25"/>
      <c r="CR129" s="25"/>
      <c r="CS129" s="25"/>
      <c r="CT129" s="25"/>
      <c r="CU129" s="25"/>
      <c r="CV129" s="25"/>
      <c r="CW129" s="25"/>
      <c r="CX129" s="25"/>
      <c r="CY129" s="25"/>
      <c r="CZ129" s="25"/>
      <c r="DA129" s="25"/>
      <c r="DB129" s="25"/>
      <c r="DC129" s="25"/>
      <c r="DD129" s="25"/>
      <c r="DE129" s="25"/>
      <c r="DF129" s="25"/>
      <c r="DG129" s="25"/>
      <c r="DH129" s="25"/>
      <c r="DI129" s="25"/>
      <c r="DJ129" s="25"/>
      <c r="DK129" s="25"/>
      <c r="DL129" s="25"/>
      <c r="DM129" s="25"/>
      <c r="DN129" s="25"/>
      <c r="DO129" s="25"/>
      <c r="DP129" s="25"/>
      <c r="DQ129" s="25"/>
      <c r="DR129" s="25"/>
      <c r="DS129" s="25"/>
      <c r="DT129" s="25"/>
      <c r="DU129" s="25"/>
      <c r="DV129" s="25"/>
      <c r="DW129" s="25"/>
      <c r="DX129" s="25"/>
      <c r="DY129" s="25"/>
      <c r="DZ129" s="25"/>
      <c r="EA129" s="25"/>
      <c r="EB129" s="25"/>
      <c r="EC129" s="25"/>
      <c r="ED129" s="25"/>
      <c r="EE129" s="25"/>
      <c r="EF129" s="25"/>
      <c r="EG129" s="25"/>
      <c r="EH129" s="25"/>
      <c r="EI129" s="25"/>
      <c r="EJ129" s="25"/>
      <c r="EK129" s="25"/>
      <c r="EL129" s="25"/>
      <c r="EM129" s="25"/>
      <c r="EN129" s="25"/>
      <c r="EO129" s="25"/>
      <c r="EP129" s="25"/>
      <c r="EQ129" s="25"/>
      <c r="ER129" s="25"/>
      <c r="ES129" s="25"/>
      <c r="ET129" s="25"/>
      <c r="EU129" s="25"/>
      <c r="EV129" s="25"/>
      <c r="EW129" s="25"/>
      <c r="EX129" s="25"/>
      <c r="EY129" s="25"/>
      <c r="EZ129" s="25"/>
      <c r="FA129" s="25"/>
      <c r="FB129" s="25"/>
      <c r="FC129" s="25"/>
      <c r="FD129" s="25"/>
      <c r="FE129" s="25"/>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c r="HI129" s="25"/>
      <c r="HJ129" s="25"/>
      <c r="HK129" s="21"/>
      <c r="HL129" s="21"/>
      <c r="HM129" s="25"/>
      <c r="HN129" s="25"/>
      <c r="HO129" s="25"/>
      <c r="HP129" s="25"/>
      <c r="HQ129" s="25"/>
      <c r="HR129" s="25"/>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1"/>
      <c r="JH129" s="21"/>
      <c r="JI129" s="21"/>
      <c r="JJ129" s="21"/>
      <c r="JK129" s="21"/>
      <c r="JL129" s="21"/>
      <c r="JM129" s="21"/>
      <c r="JN129" s="21"/>
      <c r="JO129" s="21"/>
      <c r="JP129" s="21"/>
      <c r="JQ129" s="21"/>
      <c r="JR129" s="21"/>
      <c r="JS129" s="21"/>
      <c r="JT129" s="21"/>
      <c r="JU129" s="21"/>
      <c r="JV129" s="21"/>
      <c r="JW129" s="21"/>
      <c r="JX129" s="21"/>
      <c r="JY129" s="21"/>
      <c r="JZ129" s="21"/>
      <c r="KA129" s="21"/>
      <c r="KB129" s="21"/>
      <c r="KC129" s="21"/>
      <c r="KD129" s="21"/>
      <c r="KE129" s="21"/>
      <c r="KF129" s="21"/>
      <c r="KG129" s="21"/>
      <c r="KH129" s="21"/>
      <c r="KI129" s="21"/>
      <c r="KJ129" s="21"/>
      <c r="KK129" s="21"/>
      <c r="KL129" s="21"/>
      <c r="KM129" s="21"/>
      <c r="KN129" s="21"/>
      <c r="KO129" s="21"/>
      <c r="KP129" s="21"/>
      <c r="KQ129" s="21"/>
      <c r="KR129" s="21"/>
      <c r="KS129" s="21"/>
      <c r="KT129" s="21"/>
      <c r="KU129" s="21"/>
      <c r="KV129" s="21"/>
      <c r="KW129" s="21"/>
      <c r="KX129" s="21"/>
      <c r="KY129" s="21"/>
      <c r="KZ129" s="21"/>
      <c r="LA129" s="21"/>
      <c r="LB129" s="21"/>
      <c r="LC129" s="21"/>
      <c r="LD129" s="21"/>
      <c r="LE129" s="21"/>
      <c r="LF129" s="21"/>
      <c r="LG129" s="21"/>
      <c r="LH129" s="21"/>
      <c r="LI129" s="21"/>
      <c r="LJ129" s="21"/>
      <c r="LK129" s="21"/>
      <c r="LL129" s="21"/>
      <c r="LM129" s="21"/>
      <c r="LN129" s="21"/>
      <c r="LO129" s="21"/>
      <c r="LP129" s="21"/>
      <c r="LQ129" s="21"/>
      <c r="LR129" s="21"/>
      <c r="LS129" s="21"/>
      <c r="LT129" s="21"/>
      <c r="LU129" s="21"/>
      <c r="LV129" s="21"/>
      <c r="LW129" s="21"/>
      <c r="LX129" s="21"/>
      <c r="LY129" s="21"/>
      <c r="LZ129" s="21"/>
      <c r="MA129" s="21"/>
      <c r="MB129" s="21"/>
      <c r="MC129" s="21"/>
      <c r="MD129" s="21"/>
      <c r="ME129" s="21"/>
      <c r="MF129" s="21"/>
      <c r="MG129" s="21"/>
      <c r="MH129" s="21"/>
      <c r="MI129" s="21"/>
      <c r="MJ129" s="21"/>
      <c r="MK129" s="21"/>
      <c r="ML129" s="21"/>
      <c r="MM129" s="21"/>
      <c r="MN129" s="21"/>
      <c r="MO129" s="21"/>
      <c r="MP129" s="21"/>
      <c r="MQ129" s="21"/>
      <c r="MR129" s="21"/>
      <c r="MS129" s="21"/>
      <c r="MT129" s="21"/>
      <c r="MU129" s="21"/>
      <c r="MV129" s="21"/>
      <c r="MW129" s="21"/>
      <c r="MX129" s="21"/>
      <c r="MY129" s="21"/>
      <c r="MZ129" s="21"/>
      <c r="NA129" s="21"/>
      <c r="NB129" s="21"/>
      <c r="NC129" s="21"/>
      <c r="ND129" s="21"/>
      <c r="NE129" s="21"/>
      <c r="NF129" s="21"/>
      <c r="NG129" s="21"/>
      <c r="NH129" s="21"/>
      <c r="NI129" s="21"/>
      <c r="NJ129" s="21"/>
      <c r="NK129" s="21"/>
      <c r="NL129" s="21"/>
      <c r="NM129" s="21"/>
      <c r="NN129" s="21"/>
      <c r="NO129" s="21"/>
      <c r="NP129" s="21"/>
      <c r="NQ129" s="21"/>
      <c r="NR129" s="21"/>
      <c r="NS129" s="21"/>
      <c r="NT129" s="21"/>
      <c r="NU129" s="21"/>
      <c r="NV129" s="21"/>
      <c r="NW129" s="21"/>
      <c r="NX129" s="21"/>
      <c r="NY129" s="21"/>
      <c r="NZ129" s="21"/>
      <c r="OA129" s="21"/>
      <c r="OB129" s="21"/>
      <c r="OC129" s="21"/>
      <c r="OD129" s="21"/>
      <c r="OE129" s="21"/>
      <c r="OF129" s="21"/>
      <c r="OG129" s="21"/>
      <c r="OH129" s="21"/>
      <c r="OI129" s="21"/>
      <c r="OJ129" s="21"/>
      <c r="OK129" s="21"/>
      <c r="OL129" s="21"/>
      <c r="OM129" s="21"/>
      <c r="ON129" s="21"/>
      <c r="OO129" s="21"/>
      <c r="OP129" s="21"/>
      <c r="OQ129" s="21"/>
      <c r="OR129" s="21"/>
      <c r="OS129" s="21"/>
      <c r="OT129" s="21"/>
      <c r="OU129" s="21"/>
      <c r="OV129" s="21"/>
      <c r="OW129" s="21"/>
      <c r="OX129" s="21"/>
      <c r="OY129" s="21"/>
      <c r="OZ129" s="21"/>
      <c r="PA129" s="21"/>
      <c r="PB129" s="21"/>
      <c r="PC129" s="21"/>
      <c r="PD129" s="21"/>
      <c r="PE129" s="21"/>
      <c r="PF129" s="21"/>
      <c r="PG129" s="21"/>
      <c r="PH129" s="21"/>
      <c r="PI129" s="21"/>
      <c r="PJ129" s="21"/>
      <c r="PK129" s="21"/>
      <c r="PL129" s="21"/>
      <c r="PM129" s="21"/>
      <c r="PN129" s="21"/>
      <c r="PO129" s="21"/>
      <c r="PP129" s="21"/>
      <c r="PQ129" s="21">
        <v>2</v>
      </c>
      <c r="PR129" s="21">
        <v>2</v>
      </c>
      <c r="PS129" s="21"/>
      <c r="PT129" s="21"/>
      <c r="PU129" s="21"/>
      <c r="PV129" s="21"/>
      <c r="PW129" s="21"/>
      <c r="PX129" s="21"/>
      <c r="PY129" s="21"/>
      <c r="PZ129" s="21"/>
      <c r="QA129" s="21"/>
      <c r="QB129" s="21"/>
      <c r="QC129" s="21"/>
      <c r="QD129" s="21"/>
      <c r="QE129" s="21"/>
      <c r="QF129" s="21"/>
      <c r="QG129" s="21"/>
      <c r="QH129" s="21"/>
      <c r="QI129" s="21"/>
      <c r="QJ129" s="21"/>
      <c r="QK129" s="21"/>
      <c r="QL129" s="21"/>
      <c r="QM129" s="21"/>
      <c r="QN129" s="21"/>
      <c r="QO129" s="21"/>
      <c r="QP129" s="21"/>
      <c r="QQ129" s="21"/>
      <c r="QR129" s="21"/>
      <c r="QS129" s="21"/>
      <c r="QT129" s="21"/>
      <c r="QU129" s="21"/>
      <c r="QV129" s="21"/>
      <c r="QW129" s="21"/>
      <c r="QX129" s="21"/>
      <c r="QY129" s="21"/>
      <c r="QZ129" s="21"/>
      <c r="RA129" s="21"/>
      <c r="RB129" s="21"/>
      <c r="RC129" s="21"/>
      <c r="RD129" s="21"/>
      <c r="RE129" s="21"/>
      <c r="RF129" s="21"/>
      <c r="RG129" s="21"/>
      <c r="RH129" s="21"/>
      <c r="RI129" s="21"/>
      <c r="RJ129" s="21"/>
      <c r="RK129" s="21"/>
      <c r="RL129" s="21"/>
      <c r="RM129" s="21"/>
      <c r="RN129" s="21"/>
      <c r="RO129" s="21"/>
      <c r="RP129" s="21"/>
      <c r="RQ129" s="21"/>
      <c r="RR129" s="21"/>
      <c r="RS129" s="21"/>
      <c r="RT129" s="21"/>
      <c r="RU129" s="21"/>
      <c r="RV129" s="21"/>
      <c r="RW129" s="21"/>
      <c r="RX129" s="21"/>
      <c r="RY129" s="21"/>
      <c r="RZ129" s="21"/>
      <c r="SA129" s="21"/>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row>
    <row r="130" spans="2:572" ht="15" hidden="1" customHeight="1">
      <c r="B130" s="101" t="s">
        <v>811</v>
      </c>
      <c r="C130" s="101"/>
      <c r="D130" s="101"/>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c r="JB130" s="40"/>
      <c r="JC130" s="40"/>
      <c r="JD130" s="40"/>
      <c r="JE130" s="40"/>
      <c r="JF130" s="40"/>
      <c r="JG130" s="40"/>
      <c r="JH130" s="40"/>
      <c r="JI130" s="40"/>
      <c r="JJ130" s="40"/>
      <c r="JK130" s="40"/>
      <c r="JL130" s="40"/>
      <c r="JM130" s="89"/>
      <c r="JN130" s="89"/>
      <c r="JO130" s="89"/>
      <c r="JP130" s="89"/>
      <c r="JQ130" s="89"/>
      <c r="JR130" s="89"/>
      <c r="JS130" s="89"/>
      <c r="JT130" s="89"/>
      <c r="JU130" s="89"/>
      <c r="JV130" s="89"/>
      <c r="JW130" s="89"/>
      <c r="JX130" s="89"/>
      <c r="JY130" s="89"/>
      <c r="JZ130" s="89"/>
      <c r="KA130" s="89"/>
      <c r="KB130" s="89"/>
      <c r="KC130" s="89"/>
      <c r="KD130" s="89"/>
      <c r="KE130" s="89"/>
      <c r="KF130" s="89"/>
      <c r="KG130" s="89"/>
      <c r="KH130" s="89"/>
      <c r="KI130" s="89"/>
      <c r="KJ130" s="89"/>
      <c r="KK130" s="89"/>
      <c r="KL130" s="89"/>
      <c r="KM130" s="89"/>
      <c r="KN130" s="89"/>
      <c r="KO130" s="89"/>
      <c r="KP130" s="89"/>
      <c r="KQ130" s="89"/>
      <c r="KR130" s="89"/>
      <c r="KS130" s="89"/>
      <c r="KT130" s="89"/>
      <c r="KU130" s="40"/>
      <c r="KV130" s="40"/>
      <c r="KW130" s="40"/>
      <c r="KX130" s="40"/>
      <c r="KY130" s="40"/>
      <c r="KZ130" s="40"/>
      <c r="LA130" s="40"/>
      <c r="LB130" s="40"/>
      <c r="LC130" s="40"/>
      <c r="LD130" s="40"/>
      <c r="LE130" s="40"/>
      <c r="LF130" s="40"/>
      <c r="LG130" s="40"/>
      <c r="LH130" s="40"/>
      <c r="LI130" s="40"/>
      <c r="LJ130" s="40"/>
      <c r="LK130" s="40"/>
      <c r="LL130" s="40"/>
      <c r="LM130" s="40"/>
      <c r="LN130" s="40"/>
      <c r="LO130" s="40"/>
      <c r="LP130" s="40"/>
      <c r="LQ130" s="40"/>
      <c r="LR130" s="40"/>
      <c r="LS130" s="40"/>
      <c r="LT130" s="40"/>
      <c r="LU130" s="40"/>
      <c r="LV130" s="40"/>
      <c r="LW130" s="40"/>
      <c r="LX130" s="40"/>
      <c r="LY130" s="40"/>
      <c r="LZ130" s="40"/>
      <c r="MA130" s="40"/>
      <c r="MB130" s="40"/>
      <c r="MC130" s="40"/>
      <c r="MD130" s="40"/>
      <c r="ME130" s="40"/>
      <c r="MF130" s="40"/>
      <c r="MG130" s="40"/>
      <c r="MH130" s="40"/>
      <c r="MI130" s="40"/>
      <c r="MJ130" s="40"/>
      <c r="MK130" s="40"/>
      <c r="ML130" s="40"/>
      <c r="MM130" s="40"/>
      <c r="MN130" s="40"/>
      <c r="MO130" s="40"/>
      <c r="MP130" s="40"/>
      <c r="MQ130" s="40"/>
      <c r="MR130" s="40"/>
      <c r="MS130" s="40"/>
      <c r="MT130" s="40"/>
      <c r="MU130" s="40"/>
      <c r="MV130" s="40"/>
      <c r="MW130" s="40"/>
      <c r="MX130" s="40"/>
      <c r="MY130" s="40"/>
      <c r="MZ130" s="40"/>
      <c r="NA130" s="40"/>
      <c r="NB130" s="40"/>
      <c r="NC130" s="40"/>
      <c r="ND130" s="40"/>
      <c r="NE130" s="40"/>
      <c r="NF130" s="40"/>
      <c r="NG130" s="40"/>
      <c r="NH130" s="40"/>
      <c r="NI130" s="40"/>
      <c r="NJ130" s="40"/>
      <c r="NK130" s="40"/>
      <c r="NL130" s="40"/>
      <c r="NM130" s="40"/>
      <c r="NN130" s="40"/>
      <c r="NO130" s="40"/>
      <c r="NP130" s="40"/>
      <c r="NQ130" s="40"/>
      <c r="NR130" s="40"/>
      <c r="NS130" s="40"/>
      <c r="NT130" s="40"/>
      <c r="NU130" s="40"/>
      <c r="NV130" s="40"/>
      <c r="NW130" s="40"/>
      <c r="NX130" s="40"/>
      <c r="NY130" s="40"/>
      <c r="NZ130" s="40"/>
      <c r="OA130" s="40"/>
      <c r="OB130" s="40"/>
      <c r="OC130" s="40"/>
      <c r="OD130" s="40"/>
      <c r="OE130" s="40"/>
      <c r="OF130" s="40"/>
      <c r="OG130" s="40"/>
      <c r="OH130" s="40"/>
      <c r="OI130" s="40"/>
      <c r="OJ130" s="40"/>
      <c r="OK130" s="40"/>
      <c r="OL130" s="40"/>
      <c r="OM130" s="40"/>
      <c r="ON130" s="40"/>
      <c r="OO130" s="40"/>
      <c r="OP130" s="40"/>
      <c r="OQ130" s="40"/>
      <c r="OR130" s="40"/>
      <c r="OS130" s="40"/>
      <c r="OT130" s="40"/>
      <c r="OU130" s="40"/>
      <c r="OV130" s="40"/>
      <c r="OW130" s="40"/>
      <c r="OX130" s="40"/>
      <c r="OY130" s="40"/>
      <c r="OZ130" s="40"/>
      <c r="PA130" s="40"/>
      <c r="PB130" s="40"/>
      <c r="PC130" s="40"/>
      <c r="PD130" s="40"/>
      <c r="PE130" s="40"/>
      <c r="PF130" s="40"/>
      <c r="PG130" s="40"/>
      <c r="PH130" s="40"/>
      <c r="PI130" s="40"/>
      <c r="PJ130" s="40"/>
      <c r="PK130" s="40"/>
      <c r="PL130" s="40"/>
      <c r="PM130" s="40"/>
      <c r="PN130" s="40"/>
      <c r="PO130" s="40"/>
      <c r="PP130" s="40"/>
      <c r="PQ130" s="40"/>
      <c r="PR130" s="40"/>
      <c r="PS130" s="40"/>
      <c r="PT130" s="40"/>
      <c r="PU130" s="40"/>
      <c r="PV130" s="40"/>
      <c r="PW130" s="40"/>
      <c r="PX130" s="40"/>
      <c r="PY130" s="40"/>
      <c r="PZ130" s="40"/>
      <c r="QA130" s="40"/>
      <c r="QB130" s="40"/>
      <c r="QC130" s="40"/>
      <c r="QD130" s="40"/>
      <c r="QE130" s="40"/>
      <c r="QF130" s="40"/>
      <c r="QG130" s="40"/>
      <c r="QH130" s="40"/>
      <c r="QI130" s="40"/>
      <c r="QJ130" s="40"/>
      <c r="QK130" s="40"/>
      <c r="QL130" s="40"/>
      <c r="QM130" s="40"/>
      <c r="QN130" s="40"/>
      <c r="QO130" s="40"/>
      <c r="QP130" s="89"/>
      <c r="QQ130" s="89"/>
      <c r="QR130" s="89"/>
      <c r="QS130" s="40"/>
      <c r="QT130" s="40"/>
      <c r="QU130" s="40"/>
      <c r="QV130" s="40"/>
      <c r="QW130" s="40"/>
      <c r="QX130" s="40"/>
      <c r="QY130" s="40"/>
      <c r="QZ130" s="40"/>
      <c r="RA130" s="40"/>
      <c r="RB130" s="40"/>
      <c r="RC130" s="40"/>
      <c r="RD130" s="40"/>
      <c r="RE130" s="40"/>
      <c r="RF130" s="40"/>
      <c r="RG130" s="40"/>
      <c r="RH130" s="40"/>
      <c r="RI130" s="40"/>
      <c r="RJ130" s="40"/>
      <c r="RK130" s="40"/>
      <c r="RL130" s="40"/>
      <c r="RM130" s="40"/>
      <c r="RN130" s="40"/>
      <c r="RO130" s="40"/>
      <c r="RP130" s="40"/>
      <c r="RQ130" s="40"/>
      <c r="RR130" s="40"/>
      <c r="RS130" s="40"/>
      <c r="RT130" s="40"/>
      <c r="RU130" s="40"/>
      <c r="RV130" s="40"/>
      <c r="RW130" s="40"/>
      <c r="RX130" s="40"/>
      <c r="RY130" s="40"/>
      <c r="RZ130" s="40"/>
      <c r="SA130" s="40"/>
      <c r="SB130" s="40"/>
      <c r="SC130" s="40"/>
      <c r="SD130" s="40"/>
      <c r="SE130" s="40"/>
      <c r="SF130" s="40"/>
      <c r="SG130" s="40"/>
      <c r="SH130" s="40"/>
      <c r="SI130" s="40"/>
      <c r="SJ130" s="40"/>
      <c r="SK130" s="40"/>
      <c r="SL130" s="40"/>
      <c r="SM130" s="40"/>
      <c r="SN130" s="40"/>
      <c r="SO130" s="40"/>
      <c r="SP130" s="40"/>
      <c r="SQ130" s="40"/>
      <c r="SR130" s="40"/>
      <c r="SS130" s="40"/>
      <c r="ST130" s="40"/>
      <c r="SU130" s="40"/>
      <c r="SV130" s="40"/>
      <c r="SW130" s="40"/>
      <c r="SX130" s="40"/>
      <c r="SY130" s="40"/>
      <c r="SZ130" s="40"/>
      <c r="TA130" s="40"/>
      <c r="TB130" s="40"/>
      <c r="TC130" s="40"/>
      <c r="TD130" s="40"/>
      <c r="TE130" s="40"/>
      <c r="TF130" s="40"/>
      <c r="TG130" s="40"/>
      <c r="TH130" s="40"/>
      <c r="TI130" s="40"/>
      <c r="TJ130" s="40"/>
      <c r="TK130" s="40"/>
      <c r="TL130" s="40"/>
      <c r="TM130" s="40"/>
      <c r="TN130" s="40"/>
      <c r="TO130" s="40"/>
      <c r="TP130" s="40"/>
      <c r="TQ130" s="40"/>
      <c r="TR130" s="40"/>
      <c r="TS130" s="40"/>
      <c r="TT130" s="40"/>
      <c r="TU130" s="40"/>
      <c r="TV130" s="40"/>
      <c r="TW130" s="40"/>
      <c r="TX130" s="40"/>
      <c r="TY130" s="40"/>
      <c r="TZ130" s="40"/>
      <c r="UA130" s="40"/>
      <c r="UB130" s="40"/>
      <c r="UC130" s="40"/>
      <c r="UD130" s="40"/>
      <c r="UE130" s="40"/>
      <c r="UF130" s="40"/>
      <c r="UG130" s="40"/>
      <c r="UH130" s="40"/>
      <c r="UI130" s="40"/>
      <c r="UJ130" s="40"/>
      <c r="UK130" s="40"/>
      <c r="UL130" s="40"/>
      <c r="UM130" s="40"/>
      <c r="UN130" s="40"/>
      <c r="UO130" s="40"/>
      <c r="UP130" s="40"/>
      <c r="UQ130" s="40"/>
      <c r="UR130" s="40"/>
      <c r="US130" s="40"/>
      <c r="UT130" s="40"/>
      <c r="UU130" s="40"/>
      <c r="UV130" s="40"/>
      <c r="UW130" s="40"/>
      <c r="UX130" s="40"/>
      <c r="UY130" s="40"/>
      <c r="UZ130" s="40"/>
    </row>
    <row r="131" spans="2:572" ht="15" hidden="1" customHeight="1" outlineLevel="1">
      <c r="B131" s="35" t="s">
        <v>812</v>
      </c>
      <c r="C131" s="69" t="str">
        <f>HYPERLINK("#Référentiel_de_Compétences!"&amp;ADDRESS(6+MATCH(B131,[2]Référentiel_de_Compétences!$B$7:$B$218,0),4),"Définition")</f>
        <v>Définition</v>
      </c>
      <c r="D131" s="36" t="str">
        <f>VLOOKUP(B131,[2]Référentiel_de_Compétences!$B$7:$C$399,2,0)</f>
        <v>Techniques d'Audit</v>
      </c>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21"/>
      <c r="AF131" s="19"/>
      <c r="AG131" s="19"/>
      <c r="AH131" s="21"/>
      <c r="AI131" s="19"/>
      <c r="AJ131" s="19"/>
      <c r="AK131" s="21"/>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84"/>
      <c r="IE131" s="19"/>
      <c r="IF131" s="19"/>
      <c r="IG131" s="19"/>
      <c r="IH131" s="19"/>
      <c r="II131" s="19"/>
      <c r="IJ131" s="19"/>
      <c r="IK131" s="19"/>
      <c r="IL131" s="19"/>
      <c r="IM131" s="19"/>
      <c r="IN131" s="19"/>
      <c r="IO131" s="19"/>
      <c r="IP131" s="19"/>
      <c r="IQ131" s="19"/>
      <c r="IR131" s="19"/>
      <c r="IS131" s="19"/>
      <c r="IT131" s="19"/>
      <c r="IU131" s="19"/>
      <c r="IV131" s="19"/>
      <c r="IW131" s="19"/>
      <c r="IX131" s="19"/>
      <c r="IY131" s="19"/>
      <c r="IZ131" s="19"/>
      <c r="JA131" s="19"/>
      <c r="JB131" s="19"/>
      <c r="JC131" s="19"/>
      <c r="JD131" s="19"/>
      <c r="JE131" s="19"/>
      <c r="JF131" s="19"/>
      <c r="JG131" s="19"/>
      <c r="JH131" s="19"/>
      <c r="JI131" s="19"/>
      <c r="JJ131" s="19"/>
      <c r="JK131" s="19"/>
      <c r="JL131" s="19"/>
      <c r="JM131" s="19"/>
      <c r="JN131" s="19"/>
      <c r="JO131" s="19"/>
      <c r="JP131" s="19"/>
      <c r="JQ131" s="19"/>
      <c r="JR131" s="19"/>
      <c r="JS131" s="19"/>
      <c r="JT131" s="19"/>
      <c r="JU131" s="19"/>
      <c r="JV131" s="19"/>
      <c r="JW131" s="19"/>
      <c r="JX131" s="19"/>
      <c r="JY131" s="19"/>
      <c r="JZ131" s="19"/>
      <c r="KA131" s="19"/>
      <c r="KB131" s="19"/>
      <c r="KC131" s="19"/>
      <c r="KD131" s="19"/>
      <c r="KE131" s="19"/>
      <c r="KF131" s="19"/>
      <c r="KG131" s="19"/>
      <c r="KH131" s="19"/>
      <c r="KI131" s="19"/>
      <c r="KJ131" s="19"/>
      <c r="KK131" s="19"/>
      <c r="KL131" s="19"/>
      <c r="KM131" s="19"/>
      <c r="KN131" s="19"/>
      <c r="KO131" s="19"/>
      <c r="KP131" s="19"/>
      <c r="KQ131" s="19"/>
      <c r="KR131" s="19"/>
      <c r="KS131" s="19"/>
      <c r="KT131" s="19"/>
      <c r="KU131" s="19"/>
      <c r="KV131" s="19"/>
      <c r="KW131" s="19"/>
      <c r="KX131" s="19"/>
      <c r="KY131" s="19"/>
      <c r="KZ131" s="19"/>
      <c r="LA131" s="19"/>
      <c r="LB131" s="19"/>
      <c r="LC131" s="19"/>
      <c r="LD131" s="19"/>
      <c r="LE131" s="19"/>
      <c r="LF131" s="19"/>
      <c r="LG131" s="19"/>
      <c r="LH131" s="19"/>
      <c r="LI131" s="19"/>
      <c r="LJ131" s="19"/>
      <c r="LK131" s="19"/>
      <c r="LL131" s="19"/>
      <c r="LM131" s="19"/>
      <c r="LN131" s="19"/>
      <c r="LO131" s="19"/>
      <c r="LP131" s="19"/>
      <c r="LQ131" s="19"/>
      <c r="LR131" s="19"/>
      <c r="LS131" s="19"/>
      <c r="LT131" s="19"/>
      <c r="LU131" s="19"/>
      <c r="LV131" s="19"/>
      <c r="LW131" s="19"/>
      <c r="LX131" s="19"/>
      <c r="LY131" s="19"/>
      <c r="LZ131" s="19"/>
      <c r="MA131" s="19"/>
      <c r="MB131" s="19"/>
      <c r="MC131" s="19"/>
      <c r="MD131" s="19"/>
      <c r="ME131" s="19"/>
      <c r="MF131" s="19"/>
      <c r="MG131" s="19"/>
      <c r="MH131" s="19"/>
      <c r="MI131" s="19"/>
      <c r="MJ131" s="19"/>
      <c r="MK131" s="19"/>
      <c r="ML131" s="19"/>
      <c r="MM131" s="19"/>
      <c r="MN131" s="19"/>
      <c r="MO131" s="19"/>
      <c r="MP131" s="19"/>
      <c r="MQ131" s="19"/>
      <c r="MR131" s="19"/>
      <c r="MS131" s="19"/>
      <c r="MT131" s="19"/>
      <c r="MU131" s="19"/>
      <c r="MV131" s="19"/>
      <c r="MW131" s="19"/>
      <c r="MX131" s="19"/>
      <c r="MY131" s="19"/>
      <c r="MZ131" s="19"/>
      <c r="NA131" s="19"/>
      <c r="NB131" s="19"/>
      <c r="NC131" s="19"/>
      <c r="ND131" s="19"/>
      <c r="NE131" s="19"/>
      <c r="NF131" s="19"/>
      <c r="NG131" s="19"/>
      <c r="NH131" s="19"/>
      <c r="NI131" s="19"/>
      <c r="NJ131" s="19"/>
      <c r="NK131" s="19"/>
      <c r="NL131" s="19"/>
      <c r="NM131" s="19"/>
      <c r="NN131" s="19"/>
      <c r="NO131" s="19"/>
      <c r="NP131" s="19"/>
      <c r="NQ131" s="19"/>
      <c r="NR131" s="19"/>
      <c r="NS131" s="19"/>
      <c r="NT131" s="19"/>
      <c r="NU131" s="19"/>
      <c r="NV131" s="19"/>
      <c r="NW131" s="19"/>
      <c r="NX131" s="19"/>
      <c r="NY131" s="19"/>
      <c r="NZ131" s="19"/>
      <c r="OA131" s="19"/>
      <c r="OB131" s="19"/>
      <c r="OC131" s="19"/>
      <c r="OD131" s="19"/>
      <c r="OE131" s="19"/>
      <c r="OF131" s="19"/>
      <c r="OG131" s="19"/>
      <c r="OH131" s="19"/>
      <c r="OI131" s="19"/>
      <c r="OJ131" s="19"/>
      <c r="OK131" s="19"/>
      <c r="OL131" s="19"/>
      <c r="OM131" s="19"/>
      <c r="ON131" s="19"/>
      <c r="OO131" s="19"/>
      <c r="OP131" s="19"/>
      <c r="OQ131" s="19"/>
      <c r="OR131" s="19"/>
      <c r="OS131" s="19"/>
      <c r="OT131" s="19"/>
      <c r="OU131" s="19"/>
      <c r="OV131" s="19"/>
      <c r="OW131" s="19"/>
      <c r="OX131" s="19"/>
      <c r="OY131" s="19"/>
      <c r="OZ131" s="19"/>
      <c r="PA131" s="19"/>
      <c r="PB131" s="19"/>
      <c r="PC131" s="19"/>
      <c r="PD131" s="19"/>
      <c r="PE131" s="19"/>
      <c r="PF131" s="19"/>
      <c r="PG131" s="19"/>
      <c r="PH131" s="19"/>
      <c r="PI131" s="19"/>
      <c r="PJ131" s="19"/>
      <c r="PK131" s="19"/>
      <c r="PL131" s="19"/>
      <c r="PM131" s="19"/>
      <c r="PN131" s="19"/>
      <c r="PO131" s="19"/>
      <c r="PP131" s="19"/>
      <c r="PQ131" s="19"/>
      <c r="PR131" s="19"/>
      <c r="PS131" s="19"/>
      <c r="PT131" s="19"/>
      <c r="PU131" s="19"/>
      <c r="PV131" s="19"/>
      <c r="PW131" s="19"/>
      <c r="PX131" s="19"/>
      <c r="PY131" s="19"/>
      <c r="PZ131" s="19"/>
      <c r="QA131" s="19"/>
      <c r="QB131" s="19"/>
      <c r="QC131" s="19"/>
      <c r="QD131" s="19"/>
      <c r="QE131" s="19"/>
      <c r="QF131" s="19"/>
      <c r="QG131" s="19"/>
      <c r="QH131" s="19"/>
      <c r="QI131" s="19"/>
      <c r="QJ131" s="19"/>
      <c r="QK131" s="19"/>
      <c r="QL131" s="19"/>
      <c r="QM131" s="19"/>
      <c r="QN131" s="19"/>
      <c r="QO131" s="19"/>
      <c r="QP131" s="19"/>
      <c r="QQ131" s="19"/>
      <c r="QR131" s="19"/>
      <c r="QS131" s="19"/>
      <c r="QT131" s="19"/>
      <c r="QU131" s="19"/>
      <c r="QV131" s="19"/>
      <c r="QW131" s="19"/>
      <c r="QX131" s="19"/>
      <c r="QY131" s="19"/>
      <c r="QZ131" s="19"/>
      <c r="RA131" s="19"/>
      <c r="RB131" s="19"/>
      <c r="RC131" s="19"/>
      <c r="RD131" s="19"/>
      <c r="RE131" s="19"/>
      <c r="RF131" s="19"/>
      <c r="RG131" s="19"/>
      <c r="RH131" s="19"/>
      <c r="RI131" s="19"/>
      <c r="RJ131" s="19"/>
      <c r="RK131" s="19"/>
      <c r="RL131" s="19"/>
      <c r="RM131" s="19"/>
      <c r="RN131" s="19"/>
      <c r="RO131" s="19"/>
      <c r="RP131" s="19"/>
      <c r="RQ131" s="19"/>
      <c r="RR131" s="19"/>
      <c r="RS131" s="19"/>
      <c r="RT131" s="19"/>
      <c r="RU131" s="19"/>
      <c r="RV131" s="19"/>
      <c r="RW131" s="19"/>
      <c r="RX131" s="19"/>
      <c r="RY131" s="19"/>
      <c r="RZ131" s="19"/>
      <c r="SA131" s="19"/>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row>
    <row r="132" spans="2:572" ht="15" hidden="1" customHeight="1" outlineLevel="1">
      <c r="B132" s="23" t="s">
        <v>813</v>
      </c>
      <c r="C132" s="69" t="str">
        <f>HYPERLINK("#Référentiel_de_Compétences!"&amp;ADDRESS(6+MATCH(B132,[2]Référentiel_de_Compétences!$B$7:$B$218,0),4),"Définition")</f>
        <v>Définition</v>
      </c>
      <c r="D132" s="24" t="str">
        <f>VLOOKUP(B132,[2]Référentiel_de_Compétences!$B$7:$C$399,2,0)</f>
        <v>Connaissance du CRIPP (Cadre de Référence International des Pratiques Professionnelles)</v>
      </c>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19"/>
      <c r="AE132" s="21"/>
      <c r="AF132" s="19"/>
      <c r="AG132" s="19"/>
      <c r="AH132" s="21"/>
      <c r="AI132" s="19"/>
      <c r="AJ132" s="19"/>
      <c r="AK132" s="21"/>
      <c r="AL132" s="19"/>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84"/>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1"/>
      <c r="JH132" s="21"/>
      <c r="JI132" s="21"/>
      <c r="JJ132" s="21"/>
      <c r="JK132" s="21"/>
      <c r="JL132" s="21"/>
      <c r="JM132" s="21"/>
      <c r="JN132" s="21"/>
      <c r="JO132" s="21"/>
      <c r="JP132" s="21"/>
      <c r="JQ132" s="21"/>
      <c r="JR132" s="21"/>
      <c r="JS132" s="21"/>
      <c r="JT132" s="21"/>
      <c r="JU132" s="21"/>
      <c r="JV132" s="21"/>
      <c r="JW132" s="21"/>
      <c r="JX132" s="21"/>
      <c r="JY132" s="21"/>
      <c r="JZ132" s="21"/>
      <c r="KA132" s="21"/>
      <c r="KB132" s="21"/>
      <c r="KC132" s="21"/>
      <c r="KD132" s="21"/>
      <c r="KE132" s="21"/>
      <c r="KF132" s="21"/>
      <c r="KG132" s="21"/>
      <c r="KH132" s="21"/>
      <c r="KI132" s="21"/>
      <c r="KJ132" s="21"/>
      <c r="KK132" s="21"/>
      <c r="KL132" s="21"/>
      <c r="KM132" s="21"/>
      <c r="KN132" s="21"/>
      <c r="KO132" s="21"/>
      <c r="KP132" s="21"/>
      <c r="KQ132" s="21"/>
      <c r="KR132" s="21"/>
      <c r="KS132" s="21"/>
      <c r="KT132" s="21"/>
      <c r="KU132" s="21"/>
      <c r="KV132" s="21"/>
      <c r="KW132" s="21"/>
      <c r="KX132" s="21"/>
      <c r="KY132" s="21"/>
      <c r="KZ132" s="21"/>
      <c r="LA132" s="21"/>
      <c r="LB132" s="21"/>
      <c r="LC132" s="21"/>
      <c r="LD132" s="21"/>
      <c r="LE132" s="21"/>
      <c r="LF132" s="21"/>
      <c r="LG132" s="21"/>
      <c r="LH132" s="21"/>
      <c r="LI132" s="21"/>
      <c r="LJ132" s="21"/>
      <c r="LK132" s="21"/>
      <c r="LL132" s="21"/>
      <c r="LM132" s="21"/>
      <c r="LN132" s="21"/>
      <c r="LO132" s="21"/>
      <c r="LP132" s="21"/>
      <c r="LQ132" s="21"/>
      <c r="LR132" s="21"/>
      <c r="LS132" s="21"/>
      <c r="LT132" s="21"/>
      <c r="LU132" s="21"/>
      <c r="LV132" s="21"/>
      <c r="LW132" s="21"/>
      <c r="LX132" s="21"/>
      <c r="LY132" s="21"/>
      <c r="LZ132" s="21"/>
      <c r="MA132" s="21"/>
      <c r="MB132" s="21"/>
      <c r="MC132" s="21"/>
      <c r="MD132" s="21"/>
      <c r="ME132" s="21"/>
      <c r="MF132" s="21"/>
      <c r="MG132" s="21"/>
      <c r="MH132" s="21"/>
      <c r="MI132" s="21"/>
      <c r="MJ132" s="21"/>
      <c r="MK132" s="21"/>
      <c r="ML132" s="21"/>
      <c r="MM132" s="21"/>
      <c r="MN132" s="21"/>
      <c r="MO132" s="21"/>
      <c r="MP132" s="21"/>
      <c r="MQ132" s="21"/>
      <c r="MR132" s="21"/>
      <c r="MS132" s="21"/>
      <c r="MT132" s="21"/>
      <c r="MU132" s="21"/>
      <c r="MV132" s="21"/>
      <c r="MW132" s="21"/>
      <c r="MX132" s="21"/>
      <c r="MY132" s="21"/>
      <c r="MZ132" s="21"/>
      <c r="NA132" s="21"/>
      <c r="NB132" s="21"/>
      <c r="NC132" s="21"/>
      <c r="ND132" s="21"/>
      <c r="NE132" s="21"/>
      <c r="NF132" s="21"/>
      <c r="NG132" s="21"/>
      <c r="NH132" s="21"/>
      <c r="NI132" s="21"/>
      <c r="NJ132" s="21"/>
      <c r="NK132" s="21"/>
      <c r="NL132" s="21"/>
      <c r="NM132" s="21"/>
      <c r="NN132" s="21"/>
      <c r="NO132" s="21"/>
      <c r="NP132" s="21"/>
      <c r="NQ132" s="21"/>
      <c r="NR132" s="21"/>
      <c r="NS132" s="21"/>
      <c r="NT132" s="21"/>
      <c r="NU132" s="21"/>
      <c r="NV132" s="21"/>
      <c r="NW132" s="21"/>
      <c r="NX132" s="21"/>
      <c r="NY132" s="21"/>
      <c r="NZ132" s="21"/>
      <c r="OA132" s="21"/>
      <c r="OB132" s="21"/>
      <c r="OC132" s="21"/>
      <c r="OD132" s="21"/>
      <c r="OE132" s="21"/>
      <c r="OF132" s="21"/>
      <c r="OG132" s="21"/>
      <c r="OH132" s="21"/>
      <c r="OI132" s="21"/>
      <c r="OJ132" s="21"/>
      <c r="OK132" s="21"/>
      <c r="OL132" s="21"/>
      <c r="OM132" s="21"/>
      <c r="ON132" s="21"/>
      <c r="OO132" s="21"/>
      <c r="OP132" s="21"/>
      <c r="OQ132" s="21"/>
      <c r="OR132" s="21"/>
      <c r="OS132" s="21"/>
      <c r="OT132" s="21"/>
      <c r="OU132" s="21"/>
      <c r="OV132" s="21"/>
      <c r="OW132" s="21"/>
      <c r="OX132" s="21"/>
      <c r="OY132" s="21"/>
      <c r="OZ132" s="21"/>
      <c r="PA132" s="21"/>
      <c r="PB132" s="21"/>
      <c r="PC132" s="21"/>
      <c r="PD132" s="21"/>
      <c r="PE132" s="21"/>
      <c r="PF132" s="21"/>
      <c r="PG132" s="21"/>
      <c r="PH132" s="21"/>
      <c r="PI132" s="21"/>
      <c r="PJ132" s="21"/>
      <c r="PK132" s="21"/>
      <c r="PL132" s="21"/>
      <c r="PM132" s="21"/>
      <c r="PN132" s="21"/>
      <c r="PO132" s="21"/>
      <c r="PP132" s="21"/>
      <c r="PQ132" s="21"/>
      <c r="PR132" s="21"/>
      <c r="PS132" s="21"/>
      <c r="PT132" s="21"/>
      <c r="PU132" s="21"/>
      <c r="PV132" s="21"/>
      <c r="PW132" s="21"/>
      <c r="PX132" s="21"/>
      <c r="PY132" s="21"/>
      <c r="PZ132" s="21"/>
      <c r="QA132" s="21"/>
      <c r="QB132" s="21"/>
      <c r="QC132" s="21"/>
      <c r="QD132" s="21"/>
      <c r="QE132" s="21"/>
      <c r="QF132" s="21"/>
      <c r="QG132" s="21"/>
      <c r="QH132" s="21"/>
      <c r="QI132" s="21"/>
      <c r="QJ132" s="21"/>
      <c r="QK132" s="21"/>
      <c r="QL132" s="21"/>
      <c r="QM132" s="21"/>
      <c r="QN132" s="21"/>
      <c r="QO132" s="21"/>
      <c r="QP132" s="21"/>
      <c r="QQ132" s="21"/>
      <c r="QR132" s="21"/>
      <c r="QS132" s="21"/>
      <c r="QT132" s="21"/>
      <c r="QU132" s="21"/>
      <c r="QV132" s="21"/>
      <c r="QW132" s="21"/>
      <c r="QX132" s="21"/>
      <c r="QY132" s="21"/>
      <c r="QZ132" s="21"/>
      <c r="RA132" s="21"/>
      <c r="RB132" s="21"/>
      <c r="RC132" s="21"/>
      <c r="RD132" s="21"/>
      <c r="RE132" s="21"/>
      <c r="RF132" s="21"/>
      <c r="RG132" s="21"/>
      <c r="RH132" s="21"/>
      <c r="RI132" s="21"/>
      <c r="RJ132" s="21"/>
      <c r="RK132" s="21"/>
      <c r="RL132" s="21"/>
      <c r="RM132" s="21"/>
      <c r="RN132" s="21"/>
      <c r="RO132" s="21"/>
      <c r="RP132" s="21"/>
      <c r="RQ132" s="21"/>
      <c r="RR132" s="21"/>
      <c r="RS132" s="21"/>
      <c r="RT132" s="21"/>
      <c r="RU132" s="21"/>
      <c r="RV132" s="21"/>
      <c r="RW132" s="21"/>
      <c r="RX132" s="21"/>
      <c r="RY132" s="21"/>
      <c r="RZ132" s="21"/>
      <c r="SA132" s="21"/>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row>
    <row r="133" spans="2:572" ht="15" hidden="1" customHeight="1" outlineLevel="1">
      <c r="B133" s="23" t="s">
        <v>814</v>
      </c>
      <c r="C133" s="69" t="str">
        <f>HYPERLINK("#Référentiel_de_Compétences!"&amp;ADDRESS(6+MATCH(B133,[2]Référentiel_de_Compétences!$B$7:$B$218,0),4),"Définition")</f>
        <v>Définition</v>
      </c>
      <c r="D133" s="24" t="str">
        <f>VLOOKUP(B133,[2]Référentiel_de_Compétences!$B$7:$C$399,2,0)</f>
        <v xml:space="preserve">Elaboration du plan d'audit </v>
      </c>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19"/>
      <c r="AE133" s="21"/>
      <c r="AF133" s="19"/>
      <c r="AG133" s="19"/>
      <c r="AH133" s="21"/>
      <c r="AI133" s="19"/>
      <c r="AJ133" s="19"/>
      <c r="AK133" s="21"/>
      <c r="AL133" s="19"/>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84"/>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1"/>
      <c r="JH133" s="21"/>
      <c r="JI133" s="21"/>
      <c r="JJ133" s="21"/>
      <c r="JK133" s="21"/>
      <c r="JL133" s="21"/>
      <c r="JM133" s="21"/>
      <c r="JN133" s="21"/>
      <c r="JO133" s="21"/>
      <c r="JP133" s="21"/>
      <c r="JQ133" s="21"/>
      <c r="JR133" s="21"/>
      <c r="JS133" s="21"/>
      <c r="JT133" s="21"/>
      <c r="JU133" s="21"/>
      <c r="JV133" s="21"/>
      <c r="JW133" s="21"/>
      <c r="JX133" s="21"/>
      <c r="JY133" s="21"/>
      <c r="JZ133" s="21"/>
      <c r="KA133" s="21"/>
      <c r="KB133" s="21"/>
      <c r="KC133" s="21"/>
      <c r="KD133" s="21"/>
      <c r="KE133" s="21"/>
      <c r="KF133" s="21"/>
      <c r="KG133" s="21"/>
      <c r="KH133" s="21"/>
      <c r="KI133" s="21"/>
      <c r="KJ133" s="21"/>
      <c r="KK133" s="21"/>
      <c r="KL133" s="21"/>
      <c r="KM133" s="21"/>
      <c r="KN133" s="21"/>
      <c r="KO133" s="21"/>
      <c r="KP133" s="21"/>
      <c r="KQ133" s="21"/>
      <c r="KR133" s="21"/>
      <c r="KS133" s="21"/>
      <c r="KT133" s="21"/>
      <c r="KU133" s="21"/>
      <c r="KV133" s="21"/>
      <c r="KW133" s="21"/>
      <c r="KX133" s="21"/>
      <c r="KY133" s="21"/>
      <c r="KZ133" s="21"/>
      <c r="LA133" s="21"/>
      <c r="LB133" s="21"/>
      <c r="LC133" s="21"/>
      <c r="LD133" s="21"/>
      <c r="LE133" s="21"/>
      <c r="LF133" s="21"/>
      <c r="LG133" s="21"/>
      <c r="LH133" s="21"/>
      <c r="LI133" s="21"/>
      <c r="LJ133" s="21"/>
      <c r="LK133" s="21"/>
      <c r="LL133" s="21"/>
      <c r="LM133" s="21"/>
      <c r="LN133" s="21"/>
      <c r="LO133" s="21"/>
      <c r="LP133" s="21"/>
      <c r="LQ133" s="21"/>
      <c r="LR133" s="21"/>
      <c r="LS133" s="21"/>
      <c r="LT133" s="21"/>
      <c r="LU133" s="21"/>
      <c r="LV133" s="21"/>
      <c r="LW133" s="21"/>
      <c r="LX133" s="21"/>
      <c r="LY133" s="21"/>
      <c r="LZ133" s="21"/>
      <c r="MA133" s="21"/>
      <c r="MB133" s="21"/>
      <c r="MC133" s="21"/>
      <c r="MD133" s="21"/>
      <c r="ME133" s="21"/>
      <c r="MF133" s="21"/>
      <c r="MG133" s="21"/>
      <c r="MH133" s="21"/>
      <c r="MI133" s="21"/>
      <c r="MJ133" s="21"/>
      <c r="MK133" s="21"/>
      <c r="ML133" s="21"/>
      <c r="MM133" s="21"/>
      <c r="MN133" s="21"/>
      <c r="MO133" s="21"/>
      <c r="MP133" s="21"/>
      <c r="MQ133" s="21"/>
      <c r="MR133" s="21"/>
      <c r="MS133" s="21"/>
      <c r="MT133" s="21"/>
      <c r="MU133" s="21"/>
      <c r="MV133" s="21"/>
      <c r="MW133" s="21"/>
      <c r="MX133" s="21"/>
      <c r="MY133" s="21"/>
      <c r="MZ133" s="21"/>
      <c r="NA133" s="21"/>
      <c r="NB133" s="21"/>
      <c r="NC133" s="21"/>
      <c r="ND133" s="21"/>
      <c r="NE133" s="21"/>
      <c r="NF133" s="21"/>
      <c r="NG133" s="21"/>
      <c r="NH133" s="21"/>
      <c r="NI133" s="21"/>
      <c r="NJ133" s="21"/>
      <c r="NK133" s="21"/>
      <c r="NL133" s="21"/>
      <c r="NM133" s="21"/>
      <c r="NN133" s="21"/>
      <c r="NO133" s="21"/>
      <c r="NP133" s="21"/>
      <c r="NQ133" s="21"/>
      <c r="NR133" s="21"/>
      <c r="NS133" s="21"/>
      <c r="NT133" s="21"/>
      <c r="NU133" s="21"/>
      <c r="NV133" s="21"/>
      <c r="NW133" s="21"/>
      <c r="NX133" s="21"/>
      <c r="NY133" s="21"/>
      <c r="NZ133" s="21"/>
      <c r="OA133" s="21"/>
      <c r="OB133" s="21"/>
      <c r="OC133" s="21"/>
      <c r="OD133" s="21"/>
      <c r="OE133" s="21"/>
      <c r="OF133" s="21"/>
      <c r="OG133" s="21"/>
      <c r="OH133" s="21"/>
      <c r="OI133" s="21"/>
      <c r="OJ133" s="21"/>
      <c r="OK133" s="21"/>
      <c r="OL133" s="21"/>
      <c r="OM133" s="21"/>
      <c r="ON133" s="21"/>
      <c r="OO133" s="21"/>
      <c r="OP133" s="21"/>
      <c r="OQ133" s="21"/>
      <c r="OR133" s="21"/>
      <c r="OS133" s="21"/>
      <c r="OT133" s="21"/>
      <c r="OU133" s="21"/>
      <c r="OV133" s="21"/>
      <c r="OW133" s="21"/>
      <c r="OX133" s="21"/>
      <c r="OY133" s="21"/>
      <c r="OZ133" s="21"/>
      <c r="PA133" s="21"/>
      <c r="PB133" s="21"/>
      <c r="PC133" s="21"/>
      <c r="PD133" s="21"/>
      <c r="PE133" s="21"/>
      <c r="PF133" s="21"/>
      <c r="PG133" s="21"/>
      <c r="PH133" s="21"/>
      <c r="PI133" s="21"/>
      <c r="PJ133" s="21"/>
      <c r="PK133" s="21"/>
      <c r="PL133" s="21"/>
      <c r="PM133" s="21"/>
      <c r="PN133" s="21"/>
      <c r="PO133" s="21"/>
      <c r="PP133" s="21"/>
      <c r="PQ133" s="21"/>
      <c r="PR133" s="21"/>
      <c r="PS133" s="21"/>
      <c r="PT133" s="21"/>
      <c r="PU133" s="21"/>
      <c r="PV133" s="21"/>
      <c r="PW133" s="21"/>
      <c r="PX133" s="21"/>
      <c r="PY133" s="21"/>
      <c r="PZ133" s="21"/>
      <c r="QA133" s="21"/>
      <c r="QB133" s="21"/>
      <c r="QC133" s="21"/>
      <c r="QD133" s="21"/>
      <c r="QE133" s="21"/>
      <c r="QF133" s="21"/>
      <c r="QG133" s="21"/>
      <c r="QH133" s="21"/>
      <c r="QI133" s="21"/>
      <c r="QJ133" s="21"/>
      <c r="QK133" s="21"/>
      <c r="QL133" s="21"/>
      <c r="QM133" s="21"/>
      <c r="QN133" s="21"/>
      <c r="QO133" s="21"/>
      <c r="QP133" s="21"/>
      <c r="QQ133" s="21"/>
      <c r="QR133" s="21"/>
      <c r="QS133" s="21"/>
      <c r="QT133" s="21"/>
      <c r="QU133" s="21"/>
      <c r="QV133" s="21"/>
      <c r="QW133" s="21"/>
      <c r="QX133" s="21"/>
      <c r="QY133" s="21"/>
      <c r="QZ133" s="21"/>
      <c r="RA133" s="21"/>
      <c r="RB133" s="21"/>
      <c r="RC133" s="21"/>
      <c r="RD133" s="21"/>
      <c r="RE133" s="21"/>
      <c r="RF133" s="21"/>
      <c r="RG133" s="21"/>
      <c r="RH133" s="21"/>
      <c r="RI133" s="21"/>
      <c r="RJ133" s="21"/>
      <c r="RK133" s="21"/>
      <c r="RL133" s="21"/>
      <c r="RM133" s="21"/>
      <c r="RN133" s="21"/>
      <c r="RO133" s="21"/>
      <c r="RP133" s="21"/>
      <c r="RQ133" s="21"/>
      <c r="RR133" s="21"/>
      <c r="RS133" s="21"/>
      <c r="RT133" s="21"/>
      <c r="RU133" s="21"/>
      <c r="RV133" s="21"/>
      <c r="RW133" s="21"/>
      <c r="RX133" s="21"/>
      <c r="RY133" s="21"/>
      <c r="RZ133" s="21"/>
      <c r="SA133" s="21"/>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row>
    <row r="134" spans="2:572" ht="15" hidden="1" customHeight="1" outlineLevel="1">
      <c r="B134" s="23" t="s">
        <v>815</v>
      </c>
      <c r="C134" s="69" t="str">
        <f>HYPERLINK("#Référentiel_de_Compétences!"&amp;ADDRESS(6+MATCH(B134,[2]Référentiel_de_Compétences!$B$7:$B$218,0),4),"Définition")</f>
        <v>Définition</v>
      </c>
      <c r="D134" s="24" t="str">
        <f>VLOOKUP(B134,[2]Référentiel_de_Compétences!$B$7:$C$399,2,0)</f>
        <v>Référentiels de  contrôle interne</v>
      </c>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19"/>
      <c r="AE134" s="21"/>
      <c r="AF134" s="19"/>
      <c r="AG134" s="19"/>
      <c r="AH134" s="21"/>
      <c r="AI134" s="19"/>
      <c r="AJ134" s="19"/>
      <c r="AK134" s="21"/>
      <c r="AL134" s="19"/>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84"/>
      <c r="IE134" s="19"/>
      <c r="IF134" s="19"/>
      <c r="IG134" s="19"/>
      <c r="IH134" s="19"/>
      <c r="II134" s="19"/>
      <c r="IJ134" s="19"/>
      <c r="IK134" s="19"/>
      <c r="IL134" s="19"/>
      <c r="IM134" s="19"/>
      <c r="IN134" s="19"/>
      <c r="IO134" s="19"/>
      <c r="IP134" s="19"/>
      <c r="IQ134" s="19"/>
      <c r="IR134" s="19"/>
      <c r="IS134" s="19"/>
      <c r="IT134" s="19"/>
      <c r="IU134" s="19"/>
      <c r="IV134" s="19"/>
      <c r="IW134" s="19"/>
      <c r="IX134" s="19"/>
      <c r="IY134" s="19"/>
      <c r="IZ134" s="19"/>
      <c r="JA134" s="19"/>
      <c r="JB134" s="19"/>
      <c r="JC134" s="19"/>
      <c r="JD134" s="19"/>
      <c r="JE134" s="19"/>
      <c r="JF134" s="19"/>
      <c r="JG134" s="19"/>
      <c r="JH134" s="19"/>
      <c r="JI134" s="19"/>
      <c r="JJ134" s="19"/>
      <c r="JK134" s="19"/>
      <c r="JL134" s="19"/>
      <c r="JM134" s="19"/>
      <c r="JN134" s="19"/>
      <c r="JO134" s="19"/>
      <c r="JP134" s="19"/>
      <c r="JQ134" s="19"/>
      <c r="JR134" s="19"/>
      <c r="JS134" s="19"/>
      <c r="JT134" s="19"/>
      <c r="JU134" s="19"/>
      <c r="JV134" s="19"/>
      <c r="JW134" s="19"/>
      <c r="JX134" s="19"/>
      <c r="JY134" s="19"/>
      <c r="JZ134" s="19"/>
      <c r="KA134" s="19"/>
      <c r="KB134" s="19"/>
      <c r="KC134" s="19"/>
      <c r="KD134" s="19"/>
      <c r="KE134" s="19"/>
      <c r="KF134" s="19"/>
      <c r="KG134" s="19"/>
      <c r="KH134" s="19"/>
      <c r="KI134" s="19"/>
      <c r="KJ134" s="19"/>
      <c r="KK134" s="19"/>
      <c r="KL134" s="19"/>
      <c r="KM134" s="19"/>
      <c r="KN134" s="19"/>
      <c r="KO134" s="19"/>
      <c r="KP134" s="19"/>
      <c r="KQ134" s="19"/>
      <c r="KR134" s="19"/>
      <c r="KS134" s="19"/>
      <c r="KT134" s="19"/>
      <c r="KU134" s="19"/>
      <c r="KV134" s="19"/>
      <c r="KW134" s="19"/>
      <c r="KX134" s="19"/>
      <c r="KY134" s="19"/>
      <c r="KZ134" s="19"/>
      <c r="LA134" s="19"/>
      <c r="LB134" s="19"/>
      <c r="LC134" s="19"/>
      <c r="LD134" s="19"/>
      <c r="LE134" s="19"/>
      <c r="LF134" s="19"/>
      <c r="LG134" s="19"/>
      <c r="LH134" s="19"/>
      <c r="LI134" s="19"/>
      <c r="LJ134" s="19"/>
      <c r="LK134" s="19"/>
      <c r="LL134" s="19"/>
      <c r="LM134" s="19"/>
      <c r="LN134" s="19"/>
      <c r="LO134" s="19"/>
      <c r="LP134" s="19"/>
      <c r="LQ134" s="19"/>
      <c r="LR134" s="19"/>
      <c r="LS134" s="19"/>
      <c r="LT134" s="19"/>
      <c r="LU134" s="19"/>
      <c r="LV134" s="19"/>
      <c r="LW134" s="19"/>
      <c r="LX134" s="19"/>
      <c r="LY134" s="19"/>
      <c r="LZ134" s="19"/>
      <c r="MA134" s="19"/>
      <c r="MB134" s="19"/>
      <c r="MC134" s="19"/>
      <c r="MD134" s="19"/>
      <c r="ME134" s="19"/>
      <c r="MF134" s="19"/>
      <c r="MG134" s="19"/>
      <c r="MH134" s="19"/>
      <c r="MI134" s="19"/>
      <c r="MJ134" s="19"/>
      <c r="MK134" s="19"/>
      <c r="ML134" s="19"/>
      <c r="MM134" s="19"/>
      <c r="MN134" s="19"/>
      <c r="MO134" s="19"/>
      <c r="MP134" s="19"/>
      <c r="MQ134" s="19"/>
      <c r="MR134" s="19"/>
      <c r="MS134" s="19"/>
      <c r="MT134" s="19"/>
      <c r="MU134" s="19"/>
      <c r="MV134" s="19"/>
      <c r="MW134" s="19"/>
      <c r="MX134" s="19"/>
      <c r="MY134" s="19"/>
      <c r="MZ134" s="19"/>
      <c r="NA134" s="19"/>
      <c r="NB134" s="19"/>
      <c r="NC134" s="19"/>
      <c r="ND134" s="19"/>
      <c r="NE134" s="19"/>
      <c r="NF134" s="19"/>
      <c r="NG134" s="19"/>
      <c r="NH134" s="19"/>
      <c r="NI134" s="19"/>
      <c r="NJ134" s="19"/>
      <c r="NK134" s="19"/>
      <c r="NL134" s="19"/>
      <c r="NM134" s="19"/>
      <c r="NN134" s="19"/>
      <c r="NO134" s="19"/>
      <c r="NP134" s="19"/>
      <c r="NQ134" s="19"/>
      <c r="NR134" s="19"/>
      <c r="NS134" s="19"/>
      <c r="NT134" s="19"/>
      <c r="NU134" s="19"/>
      <c r="NV134" s="19"/>
      <c r="NW134" s="19"/>
      <c r="NX134" s="19"/>
      <c r="NY134" s="19"/>
      <c r="NZ134" s="19"/>
      <c r="OA134" s="19"/>
      <c r="OB134" s="19"/>
      <c r="OC134" s="19"/>
      <c r="OD134" s="19"/>
      <c r="OE134" s="19"/>
      <c r="OF134" s="19"/>
      <c r="OG134" s="19"/>
      <c r="OH134" s="19"/>
      <c r="OI134" s="19"/>
      <c r="OJ134" s="19"/>
      <c r="OK134" s="19"/>
      <c r="OL134" s="19"/>
      <c r="OM134" s="19"/>
      <c r="ON134" s="19"/>
      <c r="OO134" s="19"/>
      <c r="OP134" s="19"/>
      <c r="OQ134" s="19"/>
      <c r="OR134" s="19"/>
      <c r="OS134" s="19"/>
      <c r="OT134" s="19"/>
      <c r="OU134" s="19"/>
      <c r="OV134" s="19"/>
      <c r="OW134" s="19"/>
      <c r="OX134" s="19"/>
      <c r="OY134" s="19"/>
      <c r="OZ134" s="19"/>
      <c r="PA134" s="19"/>
      <c r="PB134" s="19"/>
      <c r="PC134" s="19"/>
      <c r="PD134" s="19"/>
      <c r="PE134" s="19"/>
      <c r="PF134" s="19"/>
      <c r="PG134" s="19"/>
      <c r="PH134" s="19"/>
      <c r="PI134" s="19"/>
      <c r="PJ134" s="19"/>
      <c r="PK134" s="19"/>
      <c r="PL134" s="19"/>
      <c r="PM134" s="19"/>
      <c r="PN134" s="19"/>
      <c r="PO134" s="19"/>
      <c r="PP134" s="19"/>
      <c r="PQ134" s="19"/>
      <c r="PR134" s="19"/>
      <c r="PS134" s="19"/>
      <c r="PT134" s="19"/>
      <c r="PU134" s="19"/>
      <c r="PV134" s="19"/>
      <c r="PW134" s="19"/>
      <c r="PX134" s="19"/>
      <c r="PY134" s="19"/>
      <c r="PZ134" s="19"/>
      <c r="QA134" s="19"/>
      <c r="QB134" s="19"/>
      <c r="QC134" s="19"/>
      <c r="QD134" s="19"/>
      <c r="QE134" s="19"/>
      <c r="QF134" s="19"/>
      <c r="QG134" s="19"/>
      <c r="QH134" s="19"/>
      <c r="QI134" s="19"/>
      <c r="QJ134" s="19"/>
      <c r="QK134" s="19"/>
      <c r="QL134" s="19"/>
      <c r="QM134" s="19"/>
      <c r="QN134" s="19"/>
      <c r="QO134" s="19"/>
      <c r="QP134" s="19"/>
      <c r="QQ134" s="19"/>
      <c r="QR134" s="19"/>
      <c r="QS134" s="19"/>
      <c r="QT134" s="19"/>
      <c r="QU134" s="19"/>
      <c r="QV134" s="19"/>
      <c r="QW134" s="19"/>
      <c r="QX134" s="19"/>
      <c r="QY134" s="19"/>
      <c r="QZ134" s="19"/>
      <c r="RA134" s="19"/>
      <c r="RB134" s="19"/>
      <c r="RC134" s="19"/>
      <c r="RD134" s="19"/>
      <c r="RE134" s="19"/>
      <c r="RF134" s="19"/>
      <c r="RG134" s="19"/>
      <c r="RH134" s="19"/>
      <c r="RI134" s="19"/>
      <c r="RJ134" s="19"/>
      <c r="RK134" s="19"/>
      <c r="RL134" s="19"/>
      <c r="RM134" s="19"/>
      <c r="RN134" s="19"/>
      <c r="RO134" s="19"/>
      <c r="RP134" s="19"/>
      <c r="RQ134" s="19"/>
      <c r="RR134" s="19"/>
      <c r="RS134" s="19"/>
      <c r="RT134" s="19"/>
      <c r="RU134" s="19"/>
      <c r="RV134" s="19"/>
      <c r="RW134" s="19"/>
      <c r="RX134" s="19"/>
      <c r="RY134" s="19"/>
      <c r="RZ134" s="19"/>
      <c r="SA134" s="19"/>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row>
    <row r="135" spans="2:572" ht="15" hidden="1" customHeight="1" outlineLevel="1">
      <c r="B135" s="23" t="s">
        <v>816</v>
      </c>
      <c r="C135" s="69" t="str">
        <f>HYPERLINK("#Référentiel_de_Compétences!"&amp;ADDRESS(6+MATCH(B135,[2]Référentiel_de_Compétences!$B$7:$B$218,0),4),"Définition")</f>
        <v>Définition</v>
      </c>
      <c r="D135" s="24" t="str">
        <f>VLOOKUP(B135,[2]Référentiel_de_Compétences!$B$7:$C$399,2,0)</f>
        <v>Pilotage de missions d'Audit</v>
      </c>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19"/>
      <c r="AE135" s="21"/>
      <c r="AF135" s="19"/>
      <c r="AG135" s="19"/>
      <c r="AH135" s="21"/>
      <c r="AI135" s="19"/>
      <c r="AJ135" s="19"/>
      <c r="AK135" s="21"/>
      <c r="AL135" s="19"/>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84"/>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1"/>
      <c r="JH135" s="21"/>
      <c r="JI135" s="21"/>
      <c r="JJ135" s="21"/>
      <c r="JK135" s="21"/>
      <c r="JL135" s="21"/>
      <c r="JM135" s="21"/>
      <c r="JN135" s="21"/>
      <c r="JO135" s="21"/>
      <c r="JP135" s="21"/>
      <c r="JQ135" s="21"/>
      <c r="JR135" s="21"/>
      <c r="JS135" s="21"/>
      <c r="JT135" s="21"/>
      <c r="JU135" s="21"/>
      <c r="JV135" s="21"/>
      <c r="JW135" s="21"/>
      <c r="JX135" s="21"/>
      <c r="JY135" s="21"/>
      <c r="JZ135" s="21"/>
      <c r="KA135" s="21"/>
      <c r="KB135" s="21"/>
      <c r="KC135" s="21"/>
      <c r="KD135" s="21"/>
      <c r="KE135" s="21"/>
      <c r="KF135" s="21"/>
      <c r="KG135" s="21"/>
      <c r="KH135" s="21"/>
      <c r="KI135" s="21"/>
      <c r="KJ135" s="21"/>
      <c r="KK135" s="21"/>
      <c r="KL135" s="21"/>
      <c r="KM135" s="21"/>
      <c r="KN135" s="21"/>
      <c r="KO135" s="21"/>
      <c r="KP135" s="21"/>
      <c r="KQ135" s="21"/>
      <c r="KR135" s="21"/>
      <c r="KS135" s="21"/>
      <c r="KT135" s="21"/>
      <c r="KU135" s="21"/>
      <c r="KV135" s="21"/>
      <c r="KW135" s="21"/>
      <c r="KX135" s="21"/>
      <c r="KY135" s="21"/>
      <c r="KZ135" s="21"/>
      <c r="LA135" s="21"/>
      <c r="LB135" s="21"/>
      <c r="LC135" s="21"/>
      <c r="LD135" s="21"/>
      <c r="LE135" s="21"/>
      <c r="LF135" s="21"/>
      <c r="LG135" s="21"/>
      <c r="LH135" s="21"/>
      <c r="LI135" s="21"/>
      <c r="LJ135" s="21"/>
      <c r="LK135" s="21"/>
      <c r="LL135" s="21"/>
      <c r="LM135" s="21"/>
      <c r="LN135" s="21"/>
      <c r="LO135" s="21"/>
      <c r="LP135" s="21"/>
      <c r="LQ135" s="21"/>
      <c r="LR135" s="21"/>
      <c r="LS135" s="21"/>
      <c r="LT135" s="21"/>
      <c r="LU135" s="21"/>
      <c r="LV135" s="21"/>
      <c r="LW135" s="21"/>
      <c r="LX135" s="21"/>
      <c r="LY135" s="21"/>
      <c r="LZ135" s="21"/>
      <c r="MA135" s="21"/>
      <c r="MB135" s="21"/>
      <c r="MC135" s="21"/>
      <c r="MD135" s="21"/>
      <c r="ME135" s="21"/>
      <c r="MF135" s="21"/>
      <c r="MG135" s="21"/>
      <c r="MH135" s="21"/>
      <c r="MI135" s="21"/>
      <c r="MJ135" s="21"/>
      <c r="MK135" s="21"/>
      <c r="ML135" s="21"/>
      <c r="MM135" s="21"/>
      <c r="MN135" s="21"/>
      <c r="MO135" s="21"/>
      <c r="MP135" s="21"/>
      <c r="MQ135" s="21"/>
      <c r="MR135" s="21"/>
      <c r="MS135" s="21"/>
      <c r="MT135" s="21"/>
      <c r="MU135" s="21"/>
      <c r="MV135" s="21"/>
      <c r="MW135" s="21"/>
      <c r="MX135" s="21"/>
      <c r="MY135" s="21"/>
      <c r="MZ135" s="21"/>
      <c r="NA135" s="21"/>
      <c r="NB135" s="21"/>
      <c r="NC135" s="21"/>
      <c r="ND135" s="21"/>
      <c r="NE135" s="21"/>
      <c r="NF135" s="21"/>
      <c r="NG135" s="21"/>
      <c r="NH135" s="21"/>
      <c r="NI135" s="21"/>
      <c r="NJ135" s="21"/>
      <c r="NK135" s="21"/>
      <c r="NL135" s="21"/>
      <c r="NM135" s="21"/>
      <c r="NN135" s="21"/>
      <c r="NO135" s="21"/>
      <c r="NP135" s="21"/>
      <c r="NQ135" s="21"/>
      <c r="NR135" s="21"/>
      <c r="NS135" s="21"/>
      <c r="NT135" s="21"/>
      <c r="NU135" s="21"/>
      <c r="NV135" s="21"/>
      <c r="NW135" s="21"/>
      <c r="NX135" s="21"/>
      <c r="NY135" s="21"/>
      <c r="NZ135" s="21"/>
      <c r="OA135" s="21"/>
      <c r="OB135" s="21"/>
      <c r="OC135" s="21"/>
      <c r="OD135" s="21"/>
      <c r="OE135" s="21"/>
      <c r="OF135" s="21"/>
      <c r="OG135" s="21"/>
      <c r="OH135" s="21"/>
      <c r="OI135" s="21"/>
      <c r="OJ135" s="21"/>
      <c r="OK135" s="21"/>
      <c r="OL135" s="21"/>
      <c r="OM135" s="21"/>
      <c r="ON135" s="21"/>
      <c r="OO135" s="21"/>
      <c r="OP135" s="21"/>
      <c r="OQ135" s="21"/>
      <c r="OR135" s="21"/>
      <c r="OS135" s="21"/>
      <c r="OT135" s="21"/>
      <c r="OU135" s="21"/>
      <c r="OV135" s="21"/>
      <c r="OW135" s="21"/>
      <c r="OX135" s="21"/>
      <c r="OY135" s="21"/>
      <c r="OZ135" s="21"/>
      <c r="PA135" s="21"/>
      <c r="PB135" s="21"/>
      <c r="PC135" s="21"/>
      <c r="PD135" s="21"/>
      <c r="PE135" s="21"/>
      <c r="PF135" s="21"/>
      <c r="PG135" s="21"/>
      <c r="PH135" s="21"/>
      <c r="PI135" s="21"/>
      <c r="PJ135" s="21"/>
      <c r="PK135" s="21"/>
      <c r="PL135" s="21"/>
      <c r="PM135" s="21"/>
      <c r="PN135" s="21"/>
      <c r="PO135" s="21"/>
      <c r="PP135" s="21"/>
      <c r="PQ135" s="21"/>
      <c r="PR135" s="21"/>
      <c r="PS135" s="21"/>
      <c r="PT135" s="21"/>
      <c r="PU135" s="21"/>
      <c r="PV135" s="21"/>
      <c r="PW135" s="21"/>
      <c r="PX135" s="21"/>
      <c r="PY135" s="21"/>
      <c r="PZ135" s="21"/>
      <c r="QA135" s="21"/>
      <c r="QB135" s="21"/>
      <c r="QC135" s="21"/>
      <c r="QD135" s="21"/>
      <c r="QE135" s="21"/>
      <c r="QF135" s="21"/>
      <c r="QG135" s="21"/>
      <c r="QH135" s="21"/>
      <c r="QI135" s="21"/>
      <c r="QJ135" s="21"/>
      <c r="QK135" s="21"/>
      <c r="QL135" s="21"/>
      <c r="QM135" s="21"/>
      <c r="QN135" s="21"/>
      <c r="QO135" s="21"/>
      <c r="QP135" s="21"/>
      <c r="QQ135" s="21"/>
      <c r="QR135" s="21"/>
      <c r="QS135" s="21"/>
      <c r="QT135" s="21"/>
      <c r="QU135" s="21"/>
      <c r="QV135" s="21"/>
      <c r="QW135" s="21"/>
      <c r="QX135" s="21"/>
      <c r="QY135" s="21"/>
      <c r="QZ135" s="21"/>
      <c r="RA135" s="21"/>
      <c r="RB135" s="21"/>
      <c r="RC135" s="21"/>
      <c r="RD135" s="21"/>
      <c r="RE135" s="21"/>
      <c r="RF135" s="21"/>
      <c r="RG135" s="21"/>
      <c r="RH135" s="21"/>
      <c r="RI135" s="21"/>
      <c r="RJ135" s="21"/>
      <c r="RK135" s="21"/>
      <c r="RL135" s="21"/>
      <c r="RM135" s="21"/>
      <c r="RN135" s="21"/>
      <c r="RO135" s="21"/>
      <c r="RP135" s="21"/>
      <c r="RQ135" s="21"/>
      <c r="RR135" s="21"/>
      <c r="RS135" s="21"/>
      <c r="RT135" s="21"/>
      <c r="RU135" s="21"/>
      <c r="RV135" s="21"/>
      <c r="RW135" s="21"/>
      <c r="RX135" s="21"/>
      <c r="RY135" s="21"/>
      <c r="RZ135" s="21"/>
      <c r="SA135" s="21"/>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row>
    <row r="136" spans="2:572" ht="15" hidden="1" customHeight="1" outlineLevel="1">
      <c r="B136" s="37" t="s">
        <v>817</v>
      </c>
      <c r="C136" s="69" t="str">
        <f>HYPERLINK("#Référentiel_de_Compétences!"&amp;ADDRESS(6+MATCH(B136,[2]Référentiel_de_Compétences!$B$7:$B$218,0),4),"Définition")</f>
        <v>Définition</v>
      </c>
      <c r="D136" s="38" t="str">
        <f>VLOOKUP(B136,[2]Référentiel_de_Compétences!$B$7:$C$399,2,0)</f>
        <v>Cartographie des risques</v>
      </c>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19"/>
      <c r="AE136" s="21"/>
      <c r="AF136" s="19"/>
      <c r="AG136" s="19"/>
      <c r="AH136" s="21"/>
      <c r="AI136" s="19"/>
      <c r="AJ136" s="19"/>
      <c r="AK136" s="21"/>
      <c r="AL136" s="19"/>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c r="FY136" s="25"/>
      <c r="FZ136" s="25"/>
      <c r="GA136" s="25"/>
      <c r="GB136" s="25"/>
      <c r="GC136" s="25"/>
      <c r="GD136" s="25"/>
      <c r="GE136" s="25"/>
      <c r="GF136" s="25"/>
      <c r="GG136" s="25"/>
      <c r="GH136" s="25"/>
      <c r="GI136" s="25"/>
      <c r="GJ136" s="25"/>
      <c r="GK136" s="25"/>
      <c r="GL136" s="25"/>
      <c r="GM136" s="25"/>
      <c r="GN136" s="25"/>
      <c r="GO136" s="25"/>
      <c r="GP136" s="25"/>
      <c r="GQ136" s="25"/>
      <c r="GR136" s="25"/>
      <c r="GS136" s="25"/>
      <c r="GT136" s="25"/>
      <c r="GU136" s="25"/>
      <c r="GV136" s="25"/>
      <c r="GW136" s="25"/>
      <c r="GX136" s="25"/>
      <c r="GY136" s="25"/>
      <c r="GZ136" s="25"/>
      <c r="HA136" s="25"/>
      <c r="HB136" s="25"/>
      <c r="HC136" s="25"/>
      <c r="HD136" s="25"/>
      <c r="HE136" s="25"/>
      <c r="HF136" s="25"/>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84"/>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c r="JC136" s="19"/>
      <c r="JD136" s="19"/>
      <c r="JE136" s="19"/>
      <c r="JF136" s="19"/>
      <c r="JG136" s="19"/>
      <c r="JH136" s="19"/>
      <c r="JI136" s="19"/>
      <c r="JJ136" s="19"/>
      <c r="JK136" s="19"/>
      <c r="JL136" s="19"/>
      <c r="JM136" s="19"/>
      <c r="JN136" s="19"/>
      <c r="JO136" s="19"/>
      <c r="JP136" s="19"/>
      <c r="JQ136" s="19"/>
      <c r="JR136" s="19"/>
      <c r="JS136" s="19"/>
      <c r="JT136" s="19"/>
      <c r="JU136" s="19"/>
      <c r="JV136" s="19"/>
      <c r="JW136" s="19"/>
      <c r="JX136" s="19"/>
      <c r="JY136" s="19"/>
      <c r="JZ136" s="19"/>
      <c r="KA136" s="19"/>
      <c r="KB136" s="19"/>
      <c r="KC136" s="19"/>
      <c r="KD136" s="19"/>
      <c r="KE136" s="19"/>
      <c r="KF136" s="19"/>
      <c r="KG136" s="19"/>
      <c r="KH136" s="19"/>
      <c r="KI136" s="19"/>
      <c r="KJ136" s="19"/>
      <c r="KK136" s="19"/>
      <c r="KL136" s="19"/>
      <c r="KM136" s="19"/>
      <c r="KN136" s="19"/>
      <c r="KO136" s="19"/>
      <c r="KP136" s="19"/>
      <c r="KQ136" s="19"/>
      <c r="KR136" s="19"/>
      <c r="KS136" s="19"/>
      <c r="KT136" s="19"/>
      <c r="KU136" s="19"/>
      <c r="KV136" s="19"/>
      <c r="KW136" s="19"/>
      <c r="KX136" s="19"/>
      <c r="KY136" s="19"/>
      <c r="KZ136" s="19"/>
      <c r="LA136" s="19"/>
      <c r="LB136" s="19"/>
      <c r="LC136" s="19"/>
      <c r="LD136" s="19"/>
      <c r="LE136" s="19"/>
      <c r="LF136" s="19"/>
      <c r="LG136" s="19"/>
      <c r="LH136" s="19"/>
      <c r="LI136" s="19"/>
      <c r="LJ136" s="19"/>
      <c r="LK136" s="19"/>
      <c r="LL136" s="19"/>
      <c r="LM136" s="19"/>
      <c r="LN136" s="19"/>
      <c r="LO136" s="19"/>
      <c r="LP136" s="19"/>
      <c r="LQ136" s="19"/>
      <c r="LR136" s="19"/>
      <c r="LS136" s="19"/>
      <c r="LT136" s="19"/>
      <c r="LU136" s="19"/>
      <c r="LV136" s="19"/>
      <c r="LW136" s="19"/>
      <c r="LX136" s="19"/>
      <c r="LY136" s="19"/>
      <c r="LZ136" s="19"/>
      <c r="MA136" s="19"/>
      <c r="MB136" s="19"/>
      <c r="MC136" s="19"/>
      <c r="MD136" s="19"/>
      <c r="ME136" s="19"/>
      <c r="MF136" s="19"/>
      <c r="MG136" s="19"/>
      <c r="MH136" s="19"/>
      <c r="MI136" s="19"/>
      <c r="MJ136" s="19"/>
      <c r="MK136" s="19"/>
      <c r="ML136" s="19"/>
      <c r="MM136" s="19"/>
      <c r="MN136" s="19"/>
      <c r="MO136" s="19"/>
      <c r="MP136" s="19"/>
      <c r="MQ136" s="19"/>
      <c r="MR136" s="19"/>
      <c r="MS136" s="19"/>
      <c r="MT136" s="19"/>
      <c r="MU136" s="19"/>
      <c r="MV136" s="19"/>
      <c r="MW136" s="19"/>
      <c r="MX136" s="19"/>
      <c r="MY136" s="19"/>
      <c r="MZ136" s="19"/>
      <c r="NA136" s="19"/>
      <c r="NB136" s="19"/>
      <c r="NC136" s="19"/>
      <c r="ND136" s="19"/>
      <c r="NE136" s="19"/>
      <c r="NF136" s="19"/>
      <c r="NG136" s="19"/>
      <c r="NH136" s="19"/>
      <c r="NI136" s="19"/>
      <c r="NJ136" s="19"/>
      <c r="NK136" s="19"/>
      <c r="NL136" s="19"/>
      <c r="NM136" s="19"/>
      <c r="NN136" s="19"/>
      <c r="NO136" s="19"/>
      <c r="NP136" s="19"/>
      <c r="NQ136" s="19"/>
      <c r="NR136" s="19"/>
      <c r="NS136" s="19"/>
      <c r="NT136" s="19"/>
      <c r="NU136" s="19"/>
      <c r="NV136" s="19"/>
      <c r="NW136" s="19"/>
      <c r="NX136" s="19"/>
      <c r="NY136" s="19"/>
      <c r="NZ136" s="19"/>
      <c r="OA136" s="19"/>
      <c r="OB136" s="19"/>
      <c r="OC136" s="19"/>
      <c r="OD136" s="19"/>
      <c r="OE136" s="19"/>
      <c r="OF136" s="19"/>
      <c r="OG136" s="19"/>
      <c r="OH136" s="19"/>
      <c r="OI136" s="19"/>
      <c r="OJ136" s="19"/>
      <c r="OK136" s="19"/>
      <c r="OL136" s="19"/>
      <c r="OM136" s="19"/>
      <c r="ON136" s="19"/>
      <c r="OO136" s="19"/>
      <c r="OP136" s="19"/>
      <c r="OQ136" s="19"/>
      <c r="OR136" s="19"/>
      <c r="OS136" s="19"/>
      <c r="OT136" s="19"/>
      <c r="OU136" s="19"/>
      <c r="OV136" s="19"/>
      <c r="OW136" s="19"/>
      <c r="OX136" s="19"/>
      <c r="OY136" s="19"/>
      <c r="OZ136" s="19"/>
      <c r="PA136" s="19"/>
      <c r="PB136" s="19"/>
      <c r="PC136" s="19"/>
      <c r="PD136" s="19"/>
      <c r="PE136" s="19"/>
      <c r="PF136" s="19"/>
      <c r="PG136" s="19"/>
      <c r="PH136" s="19"/>
      <c r="PI136" s="19"/>
      <c r="PJ136" s="19"/>
      <c r="PK136" s="19"/>
      <c r="PL136" s="19"/>
      <c r="PM136" s="19"/>
      <c r="PN136" s="19"/>
      <c r="PO136" s="19"/>
      <c r="PP136" s="19"/>
      <c r="PQ136" s="19"/>
      <c r="PR136" s="19"/>
      <c r="PS136" s="19"/>
      <c r="PT136" s="19"/>
      <c r="PU136" s="19"/>
      <c r="PV136" s="19"/>
      <c r="PW136" s="19"/>
      <c r="PX136" s="19"/>
      <c r="PY136" s="19"/>
      <c r="PZ136" s="19"/>
      <c r="QA136" s="19"/>
      <c r="QB136" s="19"/>
      <c r="QC136" s="19"/>
      <c r="QD136" s="19"/>
      <c r="QE136" s="19"/>
      <c r="QF136" s="19"/>
      <c r="QG136" s="19"/>
      <c r="QH136" s="19"/>
      <c r="QI136" s="19"/>
      <c r="QJ136" s="19"/>
      <c r="QK136" s="19"/>
      <c r="QL136" s="19"/>
      <c r="QM136" s="19"/>
      <c r="QN136" s="19"/>
      <c r="QO136" s="19"/>
      <c r="QP136" s="19"/>
      <c r="QQ136" s="19"/>
      <c r="QR136" s="19"/>
      <c r="QS136" s="19"/>
      <c r="QT136" s="19"/>
      <c r="QU136" s="19"/>
      <c r="QV136" s="19"/>
      <c r="QW136" s="19"/>
      <c r="QX136" s="19"/>
      <c r="QY136" s="19"/>
      <c r="QZ136" s="19"/>
      <c r="RA136" s="19"/>
      <c r="RB136" s="19"/>
      <c r="RC136" s="19"/>
      <c r="RD136" s="19"/>
      <c r="RE136" s="19"/>
      <c r="RF136" s="19"/>
      <c r="RG136" s="19"/>
      <c r="RH136" s="19"/>
      <c r="RI136" s="19"/>
      <c r="RJ136" s="19"/>
      <c r="RK136" s="19"/>
      <c r="RL136" s="19"/>
      <c r="RM136" s="19"/>
      <c r="RN136" s="19"/>
      <c r="RO136" s="19"/>
      <c r="RP136" s="19"/>
      <c r="RQ136" s="19"/>
      <c r="RR136" s="19"/>
      <c r="RS136" s="19"/>
      <c r="RT136" s="19"/>
      <c r="RU136" s="19"/>
      <c r="RV136" s="19"/>
      <c r="RW136" s="19"/>
      <c r="RX136" s="19"/>
      <c r="RY136" s="19"/>
      <c r="RZ136" s="19"/>
      <c r="SA136" s="19"/>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row>
    <row r="137" spans="2:572" ht="15" hidden="1" customHeight="1">
      <c r="B137" s="101" t="s">
        <v>818</v>
      </c>
      <c r="C137" s="101"/>
      <c r="D137" s="101"/>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c r="JB137" s="40"/>
      <c r="JC137" s="40"/>
      <c r="JD137" s="40"/>
      <c r="JE137" s="40"/>
      <c r="JF137" s="40"/>
      <c r="JG137" s="40"/>
      <c r="JH137" s="40"/>
      <c r="JI137" s="40"/>
      <c r="JJ137" s="40"/>
      <c r="JK137" s="40"/>
      <c r="JL137" s="40"/>
      <c r="JM137" s="89"/>
      <c r="JN137" s="89"/>
      <c r="JO137" s="89"/>
      <c r="JP137" s="89"/>
      <c r="JQ137" s="89"/>
      <c r="JR137" s="89"/>
      <c r="JS137" s="89"/>
      <c r="JT137" s="89"/>
      <c r="JU137" s="89"/>
      <c r="JV137" s="89"/>
      <c r="JW137" s="89"/>
      <c r="JX137" s="89"/>
      <c r="JY137" s="89"/>
      <c r="JZ137" s="89"/>
      <c r="KA137" s="89"/>
      <c r="KB137" s="89"/>
      <c r="KC137" s="89"/>
      <c r="KD137" s="89"/>
      <c r="KE137" s="89"/>
      <c r="KF137" s="89"/>
      <c r="KG137" s="89"/>
      <c r="KH137" s="89"/>
      <c r="KI137" s="89"/>
      <c r="KJ137" s="89"/>
      <c r="KK137" s="89"/>
      <c r="KL137" s="89"/>
      <c r="KM137" s="89"/>
      <c r="KN137" s="89"/>
      <c r="KO137" s="89"/>
      <c r="KP137" s="89"/>
      <c r="KQ137" s="89"/>
      <c r="KR137" s="89"/>
      <c r="KS137" s="89"/>
      <c r="KT137" s="89"/>
      <c r="KU137" s="40"/>
      <c r="KV137" s="40"/>
      <c r="KW137" s="40"/>
      <c r="KX137" s="40"/>
      <c r="KY137" s="40"/>
      <c r="KZ137" s="40"/>
      <c r="LA137" s="40"/>
      <c r="LB137" s="40"/>
      <c r="LC137" s="40"/>
      <c r="LD137" s="40"/>
      <c r="LE137" s="40"/>
      <c r="LF137" s="40"/>
      <c r="LG137" s="40"/>
      <c r="LH137" s="40"/>
      <c r="LI137" s="40"/>
      <c r="LJ137" s="40"/>
      <c r="LK137" s="40"/>
      <c r="LL137" s="40"/>
      <c r="LM137" s="40"/>
      <c r="LN137" s="40"/>
      <c r="LO137" s="40"/>
      <c r="LP137" s="40"/>
      <c r="LQ137" s="40"/>
      <c r="LR137" s="40"/>
      <c r="LS137" s="40"/>
      <c r="LT137" s="40"/>
      <c r="LU137" s="40"/>
      <c r="LV137" s="40"/>
      <c r="LW137" s="40"/>
      <c r="LX137" s="40"/>
      <c r="LY137" s="40"/>
      <c r="LZ137" s="40"/>
      <c r="MA137" s="40"/>
      <c r="MB137" s="40"/>
      <c r="MC137" s="40"/>
      <c r="MD137" s="40"/>
      <c r="ME137" s="40"/>
      <c r="MF137" s="40"/>
      <c r="MG137" s="40"/>
      <c r="MH137" s="40"/>
      <c r="MI137" s="40"/>
      <c r="MJ137" s="40"/>
      <c r="MK137" s="40"/>
      <c r="ML137" s="40"/>
      <c r="MM137" s="40"/>
      <c r="MN137" s="40"/>
      <c r="MO137" s="40"/>
      <c r="MP137" s="40"/>
      <c r="MQ137" s="40"/>
      <c r="MR137" s="40"/>
      <c r="MS137" s="40"/>
      <c r="MT137" s="40"/>
      <c r="MU137" s="40"/>
      <c r="MV137" s="40"/>
      <c r="MW137" s="40"/>
      <c r="MX137" s="40"/>
      <c r="MY137" s="40"/>
      <c r="MZ137" s="40"/>
      <c r="NA137" s="40"/>
      <c r="NB137" s="40"/>
      <c r="NC137" s="40"/>
      <c r="ND137" s="40"/>
      <c r="NE137" s="40"/>
      <c r="NF137" s="40"/>
      <c r="NG137" s="40"/>
      <c r="NH137" s="40"/>
      <c r="NI137" s="40"/>
      <c r="NJ137" s="40"/>
      <c r="NK137" s="40"/>
      <c r="NL137" s="40"/>
      <c r="NM137" s="40"/>
      <c r="NN137" s="40"/>
      <c r="NO137" s="40"/>
      <c r="NP137" s="40"/>
      <c r="NQ137" s="40"/>
      <c r="NR137" s="40"/>
      <c r="NS137" s="40"/>
      <c r="NT137" s="40"/>
      <c r="NU137" s="40"/>
      <c r="NV137" s="40"/>
      <c r="NW137" s="40"/>
      <c r="NX137" s="40"/>
      <c r="NY137" s="40"/>
      <c r="NZ137" s="40"/>
      <c r="OA137" s="40"/>
      <c r="OB137" s="40"/>
      <c r="OC137" s="40"/>
      <c r="OD137" s="40"/>
      <c r="OE137" s="40"/>
      <c r="OF137" s="40"/>
      <c r="OG137" s="40"/>
      <c r="OH137" s="40"/>
      <c r="OI137" s="40"/>
      <c r="OJ137" s="40"/>
      <c r="OK137" s="40"/>
      <c r="OL137" s="40"/>
      <c r="OM137" s="40"/>
      <c r="ON137" s="40"/>
      <c r="OO137" s="40"/>
      <c r="OP137" s="40"/>
      <c r="OQ137" s="40"/>
      <c r="OR137" s="40"/>
      <c r="OS137" s="40"/>
      <c r="OT137" s="40"/>
      <c r="OU137" s="40"/>
      <c r="OV137" s="40"/>
      <c r="OW137" s="40"/>
      <c r="OX137" s="40"/>
      <c r="OY137" s="40"/>
      <c r="OZ137" s="40"/>
      <c r="PA137" s="40"/>
      <c r="PB137" s="40"/>
      <c r="PC137" s="40"/>
      <c r="PD137" s="40"/>
      <c r="PE137" s="40"/>
      <c r="PF137" s="40"/>
      <c r="PG137" s="40"/>
      <c r="PH137" s="40"/>
      <c r="PI137" s="40"/>
      <c r="PJ137" s="40"/>
      <c r="PK137" s="40"/>
      <c r="PL137" s="40"/>
      <c r="PM137" s="40"/>
      <c r="PN137" s="40"/>
      <c r="PO137" s="40"/>
      <c r="PP137" s="40"/>
      <c r="PQ137" s="40"/>
      <c r="PR137" s="40"/>
      <c r="PS137" s="40"/>
      <c r="PT137" s="40"/>
      <c r="PU137" s="40"/>
      <c r="PV137" s="40"/>
      <c r="PW137" s="40"/>
      <c r="PX137" s="40"/>
      <c r="PY137" s="40"/>
      <c r="PZ137" s="40"/>
      <c r="QA137" s="40"/>
      <c r="QB137" s="40"/>
      <c r="QC137" s="40"/>
      <c r="QD137" s="40"/>
      <c r="QE137" s="40"/>
      <c r="QF137" s="40"/>
      <c r="QG137" s="40"/>
      <c r="QH137" s="40"/>
      <c r="QI137" s="40"/>
      <c r="QJ137" s="40"/>
      <c r="QK137" s="40"/>
      <c r="QL137" s="40"/>
      <c r="QM137" s="40"/>
      <c r="QN137" s="40"/>
      <c r="QO137" s="40"/>
      <c r="QP137" s="40"/>
      <c r="QQ137" s="40"/>
      <c r="QR137" s="40"/>
      <c r="QS137" s="40"/>
      <c r="QT137" s="40"/>
      <c r="QU137" s="40"/>
      <c r="QV137" s="40"/>
      <c r="QW137" s="40"/>
      <c r="QX137" s="40"/>
      <c r="QY137" s="40"/>
      <c r="QZ137" s="40"/>
      <c r="RA137" s="40"/>
      <c r="RB137" s="40"/>
      <c r="RC137" s="40"/>
      <c r="RD137" s="40"/>
      <c r="RE137" s="40"/>
      <c r="RF137" s="40"/>
      <c r="RG137" s="40"/>
      <c r="RH137" s="40"/>
      <c r="RI137" s="40"/>
      <c r="RJ137" s="40"/>
      <c r="RK137" s="40"/>
      <c r="RL137" s="40"/>
      <c r="RM137" s="40"/>
      <c r="RN137" s="40"/>
      <c r="RO137" s="40"/>
      <c r="RP137" s="40"/>
      <c r="RQ137" s="40"/>
      <c r="RR137" s="40"/>
      <c r="RS137" s="40"/>
      <c r="RT137" s="40"/>
      <c r="RU137" s="40"/>
      <c r="RV137" s="40"/>
      <c r="RW137" s="40"/>
      <c r="RX137" s="40"/>
      <c r="RY137" s="40"/>
      <c r="RZ137" s="40"/>
      <c r="SA137" s="40"/>
      <c r="SB137" s="40"/>
      <c r="SC137" s="40"/>
      <c r="SD137" s="40"/>
      <c r="SE137" s="40"/>
      <c r="SF137" s="40"/>
      <c r="SG137" s="40"/>
      <c r="SH137" s="40"/>
      <c r="SI137" s="40"/>
      <c r="SJ137" s="40"/>
      <c r="SK137" s="40"/>
      <c r="SL137" s="40"/>
      <c r="SM137" s="40"/>
      <c r="SN137" s="40"/>
      <c r="SO137" s="40"/>
      <c r="SP137" s="40"/>
      <c r="SQ137" s="40"/>
      <c r="SR137" s="40"/>
      <c r="SS137" s="40"/>
      <c r="ST137" s="40"/>
      <c r="SU137" s="40"/>
      <c r="SV137" s="40"/>
      <c r="SW137" s="40"/>
      <c r="SX137" s="40"/>
      <c r="SY137" s="40"/>
      <c r="SZ137" s="40"/>
      <c r="TA137" s="40"/>
      <c r="TB137" s="40"/>
      <c r="TC137" s="40"/>
      <c r="TD137" s="40"/>
      <c r="TE137" s="40"/>
      <c r="TF137" s="40"/>
      <c r="TG137" s="40"/>
      <c r="TH137" s="40"/>
      <c r="TI137" s="40"/>
      <c r="TJ137" s="40"/>
      <c r="TK137" s="40"/>
      <c r="TL137" s="40"/>
      <c r="TM137" s="40"/>
      <c r="TN137" s="40"/>
      <c r="TO137" s="40"/>
      <c r="TP137" s="40"/>
      <c r="TQ137" s="40"/>
      <c r="TR137" s="40"/>
      <c r="TS137" s="40"/>
      <c r="TT137" s="40"/>
      <c r="TU137" s="40"/>
      <c r="TV137" s="40"/>
      <c r="TW137" s="40"/>
      <c r="TX137" s="40"/>
      <c r="TY137" s="40"/>
      <c r="TZ137" s="40"/>
      <c r="UA137" s="40"/>
      <c r="UB137" s="40"/>
      <c r="UC137" s="40"/>
      <c r="UD137" s="40"/>
      <c r="UE137" s="40"/>
      <c r="UF137" s="40"/>
      <c r="UG137" s="40"/>
      <c r="UH137" s="40"/>
      <c r="UI137" s="40"/>
      <c r="UJ137" s="40"/>
      <c r="UK137" s="40"/>
      <c r="UL137" s="40"/>
      <c r="UM137" s="40"/>
      <c r="UN137" s="40"/>
      <c r="UO137" s="40"/>
      <c r="UP137" s="40"/>
      <c r="UQ137" s="40"/>
      <c r="UR137" s="40"/>
      <c r="US137" s="40"/>
      <c r="UT137" s="40"/>
      <c r="UU137" s="40"/>
      <c r="UV137" s="40"/>
      <c r="UW137" s="40"/>
      <c r="UX137" s="40"/>
      <c r="UY137" s="40"/>
      <c r="UZ137" s="40"/>
    </row>
    <row r="138" spans="2:572" ht="15" hidden="1" customHeight="1" outlineLevel="1">
      <c r="B138" s="35" t="s">
        <v>819</v>
      </c>
      <c r="C138" s="69" t="str">
        <f>HYPERLINK("#Référentiel_de_Compétences!"&amp;ADDRESS(6+MATCH(B138,[2]Référentiel_de_Compétences!$B$7:$B$218,0),4),"Définition")</f>
        <v>Définition</v>
      </c>
      <c r="D138" s="36" t="str">
        <f>VLOOKUP(B138,[2]Référentiel_de_Compétences!$B$7:$C$399,2,0)</f>
        <v xml:space="preserve">Gestion des talents / Accompagnement individuel </v>
      </c>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21"/>
      <c r="AF138" s="19"/>
      <c r="AG138" s="19"/>
      <c r="AH138" s="21"/>
      <c r="AI138" s="19"/>
      <c r="AJ138" s="19"/>
      <c r="AK138" s="21"/>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c r="CY138" s="19"/>
      <c r="CZ138" s="19"/>
      <c r="DA138" s="19"/>
      <c r="DB138" s="19"/>
      <c r="DC138" s="19"/>
      <c r="DD138" s="19"/>
      <c r="DE138" s="19"/>
      <c r="DF138" s="19"/>
      <c r="DG138" s="19"/>
      <c r="DH138" s="19"/>
      <c r="DI138" s="19"/>
      <c r="DJ138" s="19"/>
      <c r="DK138" s="19"/>
      <c r="DL138" s="19"/>
      <c r="DM138" s="19"/>
      <c r="DN138" s="19"/>
      <c r="DO138" s="19"/>
      <c r="DP138" s="19"/>
      <c r="DQ138" s="19"/>
      <c r="DR138" s="19"/>
      <c r="DS138" s="19"/>
      <c r="DT138" s="19"/>
      <c r="DU138" s="19"/>
      <c r="DV138" s="19"/>
      <c r="DW138" s="19"/>
      <c r="DX138" s="19"/>
      <c r="DY138" s="19"/>
      <c r="DZ138" s="19"/>
      <c r="EA138" s="19"/>
      <c r="EB138" s="19"/>
      <c r="EC138" s="19"/>
      <c r="ED138" s="19"/>
      <c r="EE138" s="19"/>
      <c r="EF138" s="19"/>
      <c r="EG138" s="19"/>
      <c r="EH138" s="19"/>
      <c r="EI138" s="19"/>
      <c r="EJ138" s="19"/>
      <c r="EK138" s="19"/>
      <c r="EL138" s="19"/>
      <c r="EM138" s="19"/>
      <c r="EN138" s="19"/>
      <c r="EO138" s="19"/>
      <c r="EP138" s="19"/>
      <c r="EQ138" s="19"/>
      <c r="ER138" s="19"/>
      <c r="ES138" s="19"/>
      <c r="ET138" s="19"/>
      <c r="EU138" s="19"/>
      <c r="EV138" s="19"/>
      <c r="EW138" s="19"/>
      <c r="EX138" s="19"/>
      <c r="EY138" s="19"/>
      <c r="EZ138" s="19"/>
      <c r="FA138" s="19"/>
      <c r="FB138" s="19"/>
      <c r="FC138" s="19"/>
      <c r="FD138" s="19"/>
      <c r="FE138" s="19"/>
      <c r="FF138" s="19"/>
      <c r="FG138" s="19"/>
      <c r="FH138" s="19"/>
      <c r="FI138" s="19"/>
      <c r="FJ138" s="19"/>
      <c r="FK138" s="19"/>
      <c r="FL138" s="19"/>
      <c r="FM138" s="19"/>
      <c r="FN138" s="19"/>
      <c r="FO138" s="19"/>
      <c r="FP138" s="19"/>
      <c r="FQ138" s="19"/>
      <c r="FR138" s="19"/>
      <c r="FS138" s="19"/>
      <c r="FT138" s="19"/>
      <c r="FU138" s="19"/>
      <c r="FV138" s="19"/>
      <c r="FW138" s="19"/>
      <c r="FX138" s="19"/>
      <c r="FY138" s="19"/>
      <c r="FZ138" s="19"/>
      <c r="GA138" s="19"/>
      <c r="GB138" s="19"/>
      <c r="GC138" s="19"/>
      <c r="GD138" s="19"/>
      <c r="GE138" s="19"/>
      <c r="GF138" s="19"/>
      <c r="GG138" s="19"/>
      <c r="GH138" s="19"/>
      <c r="GI138" s="19"/>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21"/>
      <c r="HL138" s="21"/>
      <c r="HM138" s="19"/>
      <c r="HN138" s="19"/>
      <c r="HO138" s="19"/>
      <c r="HP138" s="19"/>
      <c r="HQ138" s="19"/>
      <c r="HR138" s="19"/>
      <c r="HS138" s="19"/>
      <c r="HT138" s="19"/>
      <c r="HU138" s="19"/>
      <c r="HV138" s="19"/>
      <c r="HW138" s="19"/>
      <c r="HX138" s="19"/>
      <c r="HY138" s="19"/>
      <c r="HZ138" s="19"/>
      <c r="IA138" s="19"/>
      <c r="IB138" s="19"/>
      <c r="IC138" s="19"/>
      <c r="ID138" s="84"/>
      <c r="IE138" s="19"/>
      <c r="IF138" s="19"/>
      <c r="IG138" s="19"/>
      <c r="IH138" s="19"/>
      <c r="II138" s="19"/>
      <c r="IJ138" s="19"/>
      <c r="IK138" s="19"/>
      <c r="IL138" s="19"/>
      <c r="IM138" s="19"/>
      <c r="IN138" s="19"/>
      <c r="IO138" s="19"/>
      <c r="IP138" s="19"/>
      <c r="IQ138" s="19"/>
      <c r="IR138" s="19"/>
      <c r="IS138" s="19"/>
      <c r="IT138" s="19"/>
      <c r="IU138" s="19"/>
      <c r="IV138" s="19"/>
      <c r="IW138" s="19"/>
      <c r="IX138" s="19"/>
      <c r="IY138" s="19"/>
      <c r="IZ138" s="19"/>
      <c r="JA138" s="19"/>
      <c r="JB138" s="19"/>
      <c r="JC138" s="19"/>
      <c r="JD138" s="19"/>
      <c r="JE138" s="19"/>
      <c r="JF138" s="19"/>
      <c r="JG138" s="19"/>
      <c r="JH138" s="19"/>
      <c r="JI138" s="19"/>
      <c r="JJ138" s="19"/>
      <c r="JK138" s="19"/>
      <c r="JL138" s="19"/>
      <c r="JM138" s="19"/>
      <c r="JN138" s="19"/>
      <c r="JO138" s="19"/>
      <c r="JP138" s="19"/>
      <c r="JQ138" s="19"/>
      <c r="JR138" s="19"/>
      <c r="JS138" s="19"/>
      <c r="JT138" s="19"/>
      <c r="JU138" s="19"/>
      <c r="JV138" s="19"/>
      <c r="JW138" s="19"/>
      <c r="JX138" s="19"/>
      <c r="JY138" s="19"/>
      <c r="JZ138" s="19"/>
      <c r="KA138" s="19"/>
      <c r="KB138" s="19"/>
      <c r="KC138" s="19"/>
      <c r="KD138" s="19"/>
      <c r="KE138" s="19"/>
      <c r="KF138" s="19"/>
      <c r="KG138" s="19"/>
      <c r="KH138" s="19"/>
      <c r="KI138" s="19"/>
      <c r="KJ138" s="19"/>
      <c r="KK138" s="19"/>
      <c r="KL138" s="19"/>
      <c r="KM138" s="19"/>
      <c r="KN138" s="19"/>
      <c r="KO138" s="19"/>
      <c r="KP138" s="19"/>
      <c r="KQ138" s="19"/>
      <c r="KR138" s="19"/>
      <c r="KS138" s="19"/>
      <c r="KT138" s="19"/>
      <c r="KU138" s="19">
        <v>2</v>
      </c>
      <c r="KV138" s="19">
        <v>2</v>
      </c>
      <c r="KW138" s="19">
        <v>2</v>
      </c>
      <c r="KX138" s="19"/>
      <c r="KY138" s="19"/>
      <c r="KZ138" s="19"/>
      <c r="LA138" s="19">
        <v>2</v>
      </c>
      <c r="LB138" s="19"/>
      <c r="LC138" s="19"/>
      <c r="LD138" s="19">
        <v>2</v>
      </c>
      <c r="LE138" s="19">
        <v>2</v>
      </c>
      <c r="LF138" s="19">
        <v>2</v>
      </c>
      <c r="LG138" s="19">
        <v>2</v>
      </c>
      <c r="LH138" s="19">
        <v>2</v>
      </c>
      <c r="LI138" s="19">
        <v>2</v>
      </c>
      <c r="LJ138" s="19">
        <v>2</v>
      </c>
      <c r="LK138" s="19">
        <v>2</v>
      </c>
      <c r="LL138" s="19"/>
      <c r="LM138" s="19"/>
      <c r="LN138" s="19"/>
      <c r="LO138" s="19"/>
      <c r="LP138" s="19"/>
      <c r="LQ138" s="19">
        <v>2</v>
      </c>
      <c r="LR138" s="19">
        <v>2</v>
      </c>
      <c r="LS138" s="19">
        <v>2</v>
      </c>
      <c r="LT138" s="19">
        <v>2</v>
      </c>
      <c r="LU138" s="19"/>
      <c r="LV138" s="19"/>
      <c r="LW138" s="19"/>
      <c r="LX138" s="19"/>
      <c r="LY138" s="19"/>
      <c r="LZ138" s="19"/>
      <c r="MA138" s="19"/>
      <c r="MB138" s="19"/>
      <c r="MC138" s="19"/>
      <c r="MD138" s="19"/>
      <c r="ME138" s="19"/>
      <c r="MF138" s="19"/>
      <c r="MG138" s="19"/>
      <c r="MH138" s="19"/>
      <c r="MI138" s="19">
        <v>2</v>
      </c>
      <c r="MJ138" s="19">
        <v>2</v>
      </c>
      <c r="MK138" s="19">
        <v>2</v>
      </c>
      <c r="ML138" s="19"/>
      <c r="MM138" s="19"/>
      <c r="MN138" s="19">
        <v>2</v>
      </c>
      <c r="MO138" s="19"/>
      <c r="MP138" s="19"/>
      <c r="MQ138" s="19"/>
      <c r="MR138" s="19"/>
      <c r="MS138" s="19"/>
      <c r="MT138" s="19"/>
      <c r="MU138" s="19"/>
      <c r="MV138" s="19"/>
      <c r="MW138" s="19"/>
      <c r="MX138" s="19"/>
      <c r="MY138" s="19"/>
      <c r="MZ138" s="19"/>
      <c r="NA138" s="19"/>
      <c r="NB138" s="19"/>
      <c r="NC138" s="19"/>
      <c r="ND138" s="19"/>
      <c r="NE138" s="19"/>
      <c r="NF138" s="19"/>
      <c r="NG138" s="19"/>
      <c r="NH138" s="19"/>
      <c r="NI138" s="19"/>
      <c r="NJ138" s="19"/>
      <c r="NK138" s="19"/>
      <c r="NL138" s="19"/>
      <c r="NM138" s="19"/>
      <c r="NN138" s="19"/>
      <c r="NO138" s="19"/>
      <c r="NP138" s="19"/>
      <c r="NQ138" s="19"/>
      <c r="NR138" s="19"/>
      <c r="NS138" s="19"/>
      <c r="NT138" s="19"/>
      <c r="NU138" s="19"/>
      <c r="NV138" s="19"/>
      <c r="NW138" s="19"/>
      <c r="NX138" s="19"/>
      <c r="NY138" s="19"/>
      <c r="NZ138" s="19"/>
      <c r="OA138" s="19"/>
      <c r="OB138" s="19"/>
      <c r="OC138" s="19"/>
      <c r="OD138" s="19"/>
      <c r="OE138" s="19"/>
      <c r="OF138" s="19"/>
      <c r="OG138" s="19"/>
      <c r="OH138" s="19"/>
      <c r="OI138" s="19"/>
      <c r="OJ138" s="19"/>
      <c r="OK138" s="19"/>
      <c r="OL138" s="19"/>
      <c r="OM138" s="19"/>
      <c r="ON138" s="19"/>
      <c r="OO138" s="19"/>
      <c r="OP138" s="19"/>
      <c r="OQ138" s="19"/>
      <c r="OR138" s="19"/>
      <c r="OS138" s="19"/>
      <c r="OT138" s="19"/>
      <c r="OU138" s="19"/>
      <c r="OV138" s="19"/>
      <c r="OW138" s="19"/>
      <c r="OX138" s="19"/>
      <c r="OY138" s="19"/>
      <c r="OZ138" s="19"/>
      <c r="PA138" s="19"/>
      <c r="PB138" s="19"/>
      <c r="PC138" s="19"/>
      <c r="PD138" s="19"/>
      <c r="PE138" s="19"/>
      <c r="PF138" s="19"/>
      <c r="PG138" s="19"/>
      <c r="PH138" s="19"/>
      <c r="PI138" s="19"/>
      <c r="PJ138" s="19"/>
      <c r="PK138" s="19"/>
      <c r="PL138" s="19"/>
      <c r="PM138" s="19"/>
      <c r="PN138" s="19"/>
      <c r="PO138" s="19"/>
      <c r="PP138" s="19"/>
      <c r="PQ138" s="19"/>
      <c r="PR138" s="19"/>
      <c r="PS138" s="19"/>
      <c r="PT138" s="19"/>
      <c r="PU138" s="19"/>
      <c r="PV138" s="19"/>
      <c r="PW138" s="19"/>
      <c r="PX138" s="19"/>
      <c r="PY138" s="19"/>
      <c r="PZ138" s="19"/>
      <c r="QA138" s="19"/>
      <c r="QB138" s="19"/>
      <c r="QC138" s="19"/>
      <c r="QD138" s="19"/>
      <c r="QE138" s="19"/>
      <c r="QF138" s="19"/>
      <c r="QG138" s="19"/>
      <c r="QH138" s="19"/>
      <c r="QI138" s="19"/>
      <c r="QJ138" s="19"/>
      <c r="QK138" s="19"/>
      <c r="QL138" s="19"/>
      <c r="QM138" s="19"/>
      <c r="QN138" s="19"/>
      <c r="QO138" s="19"/>
      <c r="QP138" s="19"/>
      <c r="QQ138" s="19"/>
      <c r="QR138" s="19"/>
      <c r="QS138" s="19"/>
      <c r="QT138" s="19"/>
      <c r="QU138" s="19"/>
      <c r="QV138" s="19"/>
      <c r="QW138" s="19"/>
      <c r="QX138" s="19"/>
      <c r="QY138" s="19"/>
      <c r="QZ138" s="19"/>
      <c r="RA138" s="19"/>
      <c r="RB138" s="19"/>
      <c r="RC138" s="19"/>
      <c r="RD138" s="19"/>
      <c r="RE138" s="19"/>
      <c r="RF138" s="19"/>
      <c r="RG138" s="19"/>
      <c r="RH138" s="19"/>
      <c r="RI138" s="19"/>
      <c r="RJ138" s="19"/>
      <c r="RK138" s="19"/>
      <c r="RL138" s="19"/>
      <c r="RM138" s="19"/>
      <c r="RN138" s="19"/>
      <c r="RO138" s="19"/>
      <c r="RP138" s="19"/>
      <c r="RQ138" s="19"/>
      <c r="RR138" s="19"/>
      <c r="RS138" s="19"/>
      <c r="RT138" s="19"/>
      <c r="RU138" s="19"/>
      <c r="RV138" s="19"/>
      <c r="RW138" s="19"/>
      <c r="RX138" s="19"/>
      <c r="RY138" s="19"/>
      <c r="RZ138" s="19"/>
      <c r="SA138" s="19"/>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row>
    <row r="139" spans="2:572" ht="15" hidden="1" customHeight="1" outlineLevel="1">
      <c r="B139" s="23" t="s">
        <v>820</v>
      </c>
      <c r="C139" s="69" t="str">
        <f>HYPERLINK("#Référentiel_de_Compétences!"&amp;ADDRESS(6+MATCH(B139,[2]Référentiel_de_Compétences!$B$7:$B$218,0),4),"Définition")</f>
        <v>Définition</v>
      </c>
      <c r="D139" s="24" t="str">
        <f>VLOOKUP(B139,[2]Référentiel_de_Compétences!$B$7:$C$399,2,0)</f>
        <v>Recrutement</v>
      </c>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19"/>
      <c r="AE139" s="21"/>
      <c r="AF139" s="19"/>
      <c r="AG139" s="19"/>
      <c r="AH139" s="21"/>
      <c r="AI139" s="19"/>
      <c r="AJ139" s="19"/>
      <c r="AK139" s="21"/>
      <c r="AL139" s="19"/>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84"/>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1"/>
      <c r="JH139" s="21"/>
      <c r="JI139" s="21"/>
      <c r="JJ139" s="21"/>
      <c r="JK139" s="21"/>
      <c r="JL139" s="21"/>
      <c r="JM139" s="21"/>
      <c r="JN139" s="21"/>
      <c r="JO139" s="21"/>
      <c r="JP139" s="21"/>
      <c r="JQ139" s="21"/>
      <c r="JR139" s="21"/>
      <c r="JS139" s="21"/>
      <c r="JT139" s="21"/>
      <c r="JU139" s="21"/>
      <c r="JV139" s="21"/>
      <c r="JW139" s="21"/>
      <c r="JX139" s="21"/>
      <c r="JY139" s="21"/>
      <c r="JZ139" s="21"/>
      <c r="KA139" s="21"/>
      <c r="KB139" s="21"/>
      <c r="KC139" s="21"/>
      <c r="KD139" s="21"/>
      <c r="KE139" s="21"/>
      <c r="KF139" s="21"/>
      <c r="KG139" s="21"/>
      <c r="KH139" s="21"/>
      <c r="KI139" s="21"/>
      <c r="KJ139" s="21"/>
      <c r="KK139" s="21"/>
      <c r="KL139" s="21"/>
      <c r="KM139" s="21"/>
      <c r="KN139" s="21"/>
      <c r="KO139" s="21"/>
      <c r="KP139" s="21"/>
      <c r="KQ139" s="21"/>
      <c r="KR139" s="21"/>
      <c r="KS139" s="21"/>
      <c r="KT139" s="21"/>
      <c r="KU139" s="21">
        <v>2</v>
      </c>
      <c r="KV139" s="21">
        <v>2</v>
      </c>
      <c r="KW139" s="21">
        <v>2</v>
      </c>
      <c r="KX139" s="21">
        <v>2</v>
      </c>
      <c r="KY139" s="21">
        <v>2</v>
      </c>
      <c r="KZ139" s="21">
        <v>2</v>
      </c>
      <c r="LA139" s="21">
        <v>2</v>
      </c>
      <c r="LB139" s="21"/>
      <c r="LC139" s="21"/>
      <c r="LD139" s="21"/>
      <c r="LE139" s="21"/>
      <c r="LF139" s="21"/>
      <c r="LG139" s="21"/>
      <c r="LH139" s="21"/>
      <c r="LI139" s="21"/>
      <c r="LJ139" s="21"/>
      <c r="LK139" s="21"/>
      <c r="LL139" s="21"/>
      <c r="LM139" s="21"/>
      <c r="LN139" s="21"/>
      <c r="LO139" s="21"/>
      <c r="LP139" s="21"/>
      <c r="LQ139" s="21">
        <v>2</v>
      </c>
      <c r="LR139" s="21"/>
      <c r="LS139" s="21"/>
      <c r="LT139" s="21"/>
      <c r="LU139" s="21">
        <v>2</v>
      </c>
      <c r="LV139" s="21"/>
      <c r="LW139" s="21"/>
      <c r="LX139" s="21"/>
      <c r="LY139" s="21"/>
      <c r="LZ139" s="21"/>
      <c r="MA139" s="21"/>
      <c r="MB139" s="21"/>
      <c r="MC139" s="21"/>
      <c r="MD139" s="21"/>
      <c r="ME139" s="21"/>
      <c r="MF139" s="21"/>
      <c r="MG139" s="21"/>
      <c r="MH139" s="21"/>
      <c r="MI139" s="21">
        <v>2</v>
      </c>
      <c r="MJ139" s="21">
        <v>2</v>
      </c>
      <c r="MK139" s="21">
        <v>2</v>
      </c>
      <c r="ML139" s="21"/>
      <c r="MM139" s="21"/>
      <c r="MN139" s="21">
        <v>2</v>
      </c>
      <c r="MO139" s="21"/>
      <c r="MP139" s="21"/>
      <c r="MQ139" s="21"/>
      <c r="MR139" s="21"/>
      <c r="MS139" s="21"/>
      <c r="MT139" s="21"/>
      <c r="MU139" s="21"/>
      <c r="MV139" s="21"/>
      <c r="MW139" s="21"/>
      <c r="MX139" s="21"/>
      <c r="MY139" s="21"/>
      <c r="MZ139" s="21"/>
      <c r="NA139" s="21"/>
      <c r="NB139" s="21"/>
      <c r="NC139" s="21"/>
      <c r="ND139" s="21"/>
      <c r="NE139" s="21"/>
      <c r="NF139" s="21"/>
      <c r="NG139" s="21"/>
      <c r="NH139" s="21">
        <v>2</v>
      </c>
      <c r="NI139" s="21">
        <v>2</v>
      </c>
      <c r="NJ139" s="21"/>
      <c r="NK139" s="21"/>
      <c r="NL139" s="21"/>
      <c r="NM139" s="21"/>
      <c r="NN139" s="21"/>
      <c r="NO139" s="21"/>
      <c r="NP139" s="21"/>
      <c r="NQ139" s="21"/>
      <c r="NR139" s="21"/>
      <c r="NS139" s="21"/>
      <c r="NT139" s="21"/>
      <c r="NU139" s="21"/>
      <c r="NV139" s="21"/>
      <c r="NW139" s="21"/>
      <c r="NX139" s="21"/>
      <c r="NY139" s="21"/>
      <c r="NZ139" s="21"/>
      <c r="OA139" s="21"/>
      <c r="OB139" s="21"/>
      <c r="OC139" s="21"/>
      <c r="OD139" s="21"/>
      <c r="OE139" s="21"/>
      <c r="OF139" s="21"/>
      <c r="OG139" s="21"/>
      <c r="OH139" s="21"/>
      <c r="OI139" s="21"/>
      <c r="OJ139" s="21"/>
      <c r="OK139" s="21"/>
      <c r="OL139" s="21"/>
      <c r="OM139" s="21"/>
      <c r="ON139" s="21"/>
      <c r="OO139" s="21"/>
      <c r="OP139" s="21"/>
      <c r="OQ139" s="21"/>
      <c r="OR139" s="21"/>
      <c r="OS139" s="21"/>
      <c r="OT139" s="21"/>
      <c r="OU139" s="21"/>
      <c r="OV139" s="21"/>
      <c r="OW139" s="21"/>
      <c r="OX139" s="21"/>
      <c r="OY139" s="21"/>
      <c r="OZ139" s="21"/>
      <c r="PA139" s="21"/>
      <c r="PB139" s="21"/>
      <c r="PC139" s="21"/>
      <c r="PD139" s="21"/>
      <c r="PE139" s="21"/>
      <c r="PF139" s="21"/>
      <c r="PG139" s="21"/>
      <c r="PH139" s="21"/>
      <c r="PI139" s="21"/>
      <c r="PJ139" s="21"/>
      <c r="PK139" s="21"/>
      <c r="PL139" s="21"/>
      <c r="PM139" s="21"/>
      <c r="PN139" s="21"/>
      <c r="PO139" s="21"/>
      <c r="PP139" s="21"/>
      <c r="PQ139" s="21"/>
      <c r="PR139" s="21"/>
      <c r="PS139" s="21"/>
      <c r="PT139" s="21"/>
      <c r="PU139" s="21"/>
      <c r="PV139" s="21"/>
      <c r="PW139" s="21"/>
      <c r="PX139" s="21"/>
      <c r="PY139" s="21"/>
      <c r="PZ139" s="21"/>
      <c r="QA139" s="21"/>
      <c r="QB139" s="21"/>
      <c r="QC139" s="21"/>
      <c r="QD139" s="21"/>
      <c r="QE139" s="21"/>
      <c r="QF139" s="21"/>
      <c r="QG139" s="21"/>
      <c r="QH139" s="21"/>
      <c r="QI139" s="21"/>
      <c r="QJ139" s="21"/>
      <c r="QK139" s="21"/>
      <c r="QL139" s="21"/>
      <c r="QM139" s="21"/>
      <c r="QN139" s="21"/>
      <c r="QO139" s="21"/>
      <c r="QP139" s="21"/>
      <c r="QQ139" s="21"/>
      <c r="QR139" s="21"/>
      <c r="QS139" s="21"/>
      <c r="QT139" s="21"/>
      <c r="QU139" s="21"/>
      <c r="QV139" s="21"/>
      <c r="QW139" s="21"/>
      <c r="QX139" s="21"/>
      <c r="QY139" s="21"/>
      <c r="QZ139" s="21"/>
      <c r="RA139" s="21"/>
      <c r="RB139" s="21"/>
      <c r="RC139" s="21"/>
      <c r="RD139" s="21"/>
      <c r="RE139" s="21"/>
      <c r="RF139" s="21"/>
      <c r="RG139" s="21"/>
      <c r="RH139" s="21"/>
      <c r="RI139" s="21"/>
      <c r="RJ139" s="21"/>
      <c r="RK139" s="21"/>
      <c r="RL139" s="21"/>
      <c r="RM139" s="21"/>
      <c r="RN139" s="21"/>
      <c r="RO139" s="21"/>
      <c r="RP139" s="21"/>
      <c r="RQ139" s="21"/>
      <c r="RR139" s="21"/>
      <c r="RS139" s="21"/>
      <c r="RT139" s="21"/>
      <c r="RU139" s="21"/>
      <c r="RV139" s="21"/>
      <c r="RW139" s="21"/>
      <c r="RX139" s="21"/>
      <c r="RY139" s="21"/>
      <c r="RZ139" s="21"/>
      <c r="SA139" s="21"/>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row>
    <row r="140" spans="2:572" ht="15" hidden="1" customHeight="1" outlineLevel="1">
      <c r="B140" s="23" t="s">
        <v>821</v>
      </c>
      <c r="C140" s="69" t="str">
        <f>HYPERLINK("#Référentiel_de_Compétences!"&amp;ADDRESS(6+MATCH(B140,[2]Référentiel_de_Compétences!$B$7:$B$218,0),4),"Définition")</f>
        <v>Définition</v>
      </c>
      <c r="D140" s="24" t="str">
        <f>VLOOKUP(B140,[2]Référentiel_de_Compétences!$B$7:$C$399,2,0)</f>
        <v>Evaluation et reconnaissance</v>
      </c>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19"/>
      <c r="AE140" s="21"/>
      <c r="AF140" s="19"/>
      <c r="AG140" s="19"/>
      <c r="AH140" s="21"/>
      <c r="AI140" s="19"/>
      <c r="AJ140" s="19"/>
      <c r="AK140" s="21"/>
      <c r="AL140" s="19"/>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84"/>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1"/>
      <c r="JH140" s="21"/>
      <c r="JI140" s="21"/>
      <c r="JJ140" s="21"/>
      <c r="JK140" s="21"/>
      <c r="JL140" s="21"/>
      <c r="JM140" s="21"/>
      <c r="JN140" s="21"/>
      <c r="JO140" s="21"/>
      <c r="JP140" s="21"/>
      <c r="JQ140" s="21"/>
      <c r="JR140" s="21"/>
      <c r="JS140" s="21"/>
      <c r="JT140" s="21"/>
      <c r="JU140" s="21"/>
      <c r="JV140" s="21"/>
      <c r="JW140" s="21"/>
      <c r="JX140" s="21"/>
      <c r="JY140" s="21"/>
      <c r="JZ140" s="21"/>
      <c r="KA140" s="21"/>
      <c r="KB140" s="21"/>
      <c r="KC140" s="21"/>
      <c r="KD140" s="21"/>
      <c r="KE140" s="21"/>
      <c r="KF140" s="21"/>
      <c r="KG140" s="21"/>
      <c r="KH140" s="21"/>
      <c r="KI140" s="21"/>
      <c r="KJ140" s="21"/>
      <c r="KK140" s="21"/>
      <c r="KL140" s="21"/>
      <c r="KM140" s="21"/>
      <c r="KN140" s="21"/>
      <c r="KO140" s="21"/>
      <c r="KP140" s="21"/>
      <c r="KQ140" s="21"/>
      <c r="KR140" s="21"/>
      <c r="KS140" s="21"/>
      <c r="KT140" s="21"/>
      <c r="KU140" s="21"/>
      <c r="KV140" s="21"/>
      <c r="KW140" s="21"/>
      <c r="KX140" s="21"/>
      <c r="KY140" s="21"/>
      <c r="KZ140" s="21"/>
      <c r="LA140" s="21"/>
      <c r="LB140" s="21"/>
      <c r="LC140" s="21"/>
      <c r="LD140" s="21">
        <v>2</v>
      </c>
      <c r="LE140" s="21">
        <v>2</v>
      </c>
      <c r="LF140" s="21">
        <v>2</v>
      </c>
      <c r="LG140" s="21">
        <v>2</v>
      </c>
      <c r="LH140" s="21">
        <v>2</v>
      </c>
      <c r="LI140" s="21">
        <v>2</v>
      </c>
      <c r="LJ140" s="21">
        <v>2</v>
      </c>
      <c r="LK140" s="21">
        <v>2</v>
      </c>
      <c r="LL140" s="21"/>
      <c r="LM140" s="21"/>
      <c r="LN140" s="21"/>
      <c r="LO140" s="21"/>
      <c r="LP140" s="21"/>
      <c r="LQ140" s="21">
        <v>2</v>
      </c>
      <c r="LR140" s="21"/>
      <c r="LS140" s="21"/>
      <c r="LT140" s="21"/>
      <c r="LU140" s="21"/>
      <c r="LV140" s="21"/>
      <c r="LW140" s="21"/>
      <c r="LX140" s="21"/>
      <c r="LY140" s="21"/>
      <c r="LZ140" s="21"/>
      <c r="MA140" s="21"/>
      <c r="MB140" s="21"/>
      <c r="MC140" s="21"/>
      <c r="MD140" s="21"/>
      <c r="ME140" s="21"/>
      <c r="MF140" s="21"/>
      <c r="MG140" s="21"/>
      <c r="MH140" s="21"/>
      <c r="MI140" s="21">
        <v>2</v>
      </c>
      <c r="MJ140" s="21">
        <v>2</v>
      </c>
      <c r="MK140" s="21">
        <v>2</v>
      </c>
      <c r="ML140" s="21"/>
      <c r="MM140" s="21"/>
      <c r="MN140" s="21">
        <v>2</v>
      </c>
      <c r="MO140" s="21"/>
      <c r="MP140" s="21"/>
      <c r="MQ140" s="21"/>
      <c r="MR140" s="21"/>
      <c r="MS140" s="21"/>
      <c r="MT140" s="21"/>
      <c r="MU140" s="21"/>
      <c r="MV140" s="21"/>
      <c r="MW140" s="21"/>
      <c r="MX140" s="21"/>
      <c r="MY140" s="21"/>
      <c r="MZ140" s="21"/>
      <c r="NA140" s="21"/>
      <c r="NB140" s="21"/>
      <c r="NC140" s="21"/>
      <c r="ND140" s="21"/>
      <c r="NE140" s="21"/>
      <c r="NF140" s="21"/>
      <c r="NG140" s="21">
        <v>2</v>
      </c>
      <c r="NH140" s="21">
        <v>2</v>
      </c>
      <c r="NI140" s="21">
        <v>2</v>
      </c>
      <c r="NJ140" s="21"/>
      <c r="NK140" s="21"/>
      <c r="NL140" s="21"/>
      <c r="NM140" s="21"/>
      <c r="NN140" s="21"/>
      <c r="NO140" s="21"/>
      <c r="NP140" s="21"/>
      <c r="NQ140" s="21"/>
      <c r="NR140" s="21"/>
      <c r="NS140" s="21"/>
      <c r="NT140" s="21"/>
      <c r="NU140" s="21"/>
      <c r="NV140" s="21"/>
      <c r="NW140" s="21"/>
      <c r="NX140" s="21"/>
      <c r="NY140" s="21"/>
      <c r="NZ140" s="21"/>
      <c r="OA140" s="21"/>
      <c r="OB140" s="21"/>
      <c r="OC140" s="21"/>
      <c r="OD140" s="21"/>
      <c r="OE140" s="21"/>
      <c r="OF140" s="21"/>
      <c r="OG140" s="21"/>
      <c r="OH140" s="21"/>
      <c r="OI140" s="21"/>
      <c r="OJ140" s="21"/>
      <c r="OK140" s="21"/>
      <c r="OL140" s="21"/>
      <c r="OM140" s="21"/>
      <c r="ON140" s="21"/>
      <c r="OO140" s="21"/>
      <c r="OP140" s="21"/>
      <c r="OQ140" s="21"/>
      <c r="OR140" s="21"/>
      <c r="OS140" s="21"/>
      <c r="OT140" s="21"/>
      <c r="OU140" s="21"/>
      <c r="OV140" s="21"/>
      <c r="OW140" s="21"/>
      <c r="OX140" s="21"/>
      <c r="OY140" s="21"/>
      <c r="OZ140" s="21"/>
      <c r="PA140" s="21"/>
      <c r="PB140" s="21"/>
      <c r="PC140" s="21"/>
      <c r="PD140" s="21"/>
      <c r="PE140" s="21"/>
      <c r="PF140" s="21"/>
      <c r="PG140" s="21"/>
      <c r="PH140" s="21"/>
      <c r="PI140" s="21"/>
      <c r="PJ140" s="21"/>
      <c r="PK140" s="21"/>
      <c r="PL140" s="21"/>
      <c r="PM140" s="21"/>
      <c r="PN140" s="21"/>
      <c r="PO140" s="21"/>
      <c r="PP140" s="21"/>
      <c r="PQ140" s="21"/>
      <c r="PR140" s="21"/>
      <c r="PS140" s="21"/>
      <c r="PT140" s="21"/>
      <c r="PU140" s="21"/>
      <c r="PV140" s="21"/>
      <c r="PW140" s="21"/>
      <c r="PX140" s="21"/>
      <c r="PY140" s="21"/>
      <c r="PZ140" s="21"/>
      <c r="QA140" s="21"/>
      <c r="QB140" s="21"/>
      <c r="QC140" s="21"/>
      <c r="QD140" s="21"/>
      <c r="QE140" s="21"/>
      <c r="QF140" s="21"/>
      <c r="QG140" s="21"/>
      <c r="QH140" s="21"/>
      <c r="QI140" s="21"/>
      <c r="QJ140" s="21"/>
      <c r="QK140" s="21"/>
      <c r="QL140" s="21"/>
      <c r="QM140" s="21"/>
      <c r="QN140" s="21"/>
      <c r="QO140" s="21"/>
      <c r="QP140" s="21"/>
      <c r="QQ140" s="21"/>
      <c r="QR140" s="21"/>
      <c r="QS140" s="21"/>
      <c r="QT140" s="21"/>
      <c r="QU140" s="21"/>
      <c r="QV140" s="21"/>
      <c r="QW140" s="21"/>
      <c r="QX140" s="21"/>
      <c r="QY140" s="21"/>
      <c r="QZ140" s="21"/>
      <c r="RA140" s="21"/>
      <c r="RB140" s="21"/>
      <c r="RC140" s="21"/>
      <c r="RD140" s="21"/>
      <c r="RE140" s="21"/>
      <c r="RF140" s="21"/>
      <c r="RG140" s="21"/>
      <c r="RH140" s="21"/>
      <c r="RI140" s="21"/>
      <c r="RJ140" s="21"/>
      <c r="RK140" s="21"/>
      <c r="RL140" s="21"/>
      <c r="RM140" s="21"/>
      <c r="RN140" s="21"/>
      <c r="RO140" s="21"/>
      <c r="RP140" s="21"/>
      <c r="RQ140" s="21"/>
      <c r="RR140" s="21"/>
      <c r="RS140" s="21"/>
      <c r="RT140" s="21"/>
      <c r="RU140" s="21"/>
      <c r="RV140" s="21"/>
      <c r="RW140" s="21"/>
      <c r="RX140" s="21"/>
      <c r="RY140" s="21"/>
      <c r="RZ140" s="21"/>
      <c r="SA140" s="21"/>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row>
    <row r="141" spans="2:572" ht="15" hidden="1" customHeight="1" outlineLevel="1">
      <c r="B141" s="23" t="s">
        <v>822</v>
      </c>
      <c r="C141" s="69" t="str">
        <f>HYPERLINK("#Référentiel_de_Compétences!"&amp;ADDRESS(6+MATCH(B141,[2]Référentiel_de_Compétences!$B$7:$B$218,0),4),"Définition")</f>
        <v>Définition</v>
      </c>
      <c r="D141" s="24" t="str">
        <f>VLOOKUP(B141,[2]Référentiel_de_Compétences!$B$7:$C$399,2,0)</f>
        <v>Règles &amp; outils de paie</v>
      </c>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19"/>
      <c r="AE141" s="21"/>
      <c r="AF141" s="19"/>
      <c r="AG141" s="19"/>
      <c r="AH141" s="21"/>
      <c r="AI141" s="19"/>
      <c r="AJ141" s="19"/>
      <c r="AK141" s="21"/>
      <c r="AL141" s="19"/>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19"/>
      <c r="HS141" s="19"/>
      <c r="HT141" s="19"/>
      <c r="HU141" s="19"/>
      <c r="HV141" s="19"/>
      <c r="HW141" s="19"/>
      <c r="HX141" s="19"/>
      <c r="HY141" s="19"/>
      <c r="HZ141" s="19"/>
      <c r="IA141" s="19"/>
      <c r="IB141" s="19"/>
      <c r="IC141" s="19"/>
      <c r="ID141" s="84"/>
      <c r="IE141" s="19"/>
      <c r="IF141" s="19"/>
      <c r="IG141" s="19"/>
      <c r="IH141" s="19"/>
      <c r="II141" s="19"/>
      <c r="IJ141" s="19"/>
      <c r="IK141" s="19"/>
      <c r="IL141" s="19"/>
      <c r="IM141" s="19"/>
      <c r="IN141" s="19"/>
      <c r="IO141" s="19"/>
      <c r="IP141" s="19"/>
      <c r="IQ141" s="19"/>
      <c r="IR141" s="19"/>
      <c r="IS141" s="19"/>
      <c r="IT141" s="19"/>
      <c r="IU141" s="19"/>
      <c r="IV141" s="19"/>
      <c r="IW141" s="19"/>
      <c r="IX141" s="19"/>
      <c r="IY141" s="19"/>
      <c r="IZ141" s="19"/>
      <c r="JA141" s="19"/>
      <c r="JB141" s="19"/>
      <c r="JC141" s="19"/>
      <c r="JD141" s="19"/>
      <c r="JE141" s="19"/>
      <c r="JF141" s="19"/>
      <c r="JG141" s="19"/>
      <c r="JH141" s="19"/>
      <c r="JI141" s="19"/>
      <c r="JJ141" s="19"/>
      <c r="JK141" s="19"/>
      <c r="JL141" s="19"/>
      <c r="JM141" s="19"/>
      <c r="JN141" s="19"/>
      <c r="JO141" s="19"/>
      <c r="JP141" s="19"/>
      <c r="JQ141" s="19"/>
      <c r="JR141" s="19"/>
      <c r="JS141" s="19"/>
      <c r="JT141" s="19"/>
      <c r="JU141" s="19"/>
      <c r="JV141" s="19"/>
      <c r="JW141" s="19"/>
      <c r="JX141" s="19"/>
      <c r="JY141" s="19"/>
      <c r="JZ141" s="19"/>
      <c r="KA141" s="19"/>
      <c r="KB141" s="19"/>
      <c r="KC141" s="19"/>
      <c r="KD141" s="19"/>
      <c r="KE141" s="19"/>
      <c r="KF141" s="19"/>
      <c r="KG141" s="19"/>
      <c r="KH141" s="19"/>
      <c r="KI141" s="19"/>
      <c r="KJ141" s="19"/>
      <c r="KK141" s="19"/>
      <c r="KL141" s="19"/>
      <c r="KM141" s="19"/>
      <c r="KN141" s="19"/>
      <c r="KO141" s="19"/>
      <c r="KP141" s="19"/>
      <c r="KQ141" s="19"/>
      <c r="KR141" s="19"/>
      <c r="KS141" s="19"/>
      <c r="KT141" s="19"/>
      <c r="KU141" s="19"/>
      <c r="KV141" s="19"/>
      <c r="KW141" s="19"/>
      <c r="KX141" s="19"/>
      <c r="KY141" s="19"/>
      <c r="KZ141" s="19"/>
      <c r="LA141" s="19"/>
      <c r="LB141" s="19"/>
      <c r="LC141" s="19"/>
      <c r="LD141" s="19"/>
      <c r="LE141" s="19"/>
      <c r="LF141" s="19"/>
      <c r="LG141" s="19"/>
      <c r="LH141" s="19"/>
      <c r="LI141" s="19"/>
      <c r="LJ141" s="19"/>
      <c r="LK141" s="19"/>
      <c r="LL141" s="19"/>
      <c r="LM141" s="19"/>
      <c r="LN141" s="19">
        <v>2</v>
      </c>
      <c r="LO141" s="19"/>
      <c r="LP141" s="19"/>
      <c r="LQ141" s="19"/>
      <c r="LR141" s="19"/>
      <c r="LS141" s="19"/>
      <c r="LT141" s="19"/>
      <c r="LU141" s="19"/>
      <c r="LV141" s="19">
        <v>2</v>
      </c>
      <c r="LW141" s="19"/>
      <c r="LX141" s="19"/>
      <c r="LY141" s="19"/>
      <c r="LZ141" s="19"/>
      <c r="MA141" s="19"/>
      <c r="MB141" s="19"/>
      <c r="MC141" s="19"/>
      <c r="MD141" s="19"/>
      <c r="ME141" s="19"/>
      <c r="MF141" s="19"/>
      <c r="MG141" s="19">
        <v>2</v>
      </c>
      <c r="MH141" s="19"/>
      <c r="MI141" s="19"/>
      <c r="MJ141" s="19"/>
      <c r="MK141" s="19"/>
      <c r="ML141" s="19"/>
      <c r="MM141" s="19"/>
      <c r="MN141" s="19"/>
      <c r="MO141" s="19">
        <v>2</v>
      </c>
      <c r="MP141" s="19">
        <v>2</v>
      </c>
      <c r="MQ141" s="19">
        <v>2</v>
      </c>
      <c r="MR141" s="19">
        <v>2</v>
      </c>
      <c r="MS141" s="19">
        <v>2</v>
      </c>
      <c r="MT141" s="19"/>
      <c r="MU141" s="19">
        <v>2</v>
      </c>
      <c r="MV141" s="19"/>
      <c r="MW141" s="19"/>
      <c r="MX141" s="19"/>
      <c r="MY141" s="19"/>
      <c r="MZ141" s="19"/>
      <c r="NA141" s="19"/>
      <c r="NB141" s="19"/>
      <c r="NC141" s="19"/>
      <c r="ND141" s="19"/>
      <c r="NE141" s="19"/>
      <c r="NF141" s="19"/>
      <c r="NG141" s="19"/>
      <c r="NH141" s="19"/>
      <c r="NI141" s="19"/>
      <c r="NJ141" s="19"/>
      <c r="NK141" s="19"/>
      <c r="NL141" s="19"/>
      <c r="NM141" s="19"/>
      <c r="NN141" s="19"/>
      <c r="NO141" s="19"/>
      <c r="NP141" s="19"/>
      <c r="NQ141" s="19"/>
      <c r="NR141" s="19"/>
      <c r="NS141" s="19"/>
      <c r="NT141" s="19"/>
      <c r="NU141" s="19"/>
      <c r="NV141" s="19"/>
      <c r="NW141" s="19"/>
      <c r="NX141" s="19"/>
      <c r="NY141" s="19"/>
      <c r="NZ141" s="19"/>
      <c r="OA141" s="19"/>
      <c r="OB141" s="19"/>
      <c r="OC141" s="19"/>
      <c r="OD141" s="19"/>
      <c r="OE141" s="19"/>
      <c r="OF141" s="19"/>
      <c r="OG141" s="19"/>
      <c r="OH141" s="19"/>
      <c r="OI141" s="19"/>
      <c r="OJ141" s="19"/>
      <c r="OK141" s="19"/>
      <c r="OL141" s="19"/>
      <c r="OM141" s="19"/>
      <c r="ON141" s="19"/>
      <c r="OO141" s="19"/>
      <c r="OP141" s="19"/>
      <c r="OQ141" s="19"/>
      <c r="OR141" s="19"/>
      <c r="OS141" s="19"/>
      <c r="OT141" s="19"/>
      <c r="OU141" s="19"/>
      <c r="OV141" s="19"/>
      <c r="OW141" s="19"/>
      <c r="OX141" s="19"/>
      <c r="OY141" s="19"/>
      <c r="OZ141" s="19"/>
      <c r="PA141" s="19"/>
      <c r="PB141" s="19"/>
      <c r="PC141" s="19"/>
      <c r="PD141" s="19"/>
      <c r="PE141" s="19"/>
      <c r="PF141" s="19"/>
      <c r="PG141" s="19"/>
      <c r="PH141" s="19"/>
      <c r="PI141" s="19"/>
      <c r="PJ141" s="19"/>
      <c r="PK141" s="19"/>
      <c r="PL141" s="19"/>
      <c r="PM141" s="19"/>
      <c r="PN141" s="19"/>
      <c r="PO141" s="19"/>
      <c r="PP141" s="19"/>
      <c r="PQ141" s="19"/>
      <c r="PR141" s="19"/>
      <c r="PS141" s="19"/>
      <c r="PT141" s="19"/>
      <c r="PU141" s="19"/>
      <c r="PV141" s="19"/>
      <c r="PW141" s="19"/>
      <c r="PX141" s="19"/>
      <c r="PY141" s="19"/>
      <c r="PZ141" s="19"/>
      <c r="QA141" s="19"/>
      <c r="QB141" s="19"/>
      <c r="QC141" s="19"/>
      <c r="QD141" s="19"/>
      <c r="QE141" s="19"/>
      <c r="QF141" s="19"/>
      <c r="QG141" s="19"/>
      <c r="QH141" s="19"/>
      <c r="QI141" s="19"/>
      <c r="QJ141" s="19"/>
      <c r="QK141" s="19"/>
      <c r="QL141" s="19"/>
      <c r="QM141" s="19"/>
      <c r="QN141" s="19"/>
      <c r="QO141" s="19"/>
      <c r="QP141" s="19"/>
      <c r="QQ141" s="19"/>
      <c r="QR141" s="19"/>
      <c r="QS141" s="19"/>
      <c r="QT141" s="19"/>
      <c r="QU141" s="19"/>
      <c r="QV141" s="19"/>
      <c r="QW141" s="19"/>
      <c r="QX141" s="19"/>
      <c r="QY141" s="19"/>
      <c r="QZ141" s="19"/>
      <c r="RA141" s="19"/>
      <c r="RB141" s="19"/>
      <c r="RC141" s="19"/>
      <c r="RD141" s="19"/>
      <c r="RE141" s="19"/>
      <c r="RF141" s="19"/>
      <c r="RG141" s="19"/>
      <c r="RH141" s="19"/>
      <c r="RI141" s="19"/>
      <c r="RJ141" s="19"/>
      <c r="RK141" s="19"/>
      <c r="RL141" s="19"/>
      <c r="RM141" s="19"/>
      <c r="RN141" s="19"/>
      <c r="RO141" s="19"/>
      <c r="RP141" s="19"/>
      <c r="RQ141" s="19"/>
      <c r="RR141" s="19"/>
      <c r="RS141" s="19"/>
      <c r="RT141" s="19"/>
      <c r="RU141" s="19"/>
      <c r="RV141" s="19"/>
      <c r="RW141" s="19"/>
      <c r="RX141" s="19"/>
      <c r="RY141" s="19"/>
      <c r="RZ141" s="19"/>
      <c r="SA141" s="19"/>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row>
    <row r="142" spans="2:572" ht="15" hidden="1" customHeight="1" outlineLevel="1">
      <c r="B142" s="23" t="s">
        <v>823</v>
      </c>
      <c r="C142" s="69" t="str">
        <f>HYPERLINK("#Référentiel_de_Compétences!"&amp;ADDRESS(6+MATCH(B142,[2]Référentiel_de_Compétences!$B$7:$B$218,0),4),"Définition")</f>
        <v>Définition</v>
      </c>
      <c r="D142" s="24" t="str">
        <f>VLOOKUP(B142,[2]Référentiel_de_Compétences!$B$7:$C$399,2,0)</f>
        <v>Règles &amp; outils de gestion administrative / GTA</v>
      </c>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19"/>
      <c r="AE142" s="21"/>
      <c r="AF142" s="19"/>
      <c r="AG142" s="19"/>
      <c r="AH142" s="21"/>
      <c r="AI142" s="19"/>
      <c r="AJ142" s="19"/>
      <c r="AK142" s="21"/>
      <c r="AL142" s="19"/>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84"/>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1"/>
      <c r="JH142" s="21"/>
      <c r="JI142" s="21"/>
      <c r="JJ142" s="21"/>
      <c r="JK142" s="21"/>
      <c r="JL142" s="21"/>
      <c r="JM142" s="21"/>
      <c r="JN142" s="21"/>
      <c r="JO142" s="21"/>
      <c r="JP142" s="21"/>
      <c r="JQ142" s="21"/>
      <c r="JR142" s="21"/>
      <c r="JS142" s="21"/>
      <c r="JT142" s="21"/>
      <c r="JU142" s="21"/>
      <c r="JV142" s="21"/>
      <c r="JW142" s="21"/>
      <c r="JX142" s="21"/>
      <c r="JY142" s="21"/>
      <c r="JZ142" s="21"/>
      <c r="KA142" s="21"/>
      <c r="KB142" s="21"/>
      <c r="KC142" s="21"/>
      <c r="KD142" s="21"/>
      <c r="KE142" s="21"/>
      <c r="KF142" s="21"/>
      <c r="KG142" s="21"/>
      <c r="KH142" s="21"/>
      <c r="KI142" s="21"/>
      <c r="KJ142" s="21"/>
      <c r="KK142" s="21"/>
      <c r="KL142" s="21"/>
      <c r="KM142" s="21"/>
      <c r="KN142" s="21"/>
      <c r="KO142" s="21"/>
      <c r="KP142" s="21"/>
      <c r="KQ142" s="21"/>
      <c r="KR142" s="21"/>
      <c r="KS142" s="21"/>
      <c r="KT142" s="21"/>
      <c r="KU142" s="21"/>
      <c r="KV142" s="21"/>
      <c r="KW142" s="21"/>
      <c r="KX142" s="21"/>
      <c r="KY142" s="21"/>
      <c r="KZ142" s="21"/>
      <c r="LA142" s="21"/>
      <c r="LB142" s="21"/>
      <c r="LC142" s="21"/>
      <c r="LD142" s="21"/>
      <c r="LE142" s="21"/>
      <c r="LF142" s="21"/>
      <c r="LG142" s="21"/>
      <c r="LH142" s="21"/>
      <c r="LI142" s="21"/>
      <c r="LJ142" s="21"/>
      <c r="LK142" s="21"/>
      <c r="LL142" s="21"/>
      <c r="LM142" s="21"/>
      <c r="LN142" s="21">
        <v>2</v>
      </c>
      <c r="LO142" s="21"/>
      <c r="LP142" s="21"/>
      <c r="LQ142" s="21"/>
      <c r="LR142" s="21"/>
      <c r="LS142" s="21"/>
      <c r="LT142" s="21"/>
      <c r="LU142" s="21"/>
      <c r="LV142" s="21">
        <v>2</v>
      </c>
      <c r="LW142" s="21"/>
      <c r="LX142" s="21"/>
      <c r="LY142" s="21"/>
      <c r="LZ142" s="21"/>
      <c r="MA142" s="21"/>
      <c r="MB142" s="21"/>
      <c r="MC142" s="21"/>
      <c r="MD142" s="21"/>
      <c r="ME142" s="21"/>
      <c r="MF142" s="21"/>
      <c r="MG142" s="21">
        <v>2</v>
      </c>
      <c r="MH142" s="21"/>
      <c r="MI142" s="21"/>
      <c r="MJ142" s="21"/>
      <c r="MK142" s="21"/>
      <c r="ML142" s="21"/>
      <c r="MM142" s="21"/>
      <c r="MN142" s="21"/>
      <c r="MO142" s="21">
        <v>2</v>
      </c>
      <c r="MP142" s="21">
        <v>2</v>
      </c>
      <c r="MQ142" s="21">
        <v>2</v>
      </c>
      <c r="MR142" s="21">
        <v>2</v>
      </c>
      <c r="MS142" s="21">
        <v>2</v>
      </c>
      <c r="MT142" s="21"/>
      <c r="MU142" s="21">
        <v>2</v>
      </c>
      <c r="MV142" s="21"/>
      <c r="MW142" s="21"/>
      <c r="MX142" s="21"/>
      <c r="MY142" s="21"/>
      <c r="MZ142" s="21"/>
      <c r="NA142" s="21"/>
      <c r="NB142" s="21"/>
      <c r="NC142" s="21"/>
      <c r="ND142" s="21"/>
      <c r="NE142" s="21"/>
      <c r="NF142" s="21"/>
      <c r="NG142" s="21"/>
      <c r="NH142" s="21">
        <v>2</v>
      </c>
      <c r="NI142" s="21">
        <v>2</v>
      </c>
      <c r="NJ142" s="21"/>
      <c r="NK142" s="21"/>
      <c r="NL142" s="21"/>
      <c r="NM142" s="21"/>
      <c r="NN142" s="21"/>
      <c r="NO142" s="21"/>
      <c r="NP142" s="21"/>
      <c r="NQ142" s="21"/>
      <c r="NR142" s="21"/>
      <c r="NS142" s="21"/>
      <c r="NT142" s="21"/>
      <c r="NU142" s="21"/>
      <c r="NV142" s="21"/>
      <c r="NW142" s="21"/>
      <c r="NX142" s="21"/>
      <c r="NY142" s="21"/>
      <c r="NZ142" s="21"/>
      <c r="OA142" s="21"/>
      <c r="OB142" s="21"/>
      <c r="OC142" s="21"/>
      <c r="OD142" s="21"/>
      <c r="OE142" s="21"/>
      <c r="OF142" s="21"/>
      <c r="OG142" s="21"/>
      <c r="OH142" s="21"/>
      <c r="OI142" s="21"/>
      <c r="OJ142" s="21"/>
      <c r="OK142" s="21"/>
      <c r="OL142" s="21"/>
      <c r="OM142" s="21"/>
      <c r="ON142" s="21"/>
      <c r="OO142" s="21"/>
      <c r="OP142" s="21"/>
      <c r="OQ142" s="21"/>
      <c r="OR142" s="21"/>
      <c r="OS142" s="21"/>
      <c r="OT142" s="21"/>
      <c r="OU142" s="21"/>
      <c r="OV142" s="21"/>
      <c r="OW142" s="21"/>
      <c r="OX142" s="21"/>
      <c r="OY142" s="21"/>
      <c r="OZ142" s="21"/>
      <c r="PA142" s="21"/>
      <c r="PB142" s="21"/>
      <c r="PC142" s="21"/>
      <c r="PD142" s="21"/>
      <c r="PE142" s="21"/>
      <c r="PF142" s="21"/>
      <c r="PG142" s="21"/>
      <c r="PH142" s="21"/>
      <c r="PI142" s="21"/>
      <c r="PJ142" s="21"/>
      <c r="PK142" s="21"/>
      <c r="PL142" s="21"/>
      <c r="PM142" s="21"/>
      <c r="PN142" s="21"/>
      <c r="PO142" s="21"/>
      <c r="PP142" s="21"/>
      <c r="PQ142" s="21"/>
      <c r="PR142" s="21"/>
      <c r="PS142" s="21"/>
      <c r="PT142" s="21"/>
      <c r="PU142" s="21"/>
      <c r="PV142" s="21"/>
      <c r="PW142" s="21"/>
      <c r="PX142" s="21"/>
      <c r="PY142" s="21"/>
      <c r="PZ142" s="21"/>
      <c r="QA142" s="21"/>
      <c r="QB142" s="21"/>
      <c r="QC142" s="21"/>
      <c r="QD142" s="21"/>
      <c r="QE142" s="21"/>
      <c r="QF142" s="21"/>
      <c r="QG142" s="21"/>
      <c r="QH142" s="21"/>
      <c r="QI142" s="21"/>
      <c r="QJ142" s="21"/>
      <c r="QK142" s="21"/>
      <c r="QL142" s="21"/>
      <c r="QM142" s="21"/>
      <c r="QN142" s="21"/>
      <c r="QO142" s="21"/>
      <c r="QP142" s="21"/>
      <c r="QQ142" s="21"/>
      <c r="QR142" s="21"/>
      <c r="QS142" s="21"/>
      <c r="QT142" s="21"/>
      <c r="QU142" s="21"/>
      <c r="QV142" s="21"/>
      <c r="QW142" s="21"/>
      <c r="QX142" s="21"/>
      <c r="QY142" s="21"/>
      <c r="QZ142" s="21"/>
      <c r="RA142" s="21"/>
      <c r="RB142" s="21"/>
      <c r="RC142" s="21"/>
      <c r="RD142" s="21"/>
      <c r="RE142" s="21"/>
      <c r="RF142" s="21"/>
      <c r="RG142" s="21"/>
      <c r="RH142" s="21"/>
      <c r="RI142" s="21"/>
      <c r="RJ142" s="21"/>
      <c r="RK142" s="21"/>
      <c r="RL142" s="21"/>
      <c r="RM142" s="21"/>
      <c r="RN142" s="21"/>
      <c r="RO142" s="21"/>
      <c r="RP142" s="21"/>
      <c r="RQ142" s="21"/>
      <c r="RR142" s="21"/>
      <c r="RS142" s="21"/>
      <c r="RT142" s="21"/>
      <c r="RU142" s="21"/>
      <c r="RV142" s="21"/>
      <c r="RW142" s="21"/>
      <c r="RX142" s="21"/>
      <c r="RY142" s="21"/>
      <c r="RZ142" s="21"/>
      <c r="SA142" s="21"/>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row>
    <row r="143" spans="2:572" ht="15" hidden="1" customHeight="1" outlineLevel="1">
      <c r="B143" s="23" t="s">
        <v>824</v>
      </c>
      <c r="C143" s="69" t="str">
        <f>HYPERLINK("#Référentiel_de_Compétences!"&amp;ADDRESS(6+MATCH(B143,[2]Référentiel_de_Compétences!$B$7:$B$218,0),4),"Définition")</f>
        <v>Définition</v>
      </c>
      <c r="D143" s="24" t="str">
        <f>VLOOKUP(B143,[2]Référentiel_de_Compétences!$B$7:$C$399,2,0)</f>
        <v xml:space="preserve">Conception de solutions d'apprentissage </v>
      </c>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19"/>
      <c r="AE143" s="21"/>
      <c r="AF143" s="19"/>
      <c r="AG143" s="19"/>
      <c r="AH143" s="21"/>
      <c r="AI143" s="19"/>
      <c r="AJ143" s="19"/>
      <c r="AK143" s="21"/>
      <c r="AL143" s="19"/>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19"/>
      <c r="HS143" s="19"/>
      <c r="HT143" s="19"/>
      <c r="HU143" s="19"/>
      <c r="HV143" s="19"/>
      <c r="HW143" s="19"/>
      <c r="HX143" s="19"/>
      <c r="HY143" s="19"/>
      <c r="HZ143" s="19"/>
      <c r="IA143" s="19"/>
      <c r="IB143" s="19"/>
      <c r="IC143" s="19"/>
      <c r="ID143" s="84"/>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c r="JC143" s="19"/>
      <c r="JD143" s="19"/>
      <c r="JE143" s="19"/>
      <c r="JF143" s="19"/>
      <c r="JG143" s="19"/>
      <c r="JH143" s="19"/>
      <c r="JI143" s="19"/>
      <c r="JJ143" s="19"/>
      <c r="JK143" s="19"/>
      <c r="JL143" s="19"/>
      <c r="JM143" s="19"/>
      <c r="JN143" s="19"/>
      <c r="JO143" s="19"/>
      <c r="JP143" s="19"/>
      <c r="JQ143" s="19"/>
      <c r="JR143" s="19"/>
      <c r="JS143" s="19"/>
      <c r="JT143" s="19"/>
      <c r="JU143" s="19"/>
      <c r="JV143" s="19"/>
      <c r="JW143" s="19"/>
      <c r="JX143" s="19"/>
      <c r="JY143" s="19"/>
      <c r="JZ143" s="19"/>
      <c r="KA143" s="19"/>
      <c r="KB143" s="19"/>
      <c r="KC143" s="19"/>
      <c r="KD143" s="19"/>
      <c r="KE143" s="19"/>
      <c r="KF143" s="19"/>
      <c r="KG143" s="19"/>
      <c r="KH143" s="19"/>
      <c r="KI143" s="19"/>
      <c r="KJ143" s="19"/>
      <c r="KK143" s="19"/>
      <c r="KL143" s="19"/>
      <c r="KM143" s="19"/>
      <c r="KN143" s="19"/>
      <c r="KO143" s="19"/>
      <c r="KP143" s="19"/>
      <c r="KQ143" s="19"/>
      <c r="KR143" s="19"/>
      <c r="KS143" s="19"/>
      <c r="KT143" s="19"/>
      <c r="KU143" s="19"/>
      <c r="KV143" s="19"/>
      <c r="KW143" s="19"/>
      <c r="KX143" s="19"/>
      <c r="KY143" s="19"/>
      <c r="KZ143" s="19"/>
      <c r="LA143" s="19"/>
      <c r="LB143" s="19"/>
      <c r="LC143" s="19"/>
      <c r="LD143" s="19"/>
      <c r="LE143" s="19"/>
      <c r="LF143" s="19"/>
      <c r="LG143" s="19"/>
      <c r="LH143" s="19"/>
      <c r="LI143" s="19"/>
      <c r="LJ143" s="19"/>
      <c r="LK143" s="19"/>
      <c r="LL143" s="19"/>
      <c r="LM143" s="19"/>
      <c r="LN143" s="19"/>
      <c r="LO143" s="19"/>
      <c r="LP143" s="19"/>
      <c r="LQ143" s="19"/>
      <c r="LR143" s="19">
        <v>2</v>
      </c>
      <c r="LS143" s="19">
        <v>2</v>
      </c>
      <c r="LT143" s="19">
        <v>2</v>
      </c>
      <c r="LU143" s="19"/>
      <c r="LV143" s="19"/>
      <c r="LW143" s="19"/>
      <c r="LX143" s="19"/>
      <c r="LY143" s="19"/>
      <c r="LZ143" s="19"/>
      <c r="MA143" s="19"/>
      <c r="MB143" s="19"/>
      <c r="MC143" s="19"/>
      <c r="MD143" s="19"/>
      <c r="ME143" s="19"/>
      <c r="MF143" s="19"/>
      <c r="MG143" s="19"/>
      <c r="MH143" s="19"/>
      <c r="MI143" s="19"/>
      <c r="MJ143" s="19"/>
      <c r="MK143" s="19"/>
      <c r="ML143" s="19"/>
      <c r="MM143" s="19"/>
      <c r="MN143" s="19"/>
      <c r="MO143" s="19"/>
      <c r="MP143" s="19"/>
      <c r="MQ143" s="19"/>
      <c r="MR143" s="19"/>
      <c r="MS143" s="19"/>
      <c r="MT143" s="19"/>
      <c r="MU143" s="19"/>
      <c r="MV143" s="19"/>
      <c r="MW143" s="19"/>
      <c r="MX143" s="19"/>
      <c r="MY143" s="19"/>
      <c r="MZ143" s="19"/>
      <c r="NA143" s="19"/>
      <c r="NB143" s="19"/>
      <c r="NC143" s="19"/>
      <c r="ND143" s="19"/>
      <c r="NE143" s="19"/>
      <c r="NF143" s="19"/>
      <c r="NG143" s="19"/>
      <c r="NH143" s="19"/>
      <c r="NI143" s="19"/>
      <c r="NJ143" s="19"/>
      <c r="NK143" s="19"/>
      <c r="NL143" s="19"/>
      <c r="NM143" s="19"/>
      <c r="NN143" s="19"/>
      <c r="NO143" s="19"/>
      <c r="NP143" s="19"/>
      <c r="NQ143" s="19"/>
      <c r="NR143" s="19"/>
      <c r="NS143" s="19"/>
      <c r="NT143" s="19"/>
      <c r="NU143" s="19"/>
      <c r="NV143" s="19"/>
      <c r="NW143" s="19"/>
      <c r="NX143" s="19"/>
      <c r="NY143" s="19"/>
      <c r="NZ143" s="19"/>
      <c r="OA143" s="19"/>
      <c r="OB143" s="19"/>
      <c r="OC143" s="19"/>
      <c r="OD143" s="19"/>
      <c r="OE143" s="19"/>
      <c r="OF143" s="19"/>
      <c r="OG143" s="19"/>
      <c r="OH143" s="19"/>
      <c r="OI143" s="19"/>
      <c r="OJ143" s="19"/>
      <c r="OK143" s="19"/>
      <c r="OL143" s="19"/>
      <c r="OM143" s="19"/>
      <c r="ON143" s="19"/>
      <c r="OO143" s="19"/>
      <c r="OP143" s="19"/>
      <c r="OQ143" s="19"/>
      <c r="OR143" s="19"/>
      <c r="OS143" s="19"/>
      <c r="OT143" s="19"/>
      <c r="OU143" s="19"/>
      <c r="OV143" s="19"/>
      <c r="OW143" s="19"/>
      <c r="OX143" s="19"/>
      <c r="OY143" s="19"/>
      <c r="OZ143" s="19"/>
      <c r="PA143" s="19"/>
      <c r="PB143" s="19"/>
      <c r="PC143" s="19"/>
      <c r="PD143" s="19"/>
      <c r="PE143" s="19"/>
      <c r="PF143" s="19"/>
      <c r="PG143" s="19"/>
      <c r="PH143" s="19"/>
      <c r="PI143" s="19"/>
      <c r="PJ143" s="19"/>
      <c r="PK143" s="19"/>
      <c r="PL143" s="19"/>
      <c r="PM143" s="19"/>
      <c r="PN143" s="19"/>
      <c r="PO143" s="19"/>
      <c r="PP143" s="19"/>
      <c r="PQ143" s="19"/>
      <c r="PR143" s="19"/>
      <c r="PS143" s="19"/>
      <c r="PT143" s="19"/>
      <c r="PU143" s="19"/>
      <c r="PV143" s="19"/>
      <c r="PW143" s="19"/>
      <c r="PX143" s="19"/>
      <c r="PY143" s="19"/>
      <c r="PZ143" s="19"/>
      <c r="QA143" s="19"/>
      <c r="QB143" s="19"/>
      <c r="QC143" s="19"/>
      <c r="QD143" s="19"/>
      <c r="QE143" s="19"/>
      <c r="QF143" s="19"/>
      <c r="QG143" s="19"/>
      <c r="QH143" s="19"/>
      <c r="QI143" s="19"/>
      <c r="QJ143" s="19"/>
      <c r="QK143" s="19"/>
      <c r="QL143" s="19"/>
      <c r="QM143" s="19"/>
      <c r="QN143" s="19"/>
      <c r="QO143" s="19"/>
      <c r="QP143" s="19"/>
      <c r="QQ143" s="19"/>
      <c r="QR143" s="19"/>
      <c r="QS143" s="19"/>
      <c r="QT143" s="19"/>
      <c r="QU143" s="19"/>
      <c r="QV143" s="19"/>
      <c r="QW143" s="19"/>
      <c r="QX143" s="19"/>
      <c r="QY143" s="19"/>
      <c r="QZ143" s="19"/>
      <c r="RA143" s="19"/>
      <c r="RB143" s="19"/>
      <c r="RC143" s="19"/>
      <c r="RD143" s="19"/>
      <c r="RE143" s="19"/>
      <c r="RF143" s="19"/>
      <c r="RG143" s="19"/>
      <c r="RH143" s="19"/>
      <c r="RI143" s="19"/>
      <c r="RJ143" s="19"/>
      <c r="RK143" s="19"/>
      <c r="RL143" s="19"/>
      <c r="RM143" s="19"/>
      <c r="RN143" s="19"/>
      <c r="RO143" s="19"/>
      <c r="RP143" s="19"/>
      <c r="RQ143" s="19"/>
      <c r="RR143" s="19"/>
      <c r="RS143" s="19"/>
      <c r="RT143" s="19"/>
      <c r="RU143" s="19"/>
      <c r="RV143" s="19"/>
      <c r="RW143" s="19"/>
      <c r="RX143" s="19"/>
      <c r="RY143" s="19"/>
      <c r="RZ143" s="19"/>
      <c r="SA143" s="19"/>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row>
    <row r="144" spans="2:572" ht="15" hidden="1" customHeight="1" outlineLevel="1">
      <c r="B144" s="23" t="s">
        <v>825</v>
      </c>
      <c r="C144" s="69" t="str">
        <f>HYPERLINK("#Référentiel_de_Compétences!"&amp;ADDRESS(6+MATCH(B144,[2]Référentiel_de_Compétences!$B$7:$B$218,0),4),"Définition")</f>
        <v>Définition</v>
      </c>
      <c r="D144" s="24" t="str">
        <f>VLOOKUP(B144,[2]Référentiel_de_Compétences!$B$7:$C$399,2,0)</f>
        <v>Contrôle de gestion sociale</v>
      </c>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19"/>
      <c r="AE144" s="21"/>
      <c r="AF144" s="19"/>
      <c r="AG144" s="19"/>
      <c r="AH144" s="21"/>
      <c r="AI144" s="19"/>
      <c r="AJ144" s="19"/>
      <c r="AK144" s="21"/>
      <c r="AL144" s="19"/>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19"/>
      <c r="HS144" s="19"/>
      <c r="HT144" s="19"/>
      <c r="HU144" s="19"/>
      <c r="HV144" s="19"/>
      <c r="HW144" s="19"/>
      <c r="HX144" s="19"/>
      <c r="HY144" s="19"/>
      <c r="HZ144" s="19"/>
      <c r="IA144" s="19"/>
      <c r="IB144" s="19"/>
      <c r="IC144" s="19"/>
      <c r="ID144" s="84"/>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c r="KQ144" s="19"/>
      <c r="KR144" s="19"/>
      <c r="KS144" s="19"/>
      <c r="KT144" s="19"/>
      <c r="KU144" s="19"/>
      <c r="KV144" s="19"/>
      <c r="KW144" s="19"/>
      <c r="KX144" s="19"/>
      <c r="KY144" s="19"/>
      <c r="KZ144" s="19"/>
      <c r="LA144" s="19"/>
      <c r="LB144" s="19"/>
      <c r="LC144" s="19"/>
      <c r="LD144" s="19"/>
      <c r="LE144" s="19"/>
      <c r="LF144" s="19"/>
      <c r="LG144" s="19"/>
      <c r="LH144" s="19"/>
      <c r="LI144" s="19"/>
      <c r="LJ144" s="19"/>
      <c r="LK144" s="19"/>
      <c r="LL144" s="19"/>
      <c r="LM144" s="19"/>
      <c r="LN144" s="19"/>
      <c r="LO144" s="19"/>
      <c r="LP144" s="19"/>
      <c r="LQ144" s="19"/>
      <c r="LR144" s="19"/>
      <c r="LS144" s="19"/>
      <c r="LT144" s="19"/>
      <c r="LU144" s="19"/>
      <c r="LV144" s="19"/>
      <c r="LW144" s="19"/>
      <c r="LX144" s="19"/>
      <c r="LY144" s="19"/>
      <c r="LZ144" s="19"/>
      <c r="MA144" s="19"/>
      <c r="MB144" s="19"/>
      <c r="MC144" s="19"/>
      <c r="MD144" s="19"/>
      <c r="ME144" s="19"/>
      <c r="MF144" s="19"/>
      <c r="MG144" s="19"/>
      <c r="MH144" s="19"/>
      <c r="MI144" s="19"/>
      <c r="MJ144" s="19"/>
      <c r="MK144" s="19"/>
      <c r="ML144" s="19"/>
      <c r="MM144" s="19"/>
      <c r="MN144" s="19"/>
      <c r="MO144" s="19"/>
      <c r="MP144" s="19"/>
      <c r="MQ144" s="19"/>
      <c r="MR144" s="19"/>
      <c r="MS144" s="19"/>
      <c r="MT144" s="19"/>
      <c r="MU144" s="19"/>
      <c r="MV144" s="19"/>
      <c r="MW144" s="19"/>
      <c r="MX144" s="19"/>
      <c r="MY144" s="19"/>
      <c r="MZ144" s="19"/>
      <c r="NA144" s="19"/>
      <c r="NB144" s="19"/>
      <c r="NC144" s="19"/>
      <c r="ND144" s="19"/>
      <c r="NE144" s="19"/>
      <c r="NF144" s="19"/>
      <c r="NG144" s="19"/>
      <c r="NH144" s="19"/>
      <c r="NI144" s="19"/>
      <c r="NJ144" s="19"/>
      <c r="NK144" s="19"/>
      <c r="NL144" s="19"/>
      <c r="NM144" s="19"/>
      <c r="NN144" s="19"/>
      <c r="NO144" s="19"/>
      <c r="NP144" s="19"/>
      <c r="NQ144" s="19"/>
      <c r="NR144" s="19"/>
      <c r="NS144" s="19"/>
      <c r="NT144" s="19"/>
      <c r="NU144" s="19"/>
      <c r="NV144" s="19"/>
      <c r="NW144" s="19"/>
      <c r="NX144" s="19"/>
      <c r="NY144" s="19"/>
      <c r="NZ144" s="19"/>
      <c r="OA144" s="19"/>
      <c r="OB144" s="19"/>
      <c r="OC144" s="19"/>
      <c r="OD144" s="19"/>
      <c r="OE144" s="19"/>
      <c r="OF144" s="19"/>
      <c r="OG144" s="19"/>
      <c r="OH144" s="19"/>
      <c r="OI144" s="19"/>
      <c r="OJ144" s="19"/>
      <c r="OK144" s="19"/>
      <c r="OL144" s="19"/>
      <c r="OM144" s="19"/>
      <c r="ON144" s="19"/>
      <c r="OO144" s="19"/>
      <c r="OP144" s="19"/>
      <c r="OQ144" s="19"/>
      <c r="OR144" s="19"/>
      <c r="OS144" s="19"/>
      <c r="OT144" s="19"/>
      <c r="OU144" s="19"/>
      <c r="OV144" s="19"/>
      <c r="OW144" s="19"/>
      <c r="OX144" s="19"/>
      <c r="OY144" s="19"/>
      <c r="OZ144" s="19"/>
      <c r="PA144" s="19"/>
      <c r="PB144" s="19"/>
      <c r="PC144" s="19"/>
      <c r="PD144" s="19"/>
      <c r="PE144" s="19"/>
      <c r="PF144" s="19"/>
      <c r="PG144" s="19"/>
      <c r="PH144" s="19"/>
      <c r="PI144" s="19"/>
      <c r="PJ144" s="19"/>
      <c r="PK144" s="19"/>
      <c r="PL144" s="19"/>
      <c r="PM144" s="19"/>
      <c r="PN144" s="19"/>
      <c r="PO144" s="19"/>
      <c r="PP144" s="19"/>
      <c r="PQ144" s="19"/>
      <c r="PR144" s="19"/>
      <c r="PS144" s="19"/>
      <c r="PT144" s="19"/>
      <c r="PU144" s="19"/>
      <c r="PV144" s="19"/>
      <c r="PW144" s="19"/>
      <c r="PX144" s="19"/>
      <c r="PY144" s="19"/>
      <c r="PZ144" s="19"/>
      <c r="QA144" s="19"/>
      <c r="QB144" s="19"/>
      <c r="QC144" s="19"/>
      <c r="QD144" s="19"/>
      <c r="QE144" s="19"/>
      <c r="QF144" s="19"/>
      <c r="QG144" s="19"/>
      <c r="QH144" s="19"/>
      <c r="QI144" s="19"/>
      <c r="QJ144" s="19"/>
      <c r="QK144" s="19"/>
      <c r="QL144" s="19"/>
      <c r="QM144" s="19"/>
      <c r="QN144" s="19"/>
      <c r="QO144" s="19"/>
      <c r="QP144" s="19"/>
      <c r="QQ144" s="19"/>
      <c r="QR144" s="19"/>
      <c r="QS144" s="19"/>
      <c r="QT144" s="19"/>
      <c r="QU144" s="19"/>
      <c r="QV144" s="19"/>
      <c r="QW144" s="19"/>
      <c r="QX144" s="19"/>
      <c r="QY144" s="19"/>
      <c r="QZ144" s="19"/>
      <c r="RA144" s="19"/>
      <c r="RB144" s="19"/>
      <c r="RC144" s="19"/>
      <c r="RD144" s="19"/>
      <c r="RE144" s="19"/>
      <c r="RF144" s="19"/>
      <c r="RG144" s="19"/>
      <c r="RH144" s="19"/>
      <c r="RI144" s="19"/>
      <c r="RJ144" s="19"/>
      <c r="RK144" s="19"/>
      <c r="RL144" s="19"/>
      <c r="RM144" s="19"/>
      <c r="RN144" s="19"/>
      <c r="RO144" s="19"/>
      <c r="RP144" s="19"/>
      <c r="RQ144" s="19"/>
      <c r="RR144" s="19"/>
      <c r="RS144" s="19"/>
      <c r="RT144" s="19"/>
      <c r="RU144" s="19"/>
      <c r="RV144" s="19"/>
      <c r="RW144" s="19"/>
      <c r="RX144" s="19"/>
      <c r="RY144" s="19"/>
      <c r="RZ144" s="19"/>
      <c r="SA144" s="19"/>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row>
    <row r="145" spans="2:572" ht="15" hidden="1" customHeight="1" outlineLevel="1">
      <c r="B145" s="23" t="s">
        <v>826</v>
      </c>
      <c r="C145" s="69" t="str">
        <f>HYPERLINK("#Référentiel_de_Compétences!"&amp;ADDRESS(6+MATCH(B145,[2]Référentiel_de_Compétences!$B$7:$B$218,0),4),"Définition")</f>
        <v>Définition</v>
      </c>
      <c r="D145" s="24" t="str">
        <f>VLOOKUP(B145,[2]Référentiel_de_Compétences!$B$7:$C$399,2,0)</f>
        <v>GPEC</v>
      </c>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19"/>
      <c r="AE145" s="21"/>
      <c r="AF145" s="19"/>
      <c r="AG145" s="19"/>
      <c r="AH145" s="21"/>
      <c r="AI145" s="19"/>
      <c r="AJ145" s="19"/>
      <c r="AK145" s="21"/>
      <c r="AL145" s="19"/>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84"/>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1"/>
      <c r="JH145" s="21"/>
      <c r="JI145" s="21"/>
      <c r="JJ145" s="21"/>
      <c r="JK145" s="21"/>
      <c r="JL145" s="21"/>
      <c r="JM145" s="21"/>
      <c r="JN145" s="21"/>
      <c r="JO145" s="21"/>
      <c r="JP145" s="21"/>
      <c r="JQ145" s="21"/>
      <c r="JR145" s="21"/>
      <c r="JS145" s="21"/>
      <c r="JT145" s="21"/>
      <c r="JU145" s="21"/>
      <c r="JV145" s="21"/>
      <c r="JW145" s="21"/>
      <c r="JX145" s="21"/>
      <c r="JY145" s="21"/>
      <c r="JZ145" s="21"/>
      <c r="KA145" s="21"/>
      <c r="KB145" s="21"/>
      <c r="KC145" s="21"/>
      <c r="KD145" s="21"/>
      <c r="KE145" s="21"/>
      <c r="KF145" s="21"/>
      <c r="KG145" s="21"/>
      <c r="KH145" s="21"/>
      <c r="KI145" s="21"/>
      <c r="KJ145" s="21"/>
      <c r="KK145" s="21"/>
      <c r="KL145" s="21"/>
      <c r="KM145" s="21"/>
      <c r="KN145" s="21"/>
      <c r="KO145" s="21"/>
      <c r="KP145" s="21"/>
      <c r="KQ145" s="21"/>
      <c r="KR145" s="21"/>
      <c r="KS145" s="21"/>
      <c r="KT145" s="21"/>
      <c r="KU145" s="21">
        <v>2</v>
      </c>
      <c r="KV145" s="21">
        <v>2</v>
      </c>
      <c r="KW145" s="21">
        <v>2</v>
      </c>
      <c r="KX145" s="21"/>
      <c r="KY145" s="21"/>
      <c r="KZ145" s="21"/>
      <c r="LA145" s="21">
        <v>2</v>
      </c>
      <c r="LB145" s="21"/>
      <c r="LC145" s="21"/>
      <c r="LD145" s="21">
        <v>2</v>
      </c>
      <c r="LE145" s="21">
        <v>2</v>
      </c>
      <c r="LF145" s="21">
        <v>2</v>
      </c>
      <c r="LG145" s="21">
        <v>2</v>
      </c>
      <c r="LH145" s="21">
        <v>2</v>
      </c>
      <c r="LI145" s="21">
        <v>2</v>
      </c>
      <c r="LJ145" s="21">
        <v>2</v>
      </c>
      <c r="LK145" s="21">
        <v>2</v>
      </c>
      <c r="LL145" s="21"/>
      <c r="LM145" s="21"/>
      <c r="LN145" s="21"/>
      <c r="LO145" s="21"/>
      <c r="LP145" s="21"/>
      <c r="LQ145" s="21">
        <v>2</v>
      </c>
      <c r="LR145" s="21"/>
      <c r="LS145" s="21"/>
      <c r="LT145" s="21"/>
      <c r="LU145" s="21"/>
      <c r="LV145" s="21"/>
      <c r="LW145" s="21"/>
      <c r="LX145" s="21"/>
      <c r="LY145" s="21"/>
      <c r="LZ145" s="21"/>
      <c r="MA145" s="21"/>
      <c r="MB145" s="21"/>
      <c r="MC145" s="21"/>
      <c r="MD145" s="21"/>
      <c r="ME145" s="21"/>
      <c r="MF145" s="21"/>
      <c r="MG145" s="21"/>
      <c r="MH145" s="21"/>
      <c r="MI145" s="21">
        <v>2</v>
      </c>
      <c r="MJ145" s="21">
        <v>2</v>
      </c>
      <c r="MK145" s="21">
        <v>2</v>
      </c>
      <c r="ML145" s="21"/>
      <c r="MM145" s="21"/>
      <c r="MN145" s="21">
        <v>2</v>
      </c>
      <c r="MO145" s="21"/>
      <c r="MP145" s="21"/>
      <c r="MQ145" s="21"/>
      <c r="MR145" s="21"/>
      <c r="MS145" s="21"/>
      <c r="MT145" s="21"/>
      <c r="MU145" s="21"/>
      <c r="MV145" s="21"/>
      <c r="MW145" s="21"/>
      <c r="MX145" s="21"/>
      <c r="MY145" s="21"/>
      <c r="MZ145" s="21"/>
      <c r="NA145" s="21"/>
      <c r="NB145" s="21"/>
      <c r="NC145" s="21"/>
      <c r="ND145" s="21"/>
      <c r="NE145" s="21"/>
      <c r="NF145" s="21"/>
      <c r="NG145" s="21">
        <v>2</v>
      </c>
      <c r="NH145" s="21">
        <v>2</v>
      </c>
      <c r="NI145" s="21">
        <v>2</v>
      </c>
      <c r="NJ145" s="21"/>
      <c r="NK145" s="21"/>
      <c r="NL145" s="21"/>
      <c r="NM145" s="21"/>
      <c r="NN145" s="21"/>
      <c r="NO145" s="21"/>
      <c r="NP145" s="21"/>
      <c r="NQ145" s="21"/>
      <c r="NR145" s="21"/>
      <c r="NS145" s="21"/>
      <c r="NT145" s="21"/>
      <c r="NU145" s="21"/>
      <c r="NV145" s="21"/>
      <c r="NW145" s="21"/>
      <c r="NX145" s="21"/>
      <c r="NY145" s="21"/>
      <c r="NZ145" s="21"/>
      <c r="OA145" s="21"/>
      <c r="OB145" s="21"/>
      <c r="OC145" s="21"/>
      <c r="OD145" s="21"/>
      <c r="OE145" s="21"/>
      <c r="OF145" s="21"/>
      <c r="OG145" s="21"/>
      <c r="OH145" s="21"/>
      <c r="OI145" s="21"/>
      <c r="OJ145" s="21"/>
      <c r="OK145" s="21"/>
      <c r="OL145" s="21"/>
      <c r="OM145" s="21"/>
      <c r="ON145" s="21"/>
      <c r="OO145" s="21"/>
      <c r="OP145" s="21"/>
      <c r="OQ145" s="21"/>
      <c r="OR145" s="21"/>
      <c r="OS145" s="21"/>
      <c r="OT145" s="21"/>
      <c r="OU145" s="21"/>
      <c r="OV145" s="21"/>
      <c r="OW145" s="21"/>
      <c r="OX145" s="21"/>
      <c r="OY145" s="21"/>
      <c r="OZ145" s="21"/>
      <c r="PA145" s="21"/>
      <c r="PB145" s="21"/>
      <c r="PC145" s="21"/>
      <c r="PD145" s="21"/>
      <c r="PE145" s="21"/>
      <c r="PF145" s="21"/>
      <c r="PG145" s="21"/>
      <c r="PH145" s="21"/>
      <c r="PI145" s="21"/>
      <c r="PJ145" s="21"/>
      <c r="PK145" s="21"/>
      <c r="PL145" s="21"/>
      <c r="PM145" s="21"/>
      <c r="PN145" s="21"/>
      <c r="PO145" s="21"/>
      <c r="PP145" s="21"/>
      <c r="PQ145" s="21"/>
      <c r="PR145" s="21"/>
      <c r="PS145" s="21"/>
      <c r="PT145" s="21"/>
      <c r="PU145" s="21"/>
      <c r="PV145" s="21"/>
      <c r="PW145" s="21"/>
      <c r="PX145" s="21"/>
      <c r="PY145" s="21"/>
      <c r="PZ145" s="21"/>
      <c r="QA145" s="21"/>
      <c r="QB145" s="21"/>
      <c r="QC145" s="21"/>
      <c r="QD145" s="21"/>
      <c r="QE145" s="21"/>
      <c r="QF145" s="21"/>
      <c r="QG145" s="21"/>
      <c r="QH145" s="21"/>
      <c r="QI145" s="21"/>
      <c r="QJ145" s="21"/>
      <c r="QK145" s="21"/>
      <c r="QL145" s="21"/>
      <c r="QM145" s="21"/>
      <c r="QN145" s="21"/>
      <c r="QO145" s="21"/>
      <c r="QP145" s="21"/>
      <c r="QQ145" s="21"/>
      <c r="QR145" s="21"/>
      <c r="QS145" s="21"/>
      <c r="QT145" s="21"/>
      <c r="QU145" s="21"/>
      <c r="QV145" s="21"/>
      <c r="QW145" s="21"/>
      <c r="QX145" s="21"/>
      <c r="QY145" s="21"/>
      <c r="QZ145" s="21"/>
      <c r="RA145" s="21"/>
      <c r="RB145" s="21"/>
      <c r="RC145" s="21"/>
      <c r="RD145" s="21"/>
      <c r="RE145" s="21"/>
      <c r="RF145" s="21"/>
      <c r="RG145" s="21"/>
      <c r="RH145" s="21"/>
      <c r="RI145" s="21"/>
      <c r="RJ145" s="21"/>
      <c r="RK145" s="21"/>
      <c r="RL145" s="21"/>
      <c r="RM145" s="21"/>
      <c r="RN145" s="21"/>
      <c r="RO145" s="21"/>
      <c r="RP145" s="21"/>
      <c r="RQ145" s="21"/>
      <c r="RR145" s="21"/>
      <c r="RS145" s="21"/>
      <c r="RT145" s="21"/>
      <c r="RU145" s="21"/>
      <c r="RV145" s="21"/>
      <c r="RW145" s="21"/>
      <c r="RX145" s="21"/>
      <c r="RY145" s="21"/>
      <c r="RZ145" s="21"/>
      <c r="SA145" s="21"/>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row>
    <row r="146" spans="2:572" ht="15" hidden="1" customHeight="1" outlineLevel="1">
      <c r="B146" s="37" t="s">
        <v>827</v>
      </c>
      <c r="C146" s="69" t="str">
        <f>HYPERLINK("#Référentiel_de_Compétences!"&amp;ADDRESS(6+MATCH(B146,[2]Référentiel_de_Compétences!$B$7:$B$218,0),4),"Définition")</f>
        <v>Définition</v>
      </c>
      <c r="D146" s="38" t="str">
        <f>VLOOKUP(B146,[2]Référentiel_de_Compétences!$B$7:$C$399,2,0)</f>
        <v xml:space="preserve">Stratégie de relations sociales </v>
      </c>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19"/>
      <c r="AE146" s="21"/>
      <c r="AF146" s="19"/>
      <c r="AG146" s="19"/>
      <c r="AH146" s="21"/>
      <c r="AI146" s="19"/>
      <c r="AJ146" s="19"/>
      <c r="AK146" s="21"/>
      <c r="AL146" s="19"/>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c r="CG146" s="25"/>
      <c r="CH146" s="25"/>
      <c r="CI146" s="25"/>
      <c r="CJ146" s="25"/>
      <c r="CK146" s="25"/>
      <c r="CL146" s="25"/>
      <c r="CM146" s="25"/>
      <c r="CN146" s="25"/>
      <c r="CO146" s="25"/>
      <c r="CP146" s="25"/>
      <c r="CQ146" s="25"/>
      <c r="CR146" s="25"/>
      <c r="CS146" s="25"/>
      <c r="CT146" s="25"/>
      <c r="CU146" s="25"/>
      <c r="CV146" s="25"/>
      <c r="CW146" s="25"/>
      <c r="CX146" s="25"/>
      <c r="CY146" s="25"/>
      <c r="CZ146" s="25"/>
      <c r="DA146" s="25"/>
      <c r="DB146" s="25"/>
      <c r="DC146" s="25"/>
      <c r="DD146" s="25"/>
      <c r="DE146" s="25"/>
      <c r="DF146" s="25"/>
      <c r="DG146" s="25"/>
      <c r="DH146" s="25"/>
      <c r="DI146" s="25"/>
      <c r="DJ146" s="25"/>
      <c r="DK146" s="25"/>
      <c r="DL146" s="25"/>
      <c r="DM146" s="25"/>
      <c r="DN146" s="25"/>
      <c r="DO146" s="25"/>
      <c r="DP146" s="25"/>
      <c r="DQ146" s="25"/>
      <c r="DR146" s="25"/>
      <c r="DS146" s="25"/>
      <c r="DT146" s="25"/>
      <c r="DU146" s="25"/>
      <c r="DV146" s="25"/>
      <c r="DW146" s="25"/>
      <c r="DX146" s="25"/>
      <c r="DY146" s="25"/>
      <c r="DZ146" s="25"/>
      <c r="EA146" s="25"/>
      <c r="EB146" s="25"/>
      <c r="EC146" s="25"/>
      <c r="ED146" s="25"/>
      <c r="EE146" s="25"/>
      <c r="EF146" s="25"/>
      <c r="EG146" s="25"/>
      <c r="EH146" s="25"/>
      <c r="EI146" s="25"/>
      <c r="EJ146" s="25"/>
      <c r="EK146" s="25"/>
      <c r="EL146" s="25"/>
      <c r="EM146" s="25"/>
      <c r="EN146" s="25"/>
      <c r="EO146" s="25"/>
      <c r="EP146" s="25"/>
      <c r="EQ146" s="25"/>
      <c r="ER146" s="25"/>
      <c r="ES146" s="25"/>
      <c r="ET146" s="25"/>
      <c r="EU146" s="25"/>
      <c r="EV146" s="25"/>
      <c r="EW146" s="25"/>
      <c r="EX146" s="25"/>
      <c r="EY146" s="25"/>
      <c r="EZ146" s="25"/>
      <c r="FA146" s="25"/>
      <c r="FB146" s="25"/>
      <c r="FC146" s="25"/>
      <c r="FD146" s="25"/>
      <c r="FE146" s="25"/>
      <c r="FF146" s="25"/>
      <c r="FG146" s="25"/>
      <c r="FH146" s="25"/>
      <c r="FI146" s="25"/>
      <c r="FJ146" s="25"/>
      <c r="FK146" s="25"/>
      <c r="FL146" s="25"/>
      <c r="FM146" s="25"/>
      <c r="FN146" s="25"/>
      <c r="FO146" s="25"/>
      <c r="FP146" s="25"/>
      <c r="FQ146" s="25"/>
      <c r="FR146" s="25"/>
      <c r="FS146" s="25"/>
      <c r="FT146" s="25"/>
      <c r="FU146" s="25"/>
      <c r="FV146" s="25"/>
      <c r="FW146" s="25"/>
      <c r="FX146" s="25"/>
      <c r="FY146" s="25"/>
      <c r="FZ146" s="25"/>
      <c r="GA146" s="25"/>
      <c r="GB146" s="25"/>
      <c r="GC146" s="25"/>
      <c r="GD146" s="25"/>
      <c r="GE146" s="25"/>
      <c r="GF146" s="25"/>
      <c r="GG146" s="25"/>
      <c r="GH146" s="25"/>
      <c r="GI146" s="25"/>
      <c r="GJ146" s="25"/>
      <c r="GK146" s="25"/>
      <c r="GL146" s="25"/>
      <c r="GM146" s="25"/>
      <c r="GN146" s="25"/>
      <c r="GO146" s="25"/>
      <c r="GP146" s="25"/>
      <c r="GQ146" s="25"/>
      <c r="GR146" s="25"/>
      <c r="GS146" s="25"/>
      <c r="GT146" s="25"/>
      <c r="GU146" s="25"/>
      <c r="GV146" s="25"/>
      <c r="GW146" s="25"/>
      <c r="GX146" s="25"/>
      <c r="GY146" s="25"/>
      <c r="GZ146" s="25"/>
      <c r="HA146" s="25"/>
      <c r="HB146" s="25"/>
      <c r="HC146" s="25"/>
      <c r="HD146" s="25"/>
      <c r="HE146" s="25"/>
      <c r="HF146" s="25"/>
      <c r="HG146" s="25"/>
      <c r="HH146" s="25"/>
      <c r="HI146" s="25"/>
      <c r="HJ146" s="25"/>
      <c r="HK146" s="21"/>
      <c r="HL146" s="21"/>
      <c r="HM146" s="25"/>
      <c r="HN146" s="25"/>
      <c r="HO146" s="25"/>
      <c r="HP146" s="25"/>
      <c r="HQ146" s="25"/>
      <c r="HR146" s="25"/>
      <c r="HS146" s="21"/>
      <c r="HT146" s="21"/>
      <c r="HU146" s="21"/>
      <c r="HV146" s="21"/>
      <c r="HW146" s="21"/>
      <c r="HX146" s="21"/>
      <c r="HY146" s="21"/>
      <c r="HZ146" s="21"/>
      <c r="IA146" s="21"/>
      <c r="IB146" s="21"/>
      <c r="IC146" s="21"/>
      <c r="ID146" s="84"/>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1"/>
      <c r="JH146" s="21"/>
      <c r="JI146" s="21"/>
      <c r="JJ146" s="21"/>
      <c r="JK146" s="21"/>
      <c r="JL146" s="21"/>
      <c r="JM146" s="21"/>
      <c r="JN146" s="21"/>
      <c r="JO146" s="21"/>
      <c r="JP146" s="21"/>
      <c r="JQ146" s="21"/>
      <c r="JR146" s="21"/>
      <c r="JS146" s="21"/>
      <c r="JT146" s="21"/>
      <c r="JU146" s="21"/>
      <c r="JV146" s="21"/>
      <c r="JW146" s="21"/>
      <c r="JX146" s="21"/>
      <c r="JY146" s="21"/>
      <c r="JZ146" s="21"/>
      <c r="KA146" s="21"/>
      <c r="KB146" s="21"/>
      <c r="KC146" s="21"/>
      <c r="KD146" s="21"/>
      <c r="KE146" s="21"/>
      <c r="KF146" s="21"/>
      <c r="KG146" s="21"/>
      <c r="KH146" s="21"/>
      <c r="KI146" s="21"/>
      <c r="KJ146" s="21"/>
      <c r="KK146" s="21"/>
      <c r="KL146" s="21"/>
      <c r="KM146" s="21"/>
      <c r="KN146" s="21"/>
      <c r="KO146" s="21"/>
      <c r="KP146" s="21"/>
      <c r="KQ146" s="21"/>
      <c r="KR146" s="21"/>
      <c r="KS146" s="21"/>
      <c r="KT146" s="21"/>
      <c r="KU146" s="21"/>
      <c r="KV146" s="21"/>
      <c r="KW146" s="21"/>
      <c r="KX146" s="21"/>
      <c r="KY146" s="21"/>
      <c r="KZ146" s="21"/>
      <c r="LA146" s="21"/>
      <c r="LB146" s="21"/>
      <c r="LC146" s="21"/>
      <c r="LD146" s="21"/>
      <c r="LE146" s="21"/>
      <c r="LF146" s="21"/>
      <c r="LG146" s="21"/>
      <c r="LH146" s="21"/>
      <c r="LI146" s="21"/>
      <c r="LJ146" s="21"/>
      <c r="LK146" s="21"/>
      <c r="LL146" s="21"/>
      <c r="LM146" s="21"/>
      <c r="LN146" s="21"/>
      <c r="LO146" s="21"/>
      <c r="LP146" s="21"/>
      <c r="LQ146" s="21"/>
      <c r="LR146" s="21"/>
      <c r="LS146" s="21"/>
      <c r="LT146" s="21"/>
      <c r="LU146" s="21"/>
      <c r="LV146" s="21"/>
      <c r="LW146" s="21"/>
      <c r="LX146" s="21"/>
      <c r="LY146" s="21"/>
      <c r="LZ146" s="21"/>
      <c r="MA146" s="21"/>
      <c r="MB146" s="21"/>
      <c r="MC146" s="21"/>
      <c r="MD146" s="21"/>
      <c r="ME146" s="21"/>
      <c r="MF146" s="21"/>
      <c r="MG146" s="21"/>
      <c r="MH146" s="21"/>
      <c r="MI146" s="21"/>
      <c r="MJ146" s="21"/>
      <c r="MK146" s="21"/>
      <c r="ML146" s="21"/>
      <c r="MM146" s="21"/>
      <c r="MN146" s="21"/>
      <c r="MO146" s="21"/>
      <c r="MP146" s="21"/>
      <c r="MQ146" s="21"/>
      <c r="MR146" s="21"/>
      <c r="MS146" s="21"/>
      <c r="MT146" s="21"/>
      <c r="MU146" s="21"/>
      <c r="MV146" s="21"/>
      <c r="MW146" s="21"/>
      <c r="MX146" s="21"/>
      <c r="MY146" s="21"/>
      <c r="MZ146" s="21"/>
      <c r="NA146" s="21"/>
      <c r="NB146" s="21"/>
      <c r="NC146" s="21"/>
      <c r="ND146" s="21"/>
      <c r="NE146" s="21"/>
      <c r="NF146" s="21"/>
      <c r="NG146" s="21"/>
      <c r="NH146" s="21"/>
      <c r="NI146" s="21"/>
      <c r="NJ146" s="21"/>
      <c r="NK146" s="21"/>
      <c r="NL146" s="21"/>
      <c r="NM146" s="21"/>
      <c r="NN146" s="21"/>
      <c r="NO146" s="21"/>
      <c r="NP146" s="21"/>
      <c r="NQ146" s="21"/>
      <c r="NR146" s="21"/>
      <c r="NS146" s="21"/>
      <c r="NT146" s="21"/>
      <c r="NU146" s="21"/>
      <c r="NV146" s="21"/>
      <c r="NW146" s="21"/>
      <c r="NX146" s="21"/>
      <c r="NY146" s="21"/>
      <c r="NZ146" s="21"/>
      <c r="OA146" s="21"/>
      <c r="OB146" s="21"/>
      <c r="OC146" s="21"/>
      <c r="OD146" s="21"/>
      <c r="OE146" s="21"/>
      <c r="OF146" s="21"/>
      <c r="OG146" s="21"/>
      <c r="OH146" s="21"/>
      <c r="OI146" s="21"/>
      <c r="OJ146" s="21"/>
      <c r="OK146" s="21"/>
      <c r="OL146" s="21"/>
      <c r="OM146" s="21"/>
      <c r="ON146" s="21"/>
      <c r="OO146" s="21"/>
      <c r="OP146" s="21"/>
      <c r="OQ146" s="21"/>
      <c r="OR146" s="21"/>
      <c r="OS146" s="21"/>
      <c r="OT146" s="21"/>
      <c r="OU146" s="21"/>
      <c r="OV146" s="21"/>
      <c r="OW146" s="21"/>
      <c r="OX146" s="21"/>
      <c r="OY146" s="21"/>
      <c r="OZ146" s="21"/>
      <c r="PA146" s="21"/>
      <c r="PB146" s="21"/>
      <c r="PC146" s="21"/>
      <c r="PD146" s="21"/>
      <c r="PE146" s="21"/>
      <c r="PF146" s="21"/>
      <c r="PG146" s="21"/>
      <c r="PH146" s="21"/>
      <c r="PI146" s="21"/>
      <c r="PJ146" s="21"/>
      <c r="PK146" s="21"/>
      <c r="PL146" s="21"/>
      <c r="PM146" s="21"/>
      <c r="PN146" s="21"/>
      <c r="PO146" s="21"/>
      <c r="PP146" s="21"/>
      <c r="PQ146" s="21"/>
      <c r="PR146" s="21"/>
      <c r="PS146" s="21"/>
      <c r="PT146" s="21"/>
      <c r="PU146" s="21"/>
      <c r="PV146" s="21"/>
      <c r="PW146" s="21"/>
      <c r="PX146" s="21"/>
      <c r="PY146" s="21"/>
      <c r="PZ146" s="21"/>
      <c r="QA146" s="21"/>
      <c r="QB146" s="21"/>
      <c r="QC146" s="21"/>
      <c r="QD146" s="21"/>
      <c r="QE146" s="21"/>
      <c r="QF146" s="21"/>
      <c r="QG146" s="21"/>
      <c r="QH146" s="21"/>
      <c r="QI146" s="21"/>
      <c r="QJ146" s="21"/>
      <c r="QK146" s="21"/>
      <c r="QL146" s="21"/>
      <c r="QM146" s="21"/>
      <c r="QN146" s="21"/>
      <c r="QO146" s="21"/>
      <c r="QP146" s="21"/>
      <c r="QQ146" s="21"/>
      <c r="QR146" s="21"/>
      <c r="QS146" s="21"/>
      <c r="QT146" s="21"/>
      <c r="QU146" s="21"/>
      <c r="QV146" s="21"/>
      <c r="QW146" s="21"/>
      <c r="QX146" s="21"/>
      <c r="QY146" s="21"/>
      <c r="QZ146" s="21"/>
      <c r="RA146" s="21"/>
      <c r="RB146" s="21"/>
      <c r="RC146" s="21"/>
      <c r="RD146" s="21"/>
      <c r="RE146" s="21"/>
      <c r="RF146" s="21"/>
      <c r="RG146" s="21"/>
      <c r="RH146" s="21"/>
      <c r="RI146" s="21"/>
      <c r="RJ146" s="21"/>
      <c r="RK146" s="21"/>
      <c r="RL146" s="21"/>
      <c r="RM146" s="21"/>
      <c r="RN146" s="21"/>
      <c r="RO146" s="21"/>
      <c r="RP146" s="21"/>
      <c r="RQ146" s="21"/>
      <c r="RR146" s="21"/>
      <c r="RS146" s="21"/>
      <c r="RT146" s="21"/>
      <c r="RU146" s="21"/>
      <c r="RV146" s="21"/>
      <c r="RW146" s="21"/>
      <c r="RX146" s="21"/>
      <c r="RY146" s="21"/>
      <c r="RZ146" s="21"/>
      <c r="SA146" s="21"/>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row>
    <row r="147" spans="2:572" ht="15" hidden="1" customHeight="1">
      <c r="B147" s="101" t="s">
        <v>828</v>
      </c>
      <c r="C147" s="101"/>
      <c r="D147" s="101"/>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c r="JB147" s="40"/>
      <c r="JC147" s="40"/>
      <c r="JD147" s="40"/>
      <c r="JE147" s="40"/>
      <c r="JF147" s="40"/>
      <c r="JG147" s="40"/>
      <c r="JH147" s="40"/>
      <c r="JI147" s="40"/>
      <c r="JJ147" s="40"/>
      <c r="JK147" s="40"/>
      <c r="JL147" s="40"/>
      <c r="JM147" s="89"/>
      <c r="JN147" s="89"/>
      <c r="JO147" s="89"/>
      <c r="JP147" s="89"/>
      <c r="JQ147" s="89"/>
      <c r="JR147" s="89"/>
      <c r="JS147" s="89"/>
      <c r="JT147" s="89"/>
      <c r="JU147" s="89"/>
      <c r="JV147" s="89"/>
      <c r="JW147" s="89"/>
      <c r="JX147" s="89"/>
      <c r="JY147" s="89"/>
      <c r="JZ147" s="89"/>
      <c r="KA147" s="89"/>
      <c r="KB147" s="89"/>
      <c r="KC147" s="89"/>
      <c r="KD147" s="89"/>
      <c r="KE147" s="89"/>
      <c r="KF147" s="89"/>
      <c r="KG147" s="89"/>
      <c r="KH147" s="89"/>
      <c r="KI147" s="89"/>
      <c r="KJ147" s="89"/>
      <c r="KK147" s="89"/>
      <c r="KL147" s="89"/>
      <c r="KM147" s="89"/>
      <c r="KN147" s="89"/>
      <c r="KO147" s="89"/>
      <c r="KP147" s="89"/>
      <c r="KQ147" s="89"/>
      <c r="KR147" s="89"/>
      <c r="KS147" s="89"/>
      <c r="KT147" s="89"/>
      <c r="KU147" s="40"/>
      <c r="KV147" s="40"/>
      <c r="KW147" s="40"/>
      <c r="KX147" s="40"/>
      <c r="KY147" s="40"/>
      <c r="KZ147" s="40"/>
      <c r="LA147" s="40"/>
      <c r="LB147" s="40"/>
      <c r="LC147" s="40"/>
      <c r="LD147" s="40"/>
      <c r="LE147" s="40"/>
      <c r="LF147" s="40"/>
      <c r="LG147" s="40"/>
      <c r="LH147" s="40"/>
      <c r="LI147" s="40"/>
      <c r="LJ147" s="40"/>
      <c r="LK147" s="40"/>
      <c r="LL147" s="40"/>
      <c r="LM147" s="40"/>
      <c r="LN147" s="40"/>
      <c r="LO147" s="40"/>
      <c r="LP147" s="40"/>
      <c r="LQ147" s="40"/>
      <c r="LR147" s="40"/>
      <c r="LS147" s="40"/>
      <c r="LT147" s="40"/>
      <c r="LU147" s="40"/>
      <c r="LV147" s="40"/>
      <c r="LW147" s="40"/>
      <c r="LX147" s="40"/>
      <c r="LY147" s="40"/>
      <c r="LZ147" s="40"/>
      <c r="MA147" s="40"/>
      <c r="MB147" s="40"/>
      <c r="MC147" s="40"/>
      <c r="MD147" s="40"/>
      <c r="ME147" s="40"/>
      <c r="MF147" s="40"/>
      <c r="MG147" s="40"/>
      <c r="MH147" s="40"/>
      <c r="MI147" s="40"/>
      <c r="MJ147" s="40"/>
      <c r="MK147" s="40"/>
      <c r="ML147" s="40"/>
      <c r="MM147" s="40"/>
      <c r="MN147" s="40"/>
      <c r="MO147" s="40"/>
      <c r="MP147" s="40"/>
      <c r="MQ147" s="40"/>
      <c r="MR147" s="40"/>
      <c r="MS147" s="40"/>
      <c r="MT147" s="40"/>
      <c r="MU147" s="40"/>
      <c r="MV147" s="40"/>
      <c r="MW147" s="40"/>
      <c r="MX147" s="40"/>
      <c r="MY147" s="40"/>
      <c r="MZ147" s="40"/>
      <c r="NA147" s="40"/>
      <c r="NB147" s="40"/>
      <c r="NC147" s="40"/>
      <c r="ND147" s="40"/>
      <c r="NE147" s="40"/>
      <c r="NF147" s="40"/>
      <c r="NG147" s="40"/>
      <c r="NH147" s="40"/>
      <c r="NI147" s="40"/>
      <c r="NJ147" s="40"/>
      <c r="NK147" s="40"/>
      <c r="NL147" s="40"/>
      <c r="NM147" s="40"/>
      <c r="NN147" s="40"/>
      <c r="NO147" s="40"/>
      <c r="NP147" s="40"/>
      <c r="NQ147" s="40"/>
      <c r="NR147" s="40"/>
      <c r="NS147" s="40"/>
      <c r="NT147" s="40"/>
      <c r="NU147" s="40"/>
      <c r="NV147" s="40"/>
      <c r="NW147" s="40"/>
      <c r="NX147" s="40"/>
      <c r="NY147" s="40"/>
      <c r="NZ147" s="40"/>
      <c r="OA147" s="40"/>
      <c r="OB147" s="40"/>
      <c r="OC147" s="40"/>
      <c r="OD147" s="40"/>
      <c r="OE147" s="40"/>
      <c r="OF147" s="40"/>
      <c r="OG147" s="40"/>
      <c r="OH147" s="40"/>
      <c r="OI147" s="40"/>
      <c r="OJ147" s="40"/>
      <c r="OK147" s="40"/>
      <c r="OL147" s="40"/>
      <c r="OM147" s="40"/>
      <c r="ON147" s="40"/>
      <c r="OO147" s="40"/>
      <c r="OP147" s="40"/>
      <c r="OQ147" s="40"/>
      <c r="OR147" s="40"/>
      <c r="OS147" s="40"/>
      <c r="OT147" s="40"/>
      <c r="OU147" s="40"/>
      <c r="OV147" s="40"/>
      <c r="OW147" s="40"/>
      <c r="OX147" s="40"/>
      <c r="OY147" s="40"/>
      <c r="OZ147" s="40"/>
      <c r="PA147" s="40"/>
      <c r="PB147" s="40"/>
      <c r="PC147" s="40"/>
      <c r="PD147" s="40"/>
      <c r="PE147" s="40"/>
      <c r="PF147" s="40"/>
      <c r="PG147" s="40"/>
      <c r="PH147" s="40"/>
      <c r="PI147" s="40"/>
      <c r="PJ147" s="40"/>
      <c r="PK147" s="40"/>
      <c r="PL147" s="40"/>
      <c r="PM147" s="40"/>
      <c r="PN147" s="40"/>
      <c r="PO147" s="40"/>
      <c r="PP147" s="40"/>
      <c r="PQ147" s="40"/>
      <c r="PR147" s="40"/>
      <c r="PS147" s="40"/>
      <c r="PT147" s="40"/>
      <c r="PU147" s="40"/>
      <c r="PV147" s="40"/>
      <c r="PW147" s="40"/>
      <c r="PX147" s="40"/>
      <c r="PY147" s="40"/>
      <c r="PZ147" s="40"/>
      <c r="QA147" s="40"/>
      <c r="QB147" s="40"/>
      <c r="QC147" s="40"/>
      <c r="QD147" s="40"/>
      <c r="QE147" s="40"/>
      <c r="QF147" s="40"/>
      <c r="QG147" s="40"/>
      <c r="QH147" s="40"/>
      <c r="QI147" s="40"/>
      <c r="QJ147" s="40"/>
      <c r="QK147" s="40"/>
      <c r="QL147" s="40"/>
      <c r="QM147" s="40"/>
      <c r="QN147" s="40"/>
      <c r="QO147" s="40"/>
      <c r="QP147" s="40"/>
      <c r="QQ147" s="40"/>
      <c r="QR147" s="40"/>
      <c r="QS147" s="40"/>
      <c r="QT147" s="40"/>
      <c r="QU147" s="40"/>
      <c r="QV147" s="40"/>
      <c r="QW147" s="40"/>
      <c r="QX147" s="40"/>
      <c r="QY147" s="40"/>
      <c r="QZ147" s="40"/>
      <c r="RA147" s="40"/>
      <c r="RB147" s="40"/>
      <c r="RC147" s="40"/>
      <c r="RD147" s="40"/>
      <c r="RE147" s="40"/>
      <c r="RF147" s="40"/>
      <c r="RG147" s="40"/>
      <c r="RH147" s="40"/>
      <c r="RI147" s="40"/>
      <c r="RJ147" s="40"/>
      <c r="RK147" s="40"/>
      <c r="RL147" s="40"/>
      <c r="RM147" s="40"/>
      <c r="RN147" s="40"/>
      <c r="RO147" s="40"/>
      <c r="RP147" s="40"/>
      <c r="RQ147" s="40"/>
      <c r="RR147" s="40"/>
      <c r="RS147" s="40"/>
      <c r="RT147" s="40"/>
      <c r="RU147" s="40"/>
      <c r="RV147" s="40"/>
      <c r="RW147" s="40"/>
      <c r="RX147" s="40"/>
      <c r="RY147" s="40"/>
      <c r="RZ147" s="40"/>
      <c r="SA147" s="40"/>
      <c r="SB147" s="40"/>
      <c r="SC147" s="40"/>
      <c r="SD147" s="40"/>
      <c r="SE147" s="40"/>
      <c r="SF147" s="40"/>
      <c r="SG147" s="40"/>
      <c r="SH147" s="40"/>
      <c r="SI147" s="40"/>
      <c r="SJ147" s="40"/>
      <c r="SK147" s="40"/>
      <c r="SL147" s="40"/>
      <c r="SM147" s="40"/>
      <c r="SN147" s="40"/>
      <c r="SO147" s="40"/>
      <c r="SP147" s="40"/>
      <c r="SQ147" s="40"/>
      <c r="SR147" s="40"/>
      <c r="SS147" s="40"/>
      <c r="ST147" s="40"/>
      <c r="SU147" s="40"/>
      <c r="SV147" s="40"/>
      <c r="SW147" s="40"/>
      <c r="SX147" s="40"/>
      <c r="SY147" s="40"/>
      <c r="SZ147" s="40"/>
      <c r="TA147" s="40"/>
      <c r="TB147" s="40"/>
      <c r="TC147" s="40"/>
      <c r="TD147" s="40"/>
      <c r="TE147" s="40"/>
      <c r="TF147" s="40"/>
      <c r="TG147" s="40"/>
      <c r="TH147" s="40"/>
      <c r="TI147" s="40"/>
      <c r="TJ147" s="40"/>
      <c r="TK147" s="40"/>
      <c r="TL147" s="40"/>
      <c r="TM147" s="40"/>
      <c r="TN147" s="40"/>
      <c r="TO147" s="40"/>
      <c r="TP147" s="40"/>
      <c r="TQ147" s="40"/>
      <c r="TR147" s="40"/>
      <c r="TS147" s="40"/>
      <c r="TT147" s="40"/>
      <c r="TU147" s="40"/>
      <c r="TV147" s="40"/>
      <c r="TW147" s="40"/>
      <c r="TX147" s="40"/>
      <c r="TY147" s="40"/>
      <c r="TZ147" s="40"/>
      <c r="UA147" s="40"/>
      <c r="UB147" s="40"/>
      <c r="UC147" s="40"/>
      <c r="UD147" s="40"/>
      <c r="UE147" s="40"/>
      <c r="UF147" s="40"/>
      <c r="UG147" s="40"/>
      <c r="UH147" s="40"/>
      <c r="UI147" s="40"/>
      <c r="UJ147" s="40"/>
      <c r="UK147" s="40"/>
      <c r="UL147" s="40"/>
      <c r="UM147" s="40"/>
      <c r="UN147" s="40"/>
      <c r="UO147" s="40"/>
      <c r="UP147" s="40"/>
      <c r="UQ147" s="40"/>
      <c r="UR147" s="40"/>
      <c r="US147" s="40"/>
      <c r="UT147" s="40"/>
      <c r="UU147" s="40"/>
      <c r="UV147" s="40"/>
      <c r="UW147" s="40"/>
      <c r="UX147" s="40"/>
      <c r="UY147" s="40"/>
      <c r="UZ147" s="40"/>
    </row>
    <row r="148" spans="2:572" ht="15" hidden="1" customHeight="1" outlineLevel="1">
      <c r="B148" s="35" t="s">
        <v>829</v>
      </c>
      <c r="C148" s="69" t="str">
        <f>HYPERLINK("#Référentiel_de_Compétences!"&amp;ADDRESS(6+MATCH(B148,[2]Référentiel_de_Compétences!$B$7:$B$218,0),4),"Définition")</f>
        <v>Définition</v>
      </c>
      <c r="D148" s="36" t="str">
        <f>VLOOKUP(B148,[2]Référentiel_de_Compétences!$B$7:$C$399,2,0)</f>
        <v>Expérience et parcours clients multicanaux</v>
      </c>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21"/>
      <c r="AF148" s="19"/>
      <c r="AG148" s="19"/>
      <c r="AH148" s="21"/>
      <c r="AI148" s="19"/>
      <c r="AJ148" s="19"/>
      <c r="AK148" s="21"/>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84"/>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19"/>
      <c r="JH148" s="19"/>
      <c r="JI148" s="19"/>
      <c r="JJ148" s="19"/>
      <c r="JK148" s="19"/>
      <c r="JL148" s="19"/>
      <c r="JM148" s="19"/>
      <c r="JN148" s="19"/>
      <c r="JO148" s="19"/>
      <c r="JP148" s="19"/>
      <c r="JQ148" s="19"/>
      <c r="JR148" s="19"/>
      <c r="JS148" s="19"/>
      <c r="JT148" s="19"/>
      <c r="JU148" s="19"/>
      <c r="JV148" s="19"/>
      <c r="JW148" s="19"/>
      <c r="JX148" s="19"/>
      <c r="JY148" s="19"/>
      <c r="JZ148" s="19"/>
      <c r="KA148" s="19"/>
      <c r="KB148" s="19"/>
      <c r="KC148" s="19"/>
      <c r="KD148" s="19"/>
      <c r="KE148" s="19"/>
      <c r="KF148" s="19"/>
      <c r="KG148" s="19"/>
      <c r="KH148" s="19"/>
      <c r="KI148" s="19"/>
      <c r="KJ148" s="19"/>
      <c r="KK148" s="19"/>
      <c r="KL148" s="19"/>
      <c r="KM148" s="19"/>
      <c r="KN148" s="19"/>
      <c r="KO148" s="19"/>
      <c r="KP148" s="19"/>
      <c r="KQ148" s="19"/>
      <c r="KR148" s="19"/>
      <c r="KS148" s="19"/>
      <c r="KT148" s="19"/>
      <c r="KU148" s="19"/>
      <c r="KV148" s="19"/>
      <c r="KW148" s="19"/>
      <c r="KX148" s="19"/>
      <c r="KY148" s="19"/>
      <c r="KZ148" s="19"/>
      <c r="LA148" s="19"/>
      <c r="LB148" s="19"/>
      <c r="LC148" s="19"/>
      <c r="LD148" s="19"/>
      <c r="LE148" s="19"/>
      <c r="LF148" s="19"/>
      <c r="LG148" s="19"/>
      <c r="LH148" s="19"/>
      <c r="LI148" s="19"/>
      <c r="LJ148" s="19"/>
      <c r="LK148" s="19"/>
      <c r="LL148" s="19"/>
      <c r="LM148" s="19"/>
      <c r="LN148" s="19"/>
      <c r="LO148" s="19"/>
      <c r="LP148" s="19"/>
      <c r="LQ148" s="19"/>
      <c r="LR148" s="19"/>
      <c r="LS148" s="19"/>
      <c r="LT148" s="19"/>
      <c r="LU148" s="19"/>
      <c r="LV148" s="19"/>
      <c r="LW148" s="19"/>
      <c r="LX148" s="19"/>
      <c r="LY148" s="19"/>
      <c r="LZ148" s="19"/>
      <c r="MA148" s="19"/>
      <c r="MB148" s="19"/>
      <c r="MC148" s="19"/>
      <c r="MD148" s="19"/>
      <c r="ME148" s="19"/>
      <c r="MF148" s="19"/>
      <c r="MG148" s="19"/>
      <c r="MH148" s="19"/>
      <c r="MI148" s="19"/>
      <c r="MJ148" s="19"/>
      <c r="MK148" s="19"/>
      <c r="ML148" s="19"/>
      <c r="MM148" s="19"/>
      <c r="MN148" s="19"/>
      <c r="MO148" s="19"/>
      <c r="MP148" s="19"/>
      <c r="MQ148" s="19"/>
      <c r="MR148" s="19"/>
      <c r="MS148" s="19"/>
      <c r="MT148" s="19"/>
      <c r="MU148" s="19"/>
      <c r="MV148" s="19"/>
      <c r="MW148" s="19"/>
      <c r="MX148" s="19"/>
      <c r="MY148" s="19"/>
      <c r="MZ148" s="19"/>
      <c r="NA148" s="19"/>
      <c r="NB148" s="19"/>
      <c r="NC148" s="19"/>
      <c r="ND148" s="19"/>
      <c r="NE148" s="19"/>
      <c r="NF148" s="19"/>
      <c r="NG148" s="19"/>
      <c r="NH148" s="19"/>
      <c r="NI148" s="19"/>
      <c r="NJ148" s="19"/>
      <c r="NK148" s="19"/>
      <c r="NL148" s="19"/>
      <c r="NM148" s="19"/>
      <c r="NN148" s="19"/>
      <c r="NO148" s="19"/>
      <c r="NP148" s="19"/>
      <c r="NQ148" s="19"/>
      <c r="NR148" s="19"/>
      <c r="NS148" s="19"/>
      <c r="NT148" s="19"/>
      <c r="NU148" s="19"/>
      <c r="NV148" s="19"/>
      <c r="NW148" s="19"/>
      <c r="NX148" s="19"/>
      <c r="NY148" s="19"/>
      <c r="NZ148" s="19"/>
      <c r="OA148" s="19"/>
      <c r="OB148" s="19"/>
      <c r="OC148" s="19"/>
      <c r="OD148" s="19"/>
      <c r="OE148" s="19"/>
      <c r="OF148" s="19"/>
      <c r="OG148" s="19"/>
      <c r="OH148" s="19"/>
      <c r="OI148" s="19"/>
      <c r="OJ148" s="19"/>
      <c r="OK148" s="19"/>
      <c r="OL148" s="19"/>
      <c r="OM148" s="19"/>
      <c r="ON148" s="19"/>
      <c r="OO148" s="19"/>
      <c r="OP148" s="19"/>
      <c r="OQ148" s="19"/>
      <c r="OR148" s="19"/>
      <c r="OS148" s="19"/>
      <c r="OT148" s="19"/>
      <c r="OU148" s="19"/>
      <c r="OV148" s="19"/>
      <c r="OW148" s="19"/>
      <c r="OX148" s="19"/>
      <c r="OY148" s="19"/>
      <c r="OZ148" s="19"/>
      <c r="PA148" s="19"/>
      <c r="PB148" s="19"/>
      <c r="PC148" s="19"/>
      <c r="PD148" s="19"/>
      <c r="PE148" s="19"/>
      <c r="PF148" s="19"/>
      <c r="PG148" s="19"/>
      <c r="PH148" s="19"/>
      <c r="PI148" s="19"/>
      <c r="PJ148" s="19"/>
      <c r="PK148" s="19"/>
      <c r="PL148" s="19"/>
      <c r="PM148" s="19"/>
      <c r="PN148" s="19"/>
      <c r="PO148" s="19"/>
      <c r="PP148" s="19"/>
      <c r="PQ148" s="19"/>
      <c r="PR148" s="19"/>
      <c r="PS148" s="19"/>
      <c r="PT148" s="19"/>
      <c r="PU148" s="19"/>
      <c r="PV148" s="19"/>
      <c r="PW148" s="19"/>
      <c r="PX148" s="19"/>
      <c r="PY148" s="19"/>
      <c r="PZ148" s="19"/>
      <c r="QA148" s="19"/>
      <c r="QB148" s="19"/>
      <c r="QC148" s="19"/>
      <c r="QD148" s="19"/>
      <c r="QE148" s="19"/>
      <c r="QF148" s="19"/>
      <c r="QG148" s="19"/>
      <c r="QH148" s="19"/>
      <c r="QI148" s="19"/>
      <c r="QJ148" s="19"/>
      <c r="QK148" s="19"/>
      <c r="QL148" s="19"/>
      <c r="QM148" s="19"/>
      <c r="QN148" s="19"/>
      <c r="QO148" s="19"/>
      <c r="QP148" s="19"/>
      <c r="QQ148" s="19"/>
      <c r="QR148" s="19"/>
      <c r="QS148" s="19"/>
      <c r="QT148" s="19"/>
      <c r="QU148" s="19"/>
      <c r="QV148" s="19"/>
      <c r="QW148" s="19">
        <v>2</v>
      </c>
      <c r="QX148" s="19"/>
      <c r="QY148" s="19"/>
      <c r="QZ148" s="19"/>
      <c r="RA148" s="19"/>
      <c r="RB148" s="19"/>
      <c r="RC148" s="19"/>
      <c r="RD148" s="19"/>
      <c r="RE148" s="19"/>
      <c r="RF148" s="19"/>
      <c r="RG148" s="19"/>
      <c r="RH148" s="19"/>
      <c r="RI148" s="19"/>
      <c r="RJ148" s="19"/>
      <c r="RK148" s="19"/>
      <c r="RL148" s="19"/>
      <c r="RM148" s="19"/>
      <c r="RN148" s="19"/>
      <c r="RO148" s="19"/>
      <c r="RP148" s="19"/>
      <c r="RQ148" s="19"/>
      <c r="RR148" s="19"/>
      <c r="RS148" s="19"/>
      <c r="RT148" s="19"/>
      <c r="RU148" s="19"/>
      <c r="RV148" s="19"/>
      <c r="RW148" s="19"/>
      <c r="RX148" s="19"/>
      <c r="RY148" s="19"/>
      <c r="RZ148" s="19"/>
      <c r="SA148" s="19"/>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row>
    <row r="149" spans="2:572" ht="15" hidden="1" customHeight="1" outlineLevel="1">
      <c r="B149" s="23" t="s">
        <v>830</v>
      </c>
      <c r="C149" s="69" t="str">
        <f>HYPERLINK("#Référentiel_de_Compétences!"&amp;ADDRESS(6+MATCH(B149,[2]Référentiel_de_Compétences!$B$7:$B$218,0),4),"Définition")</f>
        <v>Définition</v>
      </c>
      <c r="D149" s="24" t="str">
        <f>VLOOKUP(B149,[2]Référentiel_de_Compétences!$B$7:$C$399,2,0)</f>
        <v>Segmentation client</v>
      </c>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19"/>
      <c r="AE149" s="21"/>
      <c r="AF149" s="19"/>
      <c r="AG149" s="19"/>
      <c r="AH149" s="21"/>
      <c r="AI149" s="19"/>
      <c r="AJ149" s="19"/>
      <c r="AK149" s="21"/>
      <c r="AL149" s="19"/>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84"/>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1"/>
      <c r="JH149" s="21"/>
      <c r="JI149" s="21"/>
      <c r="JJ149" s="21"/>
      <c r="JK149" s="21"/>
      <c r="JL149" s="21"/>
      <c r="JM149" s="21"/>
      <c r="JN149" s="21"/>
      <c r="JO149" s="21"/>
      <c r="JP149" s="21"/>
      <c r="JQ149" s="21"/>
      <c r="JR149" s="21"/>
      <c r="JS149" s="21"/>
      <c r="JT149" s="21"/>
      <c r="JU149" s="21"/>
      <c r="JV149" s="21"/>
      <c r="JW149" s="21"/>
      <c r="JX149" s="21"/>
      <c r="JY149" s="21"/>
      <c r="JZ149" s="21"/>
      <c r="KA149" s="21"/>
      <c r="KB149" s="21"/>
      <c r="KC149" s="21"/>
      <c r="KD149" s="21"/>
      <c r="KE149" s="21"/>
      <c r="KF149" s="21"/>
      <c r="KG149" s="21"/>
      <c r="KH149" s="21"/>
      <c r="KI149" s="21"/>
      <c r="KJ149" s="21"/>
      <c r="KK149" s="21"/>
      <c r="KL149" s="21"/>
      <c r="KM149" s="21"/>
      <c r="KN149" s="21"/>
      <c r="KO149" s="21"/>
      <c r="KP149" s="21"/>
      <c r="KQ149" s="21"/>
      <c r="KR149" s="21"/>
      <c r="KS149" s="21"/>
      <c r="KT149" s="21"/>
      <c r="KU149" s="21"/>
      <c r="KV149" s="21"/>
      <c r="KW149" s="21"/>
      <c r="KX149" s="21"/>
      <c r="KY149" s="21"/>
      <c r="KZ149" s="21"/>
      <c r="LA149" s="21"/>
      <c r="LB149" s="21"/>
      <c r="LC149" s="21"/>
      <c r="LD149" s="21"/>
      <c r="LE149" s="21"/>
      <c r="LF149" s="21"/>
      <c r="LG149" s="21"/>
      <c r="LH149" s="21"/>
      <c r="LI149" s="21"/>
      <c r="LJ149" s="21"/>
      <c r="LK149" s="21"/>
      <c r="LL149" s="21"/>
      <c r="LM149" s="21"/>
      <c r="LN149" s="21"/>
      <c r="LO149" s="21"/>
      <c r="LP149" s="21"/>
      <c r="LQ149" s="21"/>
      <c r="LR149" s="21"/>
      <c r="LS149" s="21"/>
      <c r="LT149" s="21"/>
      <c r="LU149" s="21"/>
      <c r="LV149" s="21"/>
      <c r="LW149" s="21"/>
      <c r="LX149" s="21"/>
      <c r="LY149" s="21"/>
      <c r="LZ149" s="21"/>
      <c r="MA149" s="21"/>
      <c r="MB149" s="21"/>
      <c r="MC149" s="21"/>
      <c r="MD149" s="21"/>
      <c r="ME149" s="21"/>
      <c r="MF149" s="21"/>
      <c r="MG149" s="21"/>
      <c r="MH149" s="21"/>
      <c r="MI149" s="21"/>
      <c r="MJ149" s="21"/>
      <c r="MK149" s="21"/>
      <c r="ML149" s="21"/>
      <c r="MM149" s="21"/>
      <c r="MN149" s="21"/>
      <c r="MO149" s="21"/>
      <c r="MP149" s="21"/>
      <c r="MQ149" s="21"/>
      <c r="MR149" s="21"/>
      <c r="MS149" s="21"/>
      <c r="MT149" s="21"/>
      <c r="MU149" s="21"/>
      <c r="MV149" s="21"/>
      <c r="MW149" s="21"/>
      <c r="MX149" s="21"/>
      <c r="MY149" s="21"/>
      <c r="MZ149" s="21"/>
      <c r="NA149" s="21"/>
      <c r="NB149" s="21"/>
      <c r="NC149" s="21"/>
      <c r="ND149" s="21"/>
      <c r="NE149" s="21"/>
      <c r="NF149" s="21"/>
      <c r="NG149" s="21"/>
      <c r="NH149" s="21"/>
      <c r="NI149" s="21"/>
      <c r="NJ149" s="21"/>
      <c r="NK149" s="21"/>
      <c r="NL149" s="21"/>
      <c r="NM149" s="21"/>
      <c r="NN149" s="21"/>
      <c r="NO149" s="21"/>
      <c r="NP149" s="21"/>
      <c r="NQ149" s="21"/>
      <c r="NR149" s="21"/>
      <c r="NS149" s="21"/>
      <c r="NT149" s="21"/>
      <c r="NU149" s="21"/>
      <c r="NV149" s="21"/>
      <c r="NW149" s="21"/>
      <c r="NX149" s="21"/>
      <c r="NY149" s="21"/>
      <c r="NZ149" s="21"/>
      <c r="OA149" s="21"/>
      <c r="OB149" s="21"/>
      <c r="OC149" s="21"/>
      <c r="OD149" s="21"/>
      <c r="OE149" s="21"/>
      <c r="OF149" s="21"/>
      <c r="OG149" s="21"/>
      <c r="OH149" s="21"/>
      <c r="OI149" s="21"/>
      <c r="OJ149" s="21"/>
      <c r="OK149" s="21"/>
      <c r="OL149" s="21"/>
      <c r="OM149" s="21"/>
      <c r="ON149" s="21"/>
      <c r="OO149" s="21"/>
      <c r="OP149" s="21"/>
      <c r="OQ149" s="21"/>
      <c r="OR149" s="21"/>
      <c r="OS149" s="21"/>
      <c r="OT149" s="21"/>
      <c r="OU149" s="21"/>
      <c r="OV149" s="21"/>
      <c r="OW149" s="21"/>
      <c r="OX149" s="21"/>
      <c r="OY149" s="21"/>
      <c r="OZ149" s="21"/>
      <c r="PA149" s="21"/>
      <c r="PB149" s="21"/>
      <c r="PC149" s="21"/>
      <c r="PD149" s="21"/>
      <c r="PE149" s="21"/>
      <c r="PF149" s="21"/>
      <c r="PG149" s="21"/>
      <c r="PH149" s="21"/>
      <c r="PI149" s="21"/>
      <c r="PJ149" s="21"/>
      <c r="PK149" s="21"/>
      <c r="PL149" s="21"/>
      <c r="PM149" s="21"/>
      <c r="PN149" s="21"/>
      <c r="PO149" s="21"/>
      <c r="PP149" s="21"/>
      <c r="PQ149" s="21"/>
      <c r="PR149" s="21"/>
      <c r="PS149" s="21"/>
      <c r="PT149" s="21"/>
      <c r="PU149" s="21"/>
      <c r="PV149" s="21"/>
      <c r="PW149" s="21"/>
      <c r="PX149" s="21"/>
      <c r="PY149" s="21"/>
      <c r="PZ149" s="21"/>
      <c r="QA149" s="21"/>
      <c r="QB149" s="21"/>
      <c r="QC149" s="21"/>
      <c r="QD149" s="21"/>
      <c r="QE149" s="21"/>
      <c r="QF149" s="21"/>
      <c r="QG149" s="21"/>
      <c r="QH149" s="21"/>
      <c r="QI149" s="21"/>
      <c r="QJ149" s="21"/>
      <c r="QK149" s="21"/>
      <c r="QL149" s="21"/>
      <c r="QM149" s="21"/>
      <c r="QN149" s="21"/>
      <c r="QO149" s="21"/>
      <c r="QP149" s="21"/>
      <c r="QQ149" s="21"/>
      <c r="QR149" s="21"/>
      <c r="QS149" s="21"/>
      <c r="QT149" s="21"/>
      <c r="QU149" s="21"/>
      <c r="QV149" s="21"/>
      <c r="QW149" s="21"/>
      <c r="QX149" s="21"/>
      <c r="QY149" s="21"/>
      <c r="QZ149" s="21"/>
      <c r="RA149" s="21"/>
      <c r="RB149" s="21"/>
      <c r="RC149" s="21"/>
      <c r="RD149" s="21"/>
      <c r="RE149" s="21"/>
      <c r="RF149" s="21"/>
      <c r="RG149" s="21"/>
      <c r="RH149" s="21"/>
      <c r="RI149" s="21"/>
      <c r="RJ149" s="21"/>
      <c r="RK149" s="21"/>
      <c r="RL149" s="21"/>
      <c r="RM149" s="21"/>
      <c r="RN149" s="21"/>
      <c r="RO149" s="21"/>
      <c r="RP149" s="21"/>
      <c r="RQ149" s="21"/>
      <c r="RR149" s="21"/>
      <c r="RS149" s="21"/>
      <c r="RT149" s="21"/>
      <c r="RU149" s="21"/>
      <c r="RV149" s="21"/>
      <c r="RW149" s="21"/>
      <c r="RX149" s="21"/>
      <c r="RY149" s="21"/>
      <c r="RZ149" s="21"/>
      <c r="SA149" s="21"/>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row>
    <row r="150" spans="2:572" ht="15" hidden="1" customHeight="1" outlineLevel="1">
      <c r="B150" s="23" t="s">
        <v>831</v>
      </c>
      <c r="C150" s="69" t="str">
        <f>HYPERLINK("#Référentiel_de_Compétences!"&amp;ADDRESS(6+MATCH(B150,[2]Référentiel_de_Compétences!$B$7:$B$218,0),4),"Définition")</f>
        <v>Définition</v>
      </c>
      <c r="D150" s="24" t="str">
        <f>VLOOKUP(B150,[2]Référentiel_de_Compétences!$B$7:$C$399,2,0)</f>
        <v>Gestion de la relation client (CRM)</v>
      </c>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19"/>
      <c r="AE150" s="21"/>
      <c r="AF150" s="19"/>
      <c r="AG150" s="19"/>
      <c r="AH150" s="21"/>
      <c r="AI150" s="19"/>
      <c r="AJ150" s="19"/>
      <c r="AK150" s="21"/>
      <c r="AL150" s="19"/>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84"/>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1"/>
      <c r="JH150" s="21"/>
      <c r="JI150" s="21"/>
      <c r="JJ150" s="21"/>
      <c r="JK150" s="21"/>
      <c r="JL150" s="21"/>
      <c r="JM150" s="21"/>
      <c r="JN150" s="21"/>
      <c r="JO150" s="21"/>
      <c r="JP150" s="21"/>
      <c r="JQ150" s="21"/>
      <c r="JR150" s="21"/>
      <c r="JS150" s="21"/>
      <c r="JT150" s="21"/>
      <c r="JU150" s="21"/>
      <c r="JV150" s="21"/>
      <c r="JW150" s="21"/>
      <c r="JX150" s="21"/>
      <c r="JY150" s="21"/>
      <c r="JZ150" s="21"/>
      <c r="KA150" s="21"/>
      <c r="KB150" s="21"/>
      <c r="KC150" s="21"/>
      <c r="KD150" s="21"/>
      <c r="KE150" s="21"/>
      <c r="KF150" s="21"/>
      <c r="KG150" s="21"/>
      <c r="KH150" s="21"/>
      <c r="KI150" s="21"/>
      <c r="KJ150" s="21"/>
      <c r="KK150" s="21"/>
      <c r="KL150" s="21"/>
      <c r="KM150" s="21"/>
      <c r="KN150" s="21"/>
      <c r="KO150" s="21"/>
      <c r="KP150" s="21"/>
      <c r="KQ150" s="21"/>
      <c r="KR150" s="21"/>
      <c r="KS150" s="21"/>
      <c r="KT150" s="21"/>
      <c r="KU150" s="21"/>
      <c r="KV150" s="21"/>
      <c r="KW150" s="21"/>
      <c r="KX150" s="21"/>
      <c r="KY150" s="21"/>
      <c r="KZ150" s="21"/>
      <c r="LA150" s="21"/>
      <c r="LB150" s="21"/>
      <c r="LC150" s="21"/>
      <c r="LD150" s="21"/>
      <c r="LE150" s="21"/>
      <c r="LF150" s="21"/>
      <c r="LG150" s="21"/>
      <c r="LH150" s="21"/>
      <c r="LI150" s="21"/>
      <c r="LJ150" s="21"/>
      <c r="LK150" s="21"/>
      <c r="LL150" s="21"/>
      <c r="LM150" s="21"/>
      <c r="LN150" s="21"/>
      <c r="LO150" s="21"/>
      <c r="LP150" s="21"/>
      <c r="LQ150" s="21"/>
      <c r="LR150" s="21"/>
      <c r="LS150" s="21"/>
      <c r="LT150" s="21"/>
      <c r="LU150" s="21"/>
      <c r="LV150" s="21"/>
      <c r="LW150" s="21"/>
      <c r="LX150" s="21"/>
      <c r="LY150" s="21"/>
      <c r="LZ150" s="21"/>
      <c r="MA150" s="21"/>
      <c r="MB150" s="21"/>
      <c r="MC150" s="21"/>
      <c r="MD150" s="21"/>
      <c r="ME150" s="21"/>
      <c r="MF150" s="21"/>
      <c r="MG150" s="21"/>
      <c r="MH150" s="21"/>
      <c r="MI150" s="21"/>
      <c r="MJ150" s="21"/>
      <c r="MK150" s="21"/>
      <c r="ML150" s="21"/>
      <c r="MM150" s="21"/>
      <c r="MN150" s="21"/>
      <c r="MO150" s="21"/>
      <c r="MP150" s="21"/>
      <c r="MQ150" s="21"/>
      <c r="MR150" s="21"/>
      <c r="MS150" s="21"/>
      <c r="MT150" s="21"/>
      <c r="MU150" s="21"/>
      <c r="MV150" s="21"/>
      <c r="MW150" s="21"/>
      <c r="MX150" s="21"/>
      <c r="MY150" s="21"/>
      <c r="MZ150" s="21"/>
      <c r="NA150" s="21"/>
      <c r="NB150" s="21"/>
      <c r="NC150" s="21"/>
      <c r="ND150" s="21"/>
      <c r="NE150" s="21"/>
      <c r="NF150" s="21"/>
      <c r="NG150" s="21"/>
      <c r="NH150" s="21"/>
      <c r="NI150" s="21"/>
      <c r="NJ150" s="21"/>
      <c r="NK150" s="21"/>
      <c r="NL150" s="21"/>
      <c r="NM150" s="21"/>
      <c r="NN150" s="21"/>
      <c r="NO150" s="21"/>
      <c r="NP150" s="21"/>
      <c r="NQ150" s="21"/>
      <c r="NR150" s="21"/>
      <c r="NS150" s="21"/>
      <c r="NT150" s="21"/>
      <c r="NU150" s="21"/>
      <c r="NV150" s="21"/>
      <c r="NW150" s="21"/>
      <c r="NX150" s="21"/>
      <c r="NY150" s="21"/>
      <c r="NZ150" s="21"/>
      <c r="OA150" s="21"/>
      <c r="OB150" s="21"/>
      <c r="OC150" s="21"/>
      <c r="OD150" s="21"/>
      <c r="OE150" s="21"/>
      <c r="OF150" s="21"/>
      <c r="OG150" s="21"/>
      <c r="OH150" s="21"/>
      <c r="OI150" s="21"/>
      <c r="OJ150" s="21"/>
      <c r="OK150" s="21"/>
      <c r="OL150" s="21"/>
      <c r="OM150" s="21"/>
      <c r="ON150" s="21"/>
      <c r="OO150" s="21"/>
      <c r="OP150" s="21"/>
      <c r="OQ150" s="21"/>
      <c r="OR150" s="21"/>
      <c r="OS150" s="21"/>
      <c r="OT150" s="21"/>
      <c r="OU150" s="21"/>
      <c r="OV150" s="21"/>
      <c r="OW150" s="21"/>
      <c r="OX150" s="21"/>
      <c r="OY150" s="21"/>
      <c r="OZ150" s="21"/>
      <c r="PA150" s="21"/>
      <c r="PB150" s="21"/>
      <c r="PC150" s="21"/>
      <c r="PD150" s="21"/>
      <c r="PE150" s="21"/>
      <c r="PF150" s="21"/>
      <c r="PG150" s="21"/>
      <c r="PH150" s="21"/>
      <c r="PI150" s="21"/>
      <c r="PJ150" s="21"/>
      <c r="PK150" s="21"/>
      <c r="PL150" s="21"/>
      <c r="PM150" s="21"/>
      <c r="PN150" s="21"/>
      <c r="PO150" s="21"/>
      <c r="PP150" s="21"/>
      <c r="PQ150" s="21"/>
      <c r="PR150" s="21"/>
      <c r="PS150" s="21"/>
      <c r="PT150" s="21"/>
      <c r="PU150" s="21"/>
      <c r="PV150" s="21"/>
      <c r="PW150" s="21"/>
      <c r="PX150" s="21"/>
      <c r="PY150" s="21"/>
      <c r="PZ150" s="21"/>
      <c r="QA150" s="21"/>
      <c r="QB150" s="21"/>
      <c r="QC150" s="21"/>
      <c r="QD150" s="21"/>
      <c r="QE150" s="21"/>
      <c r="QF150" s="21"/>
      <c r="QG150" s="21"/>
      <c r="QH150" s="21"/>
      <c r="QI150" s="21"/>
      <c r="QJ150" s="21"/>
      <c r="QK150" s="21"/>
      <c r="QL150" s="21"/>
      <c r="QM150" s="21"/>
      <c r="QN150" s="21"/>
      <c r="QO150" s="21"/>
      <c r="QP150" s="21"/>
      <c r="QQ150" s="21"/>
      <c r="QR150" s="21"/>
      <c r="QS150" s="21"/>
      <c r="QT150" s="21"/>
      <c r="QU150" s="21"/>
      <c r="QV150" s="21"/>
      <c r="QW150" s="21"/>
      <c r="QX150" s="21"/>
      <c r="QY150" s="21"/>
      <c r="QZ150" s="21"/>
      <c r="RA150" s="21"/>
      <c r="RB150" s="21"/>
      <c r="RC150" s="21"/>
      <c r="RD150" s="21"/>
      <c r="RE150" s="21"/>
      <c r="RF150" s="21"/>
      <c r="RG150" s="21"/>
      <c r="RH150" s="21"/>
      <c r="RI150" s="21"/>
      <c r="RJ150" s="21"/>
      <c r="RK150" s="21"/>
      <c r="RL150" s="21"/>
      <c r="RM150" s="21"/>
      <c r="RN150" s="21"/>
      <c r="RO150" s="21"/>
      <c r="RP150" s="21"/>
      <c r="RQ150" s="21"/>
      <c r="RR150" s="21"/>
      <c r="RS150" s="21"/>
      <c r="RT150" s="21"/>
      <c r="RU150" s="21"/>
      <c r="RV150" s="21"/>
      <c r="RW150" s="21"/>
      <c r="RX150" s="21"/>
      <c r="RY150" s="21"/>
      <c r="RZ150" s="21"/>
      <c r="SA150" s="21"/>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row>
    <row r="151" spans="2:572" ht="15" hidden="1" customHeight="1" outlineLevel="1">
      <c r="B151" s="23" t="s">
        <v>832</v>
      </c>
      <c r="C151" s="69" t="str">
        <f>HYPERLINK("#Référentiel_de_Compétences!"&amp;ADDRESS(6+MATCH(B151,[2]Référentiel_de_Compétences!$B$7:$B$218,0),4),"Définition")</f>
        <v>Définition</v>
      </c>
      <c r="D151" s="24" t="str">
        <f>VLOOKUP(B151,[2]Référentiel_de_Compétences!$B$7:$C$399,2,0)</f>
        <v>Marketing digital</v>
      </c>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19"/>
      <c r="AE151" s="21"/>
      <c r="AF151" s="19"/>
      <c r="AG151" s="19"/>
      <c r="AH151" s="21"/>
      <c r="AI151" s="19"/>
      <c r="AJ151" s="19"/>
      <c r="AK151" s="21"/>
      <c r="AL151" s="19"/>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84"/>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9"/>
      <c r="KO151" s="19"/>
      <c r="KP151" s="19"/>
      <c r="KQ151" s="19"/>
      <c r="KR151" s="19"/>
      <c r="KS151" s="19"/>
      <c r="KT151" s="19"/>
      <c r="KU151" s="19"/>
      <c r="KV151" s="19"/>
      <c r="KW151" s="19"/>
      <c r="KX151" s="19"/>
      <c r="KY151" s="19"/>
      <c r="KZ151" s="19"/>
      <c r="LA151" s="19"/>
      <c r="LB151" s="19"/>
      <c r="LC151" s="19"/>
      <c r="LD151" s="19"/>
      <c r="LE151" s="19"/>
      <c r="LF151" s="19"/>
      <c r="LG151" s="19"/>
      <c r="LH151" s="19"/>
      <c r="LI151" s="19"/>
      <c r="LJ151" s="19"/>
      <c r="LK151" s="19"/>
      <c r="LL151" s="19"/>
      <c r="LM151" s="19"/>
      <c r="LN151" s="19"/>
      <c r="LO151" s="19"/>
      <c r="LP151" s="19"/>
      <c r="LQ151" s="19"/>
      <c r="LR151" s="19"/>
      <c r="LS151" s="19"/>
      <c r="LT151" s="19"/>
      <c r="LU151" s="19"/>
      <c r="LV151" s="19"/>
      <c r="LW151" s="19"/>
      <c r="LX151" s="19"/>
      <c r="LY151" s="19"/>
      <c r="LZ151" s="19"/>
      <c r="MA151" s="19"/>
      <c r="MB151" s="19"/>
      <c r="MC151" s="19"/>
      <c r="MD151" s="19"/>
      <c r="ME151" s="19"/>
      <c r="MF151" s="19"/>
      <c r="MG151" s="19"/>
      <c r="MH151" s="19"/>
      <c r="MI151" s="19"/>
      <c r="MJ151" s="19"/>
      <c r="MK151" s="19"/>
      <c r="ML151" s="19"/>
      <c r="MM151" s="19"/>
      <c r="MN151" s="19"/>
      <c r="MO151" s="19"/>
      <c r="MP151" s="19"/>
      <c r="MQ151" s="19"/>
      <c r="MR151" s="19"/>
      <c r="MS151" s="19"/>
      <c r="MT151" s="19"/>
      <c r="MU151" s="19"/>
      <c r="MV151" s="19"/>
      <c r="MW151" s="19"/>
      <c r="MX151" s="19"/>
      <c r="MY151" s="19"/>
      <c r="MZ151" s="19"/>
      <c r="NA151" s="19"/>
      <c r="NB151" s="19"/>
      <c r="NC151" s="19"/>
      <c r="ND151" s="19"/>
      <c r="NE151" s="19"/>
      <c r="NF151" s="19"/>
      <c r="NG151" s="19"/>
      <c r="NH151" s="19"/>
      <c r="NI151" s="19"/>
      <c r="NJ151" s="19"/>
      <c r="NK151" s="19"/>
      <c r="NL151" s="19"/>
      <c r="NM151" s="19"/>
      <c r="NN151" s="19"/>
      <c r="NO151" s="19"/>
      <c r="NP151" s="19"/>
      <c r="NQ151" s="19"/>
      <c r="NR151" s="19"/>
      <c r="NS151" s="19"/>
      <c r="NT151" s="19"/>
      <c r="NU151" s="19"/>
      <c r="NV151" s="19"/>
      <c r="NW151" s="19"/>
      <c r="NX151" s="19"/>
      <c r="NY151" s="19"/>
      <c r="NZ151" s="19"/>
      <c r="OA151" s="19"/>
      <c r="OB151" s="19"/>
      <c r="OC151" s="19"/>
      <c r="OD151" s="19"/>
      <c r="OE151" s="19"/>
      <c r="OF151" s="19"/>
      <c r="OG151" s="19"/>
      <c r="OH151" s="19"/>
      <c r="OI151" s="19"/>
      <c r="OJ151" s="19"/>
      <c r="OK151" s="19"/>
      <c r="OL151" s="19"/>
      <c r="OM151" s="19"/>
      <c r="ON151" s="19"/>
      <c r="OO151" s="19"/>
      <c r="OP151" s="19"/>
      <c r="OQ151" s="19"/>
      <c r="OR151" s="19"/>
      <c r="OS151" s="19"/>
      <c r="OT151" s="19"/>
      <c r="OU151" s="19"/>
      <c r="OV151" s="19"/>
      <c r="OW151" s="19"/>
      <c r="OX151" s="19"/>
      <c r="OY151" s="19"/>
      <c r="OZ151" s="19"/>
      <c r="PA151" s="19"/>
      <c r="PB151" s="19"/>
      <c r="PC151" s="19"/>
      <c r="PD151" s="19"/>
      <c r="PE151" s="19"/>
      <c r="PF151" s="19"/>
      <c r="PG151" s="19"/>
      <c r="PH151" s="19"/>
      <c r="PI151" s="19"/>
      <c r="PJ151" s="19"/>
      <c r="PK151" s="19"/>
      <c r="PL151" s="19"/>
      <c r="PM151" s="19"/>
      <c r="PN151" s="19"/>
      <c r="PO151" s="19"/>
      <c r="PP151" s="19"/>
      <c r="PQ151" s="19"/>
      <c r="PR151" s="19"/>
      <c r="PS151" s="19"/>
      <c r="PT151" s="19"/>
      <c r="PU151" s="19"/>
      <c r="PV151" s="19"/>
      <c r="PW151" s="19"/>
      <c r="PX151" s="19"/>
      <c r="PY151" s="19"/>
      <c r="PZ151" s="19"/>
      <c r="QA151" s="19"/>
      <c r="QB151" s="19"/>
      <c r="QC151" s="19"/>
      <c r="QD151" s="19"/>
      <c r="QE151" s="19"/>
      <c r="QF151" s="19"/>
      <c r="QG151" s="19"/>
      <c r="QH151" s="19"/>
      <c r="QI151" s="19"/>
      <c r="QJ151" s="19"/>
      <c r="QK151" s="19"/>
      <c r="QL151" s="19"/>
      <c r="QM151" s="19"/>
      <c r="QN151" s="19"/>
      <c r="QO151" s="19"/>
      <c r="QP151" s="19"/>
      <c r="QQ151" s="19"/>
      <c r="QR151" s="19"/>
      <c r="QS151" s="19"/>
      <c r="QT151" s="19"/>
      <c r="QU151" s="19"/>
      <c r="QV151" s="19"/>
      <c r="QW151" s="19">
        <v>2</v>
      </c>
      <c r="QX151" s="19"/>
      <c r="QY151" s="19"/>
      <c r="QZ151" s="19"/>
      <c r="RA151" s="19"/>
      <c r="RB151" s="19"/>
      <c r="RC151" s="19"/>
      <c r="RD151" s="19"/>
      <c r="RE151" s="19"/>
      <c r="RF151" s="19"/>
      <c r="RG151" s="19"/>
      <c r="RH151" s="19"/>
      <c r="RI151" s="19"/>
      <c r="RJ151" s="19"/>
      <c r="RK151" s="19"/>
      <c r="RL151" s="19"/>
      <c r="RM151" s="19"/>
      <c r="RN151" s="19"/>
      <c r="RO151" s="19"/>
      <c r="RP151" s="19"/>
      <c r="RQ151" s="19"/>
      <c r="RR151" s="19"/>
      <c r="RS151" s="19"/>
      <c r="RT151" s="19"/>
      <c r="RU151" s="19"/>
      <c r="RV151" s="19"/>
      <c r="RW151" s="19"/>
      <c r="RX151" s="19"/>
      <c r="RY151" s="19"/>
      <c r="RZ151" s="19"/>
      <c r="SA151" s="19"/>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row>
    <row r="152" spans="2:572" ht="15" hidden="1" customHeight="1" outlineLevel="1">
      <c r="B152" s="23" t="s">
        <v>833</v>
      </c>
      <c r="C152" s="69" t="str">
        <f>HYPERLINK("#Référentiel_de_Compétences!"&amp;ADDRESS(6+MATCH(B152,[2]Référentiel_de_Compétences!$B$7:$B$218,0),4),"Définition")</f>
        <v>Définition</v>
      </c>
      <c r="D152" s="24" t="str">
        <f>VLOOKUP(B152,[2]Référentiel_de_Compétences!$B$7:$C$399,2,0)</f>
        <v>Plans et stratégie marketing (dont digital)</v>
      </c>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19"/>
      <c r="AE152" s="21"/>
      <c r="AF152" s="19"/>
      <c r="AG152" s="19"/>
      <c r="AH152" s="21"/>
      <c r="AI152" s="19"/>
      <c r="AJ152" s="19"/>
      <c r="AK152" s="21"/>
      <c r="AL152" s="19"/>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84"/>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1"/>
      <c r="JH152" s="21"/>
      <c r="JI152" s="21"/>
      <c r="JJ152" s="21"/>
      <c r="JK152" s="21"/>
      <c r="JL152" s="21"/>
      <c r="JM152" s="21"/>
      <c r="JN152" s="21"/>
      <c r="JO152" s="21"/>
      <c r="JP152" s="21"/>
      <c r="JQ152" s="21"/>
      <c r="JR152" s="21"/>
      <c r="JS152" s="21"/>
      <c r="JT152" s="21"/>
      <c r="JU152" s="21"/>
      <c r="JV152" s="21"/>
      <c r="JW152" s="21"/>
      <c r="JX152" s="21"/>
      <c r="JY152" s="21"/>
      <c r="JZ152" s="21"/>
      <c r="KA152" s="21"/>
      <c r="KB152" s="21"/>
      <c r="KC152" s="21"/>
      <c r="KD152" s="21"/>
      <c r="KE152" s="21"/>
      <c r="KF152" s="21"/>
      <c r="KG152" s="21"/>
      <c r="KH152" s="21"/>
      <c r="KI152" s="21"/>
      <c r="KJ152" s="21"/>
      <c r="KK152" s="21"/>
      <c r="KL152" s="21"/>
      <c r="KM152" s="21"/>
      <c r="KN152" s="21"/>
      <c r="KO152" s="21"/>
      <c r="KP152" s="21"/>
      <c r="KQ152" s="21"/>
      <c r="KR152" s="21"/>
      <c r="KS152" s="21"/>
      <c r="KT152" s="21"/>
      <c r="KU152" s="21"/>
      <c r="KV152" s="21"/>
      <c r="KW152" s="21"/>
      <c r="KX152" s="21"/>
      <c r="KY152" s="21"/>
      <c r="KZ152" s="21"/>
      <c r="LA152" s="21"/>
      <c r="LB152" s="21"/>
      <c r="LC152" s="21"/>
      <c r="LD152" s="21"/>
      <c r="LE152" s="21"/>
      <c r="LF152" s="21"/>
      <c r="LG152" s="21"/>
      <c r="LH152" s="21"/>
      <c r="LI152" s="21"/>
      <c r="LJ152" s="21"/>
      <c r="LK152" s="21"/>
      <c r="LL152" s="21"/>
      <c r="LM152" s="21"/>
      <c r="LN152" s="21"/>
      <c r="LO152" s="21"/>
      <c r="LP152" s="21"/>
      <c r="LQ152" s="21"/>
      <c r="LR152" s="21"/>
      <c r="LS152" s="21"/>
      <c r="LT152" s="21"/>
      <c r="LU152" s="21"/>
      <c r="LV152" s="21"/>
      <c r="LW152" s="21"/>
      <c r="LX152" s="21"/>
      <c r="LY152" s="21"/>
      <c r="LZ152" s="21"/>
      <c r="MA152" s="21"/>
      <c r="MB152" s="21"/>
      <c r="MC152" s="21"/>
      <c r="MD152" s="21"/>
      <c r="ME152" s="21"/>
      <c r="MF152" s="21"/>
      <c r="MG152" s="21"/>
      <c r="MH152" s="21"/>
      <c r="MI152" s="21"/>
      <c r="MJ152" s="21"/>
      <c r="MK152" s="21"/>
      <c r="ML152" s="21"/>
      <c r="MM152" s="21"/>
      <c r="MN152" s="21"/>
      <c r="MO152" s="21"/>
      <c r="MP152" s="21"/>
      <c r="MQ152" s="21"/>
      <c r="MR152" s="21"/>
      <c r="MS152" s="21"/>
      <c r="MT152" s="21"/>
      <c r="MU152" s="21"/>
      <c r="MV152" s="21"/>
      <c r="MW152" s="21"/>
      <c r="MX152" s="21"/>
      <c r="MY152" s="21"/>
      <c r="MZ152" s="21"/>
      <c r="NA152" s="21"/>
      <c r="NB152" s="21"/>
      <c r="NC152" s="21"/>
      <c r="ND152" s="21"/>
      <c r="NE152" s="21"/>
      <c r="NF152" s="21"/>
      <c r="NG152" s="21"/>
      <c r="NH152" s="21"/>
      <c r="NI152" s="21"/>
      <c r="NJ152" s="21"/>
      <c r="NK152" s="21"/>
      <c r="NL152" s="21"/>
      <c r="NM152" s="21"/>
      <c r="NN152" s="21"/>
      <c r="NO152" s="21"/>
      <c r="NP152" s="21"/>
      <c r="NQ152" s="21"/>
      <c r="NR152" s="21"/>
      <c r="NS152" s="21"/>
      <c r="NT152" s="21"/>
      <c r="NU152" s="21"/>
      <c r="NV152" s="21"/>
      <c r="NW152" s="21"/>
      <c r="NX152" s="21"/>
      <c r="NY152" s="21"/>
      <c r="NZ152" s="21"/>
      <c r="OA152" s="21"/>
      <c r="OB152" s="21"/>
      <c r="OC152" s="21"/>
      <c r="OD152" s="21"/>
      <c r="OE152" s="21"/>
      <c r="OF152" s="21"/>
      <c r="OG152" s="21"/>
      <c r="OH152" s="21"/>
      <c r="OI152" s="21"/>
      <c r="OJ152" s="21"/>
      <c r="OK152" s="21"/>
      <c r="OL152" s="21"/>
      <c r="OM152" s="21"/>
      <c r="ON152" s="21"/>
      <c r="OO152" s="21"/>
      <c r="OP152" s="21"/>
      <c r="OQ152" s="21"/>
      <c r="OR152" s="21"/>
      <c r="OS152" s="21"/>
      <c r="OT152" s="21"/>
      <c r="OU152" s="21"/>
      <c r="OV152" s="21"/>
      <c r="OW152" s="21"/>
      <c r="OX152" s="21"/>
      <c r="OY152" s="21"/>
      <c r="OZ152" s="21"/>
      <c r="PA152" s="21"/>
      <c r="PB152" s="21"/>
      <c r="PC152" s="21"/>
      <c r="PD152" s="21"/>
      <c r="PE152" s="21"/>
      <c r="PF152" s="21"/>
      <c r="PG152" s="21"/>
      <c r="PH152" s="21"/>
      <c r="PI152" s="21"/>
      <c r="PJ152" s="21"/>
      <c r="PK152" s="21"/>
      <c r="PL152" s="21"/>
      <c r="PM152" s="21"/>
      <c r="PN152" s="21"/>
      <c r="PO152" s="21"/>
      <c r="PP152" s="21"/>
      <c r="PQ152" s="21"/>
      <c r="PR152" s="21"/>
      <c r="PS152" s="21"/>
      <c r="PT152" s="21"/>
      <c r="PU152" s="21"/>
      <c r="PV152" s="21"/>
      <c r="PW152" s="21"/>
      <c r="PX152" s="21"/>
      <c r="PY152" s="21"/>
      <c r="PZ152" s="21"/>
      <c r="QA152" s="21"/>
      <c r="QB152" s="21"/>
      <c r="QC152" s="21"/>
      <c r="QD152" s="21"/>
      <c r="QE152" s="21"/>
      <c r="QF152" s="21"/>
      <c r="QG152" s="21"/>
      <c r="QH152" s="21"/>
      <c r="QI152" s="21"/>
      <c r="QJ152" s="21"/>
      <c r="QK152" s="21"/>
      <c r="QL152" s="21"/>
      <c r="QM152" s="21"/>
      <c r="QN152" s="21"/>
      <c r="QO152" s="21"/>
      <c r="QP152" s="21"/>
      <c r="QQ152" s="21"/>
      <c r="QR152" s="21"/>
      <c r="QS152" s="21">
        <v>2</v>
      </c>
      <c r="QT152" s="21">
        <v>2</v>
      </c>
      <c r="QU152" s="21">
        <v>2</v>
      </c>
      <c r="QV152" s="21">
        <v>2</v>
      </c>
      <c r="QW152" s="21">
        <v>2</v>
      </c>
      <c r="QX152" s="21"/>
      <c r="QY152" s="21"/>
      <c r="QZ152" s="21"/>
      <c r="RA152" s="21"/>
      <c r="RB152" s="21"/>
      <c r="RC152" s="21"/>
      <c r="RD152" s="21"/>
      <c r="RE152" s="21"/>
      <c r="RF152" s="21"/>
      <c r="RG152" s="21"/>
      <c r="RH152" s="21"/>
      <c r="RI152" s="21"/>
      <c r="RJ152" s="21"/>
      <c r="RK152" s="21"/>
      <c r="RL152" s="21"/>
      <c r="RM152" s="21"/>
      <c r="RN152" s="21"/>
      <c r="RO152" s="21"/>
      <c r="RP152" s="21"/>
      <c r="RQ152" s="21"/>
      <c r="RR152" s="21"/>
      <c r="RS152" s="21"/>
      <c r="RT152" s="21"/>
      <c r="RU152" s="21"/>
      <c r="RV152" s="21"/>
      <c r="RW152" s="21"/>
      <c r="RX152" s="21"/>
      <c r="RY152" s="21"/>
      <c r="RZ152" s="21"/>
      <c r="SA152" s="21"/>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row>
    <row r="153" spans="2:572" ht="15" hidden="1" customHeight="1" outlineLevel="1">
      <c r="B153" s="23" t="s">
        <v>834</v>
      </c>
      <c r="C153" s="69" t="str">
        <f>HYPERLINK("#Référentiel_de_Compétences!"&amp;ADDRESS(6+MATCH(B153,[2]Référentiel_de_Compétences!$B$7:$B$218,0),4),"Définition")</f>
        <v>Définition</v>
      </c>
      <c r="D153" s="24" t="str">
        <f>VLOOKUP(B153,[2]Référentiel_de_Compétences!$B$7:$C$399,2,0)</f>
        <v>Conception et mise en marché d'offres</v>
      </c>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19"/>
      <c r="AE153" s="21"/>
      <c r="AF153" s="19"/>
      <c r="AG153" s="19"/>
      <c r="AH153" s="21"/>
      <c r="AI153" s="19"/>
      <c r="AJ153" s="19"/>
      <c r="AK153" s="21"/>
      <c r="AL153" s="19"/>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84"/>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c r="MJ153" s="19"/>
      <c r="MK153" s="19"/>
      <c r="ML153" s="19"/>
      <c r="MM153" s="19"/>
      <c r="MN153" s="19"/>
      <c r="MO153" s="19"/>
      <c r="MP153" s="19"/>
      <c r="MQ153" s="19"/>
      <c r="MR153" s="19"/>
      <c r="MS153" s="19"/>
      <c r="MT153" s="19"/>
      <c r="MU153" s="19"/>
      <c r="MV153" s="19"/>
      <c r="MW153" s="19"/>
      <c r="MX153" s="19"/>
      <c r="MY153" s="19"/>
      <c r="MZ153" s="19"/>
      <c r="NA153" s="19"/>
      <c r="NB153" s="19"/>
      <c r="NC153" s="19"/>
      <c r="ND153" s="19"/>
      <c r="NE153" s="19"/>
      <c r="NF153" s="19"/>
      <c r="NG153" s="19"/>
      <c r="NH153" s="19"/>
      <c r="NI153" s="19"/>
      <c r="NJ153" s="19"/>
      <c r="NK153" s="19"/>
      <c r="NL153" s="19"/>
      <c r="NM153" s="19"/>
      <c r="NN153" s="19"/>
      <c r="NO153" s="19"/>
      <c r="NP153" s="19"/>
      <c r="NQ153" s="19"/>
      <c r="NR153" s="19"/>
      <c r="NS153" s="19"/>
      <c r="NT153" s="19"/>
      <c r="NU153" s="19"/>
      <c r="NV153" s="19"/>
      <c r="NW153" s="19"/>
      <c r="NX153" s="19"/>
      <c r="NY153" s="19"/>
      <c r="NZ153" s="19"/>
      <c r="OA153" s="19"/>
      <c r="OB153" s="19"/>
      <c r="OC153" s="19"/>
      <c r="OD153" s="19"/>
      <c r="OE153" s="19"/>
      <c r="OF153" s="19"/>
      <c r="OG153" s="19"/>
      <c r="OH153" s="19"/>
      <c r="OI153" s="19"/>
      <c r="OJ153" s="19"/>
      <c r="OK153" s="19"/>
      <c r="OL153" s="19"/>
      <c r="OM153" s="19"/>
      <c r="ON153" s="19"/>
      <c r="OO153" s="19"/>
      <c r="OP153" s="19"/>
      <c r="OQ153" s="19"/>
      <c r="OR153" s="19"/>
      <c r="OS153" s="19"/>
      <c r="OT153" s="19"/>
      <c r="OU153" s="19"/>
      <c r="OV153" s="19"/>
      <c r="OW153" s="19"/>
      <c r="OX153" s="19"/>
      <c r="OY153" s="19"/>
      <c r="OZ153" s="19"/>
      <c r="PA153" s="19"/>
      <c r="PB153" s="19"/>
      <c r="PC153" s="19"/>
      <c r="PD153" s="19"/>
      <c r="PE153" s="19"/>
      <c r="PF153" s="19"/>
      <c r="PG153" s="19"/>
      <c r="PH153" s="19"/>
      <c r="PI153" s="19"/>
      <c r="PJ153" s="19"/>
      <c r="PK153" s="19"/>
      <c r="PL153" s="19"/>
      <c r="PM153" s="19"/>
      <c r="PN153" s="19"/>
      <c r="PO153" s="19"/>
      <c r="PP153" s="19"/>
      <c r="PQ153" s="19"/>
      <c r="PR153" s="19"/>
      <c r="PS153" s="19"/>
      <c r="PT153" s="19"/>
      <c r="PU153" s="19"/>
      <c r="PV153" s="19"/>
      <c r="PW153" s="19"/>
      <c r="PX153" s="19"/>
      <c r="PY153" s="19"/>
      <c r="PZ153" s="19"/>
      <c r="QA153" s="19"/>
      <c r="QB153" s="19"/>
      <c r="QC153" s="19"/>
      <c r="QD153" s="19"/>
      <c r="QE153" s="19"/>
      <c r="QF153" s="19"/>
      <c r="QG153" s="19"/>
      <c r="QH153" s="19"/>
      <c r="QI153" s="19"/>
      <c r="QJ153" s="19"/>
      <c r="QK153" s="19"/>
      <c r="QL153" s="19"/>
      <c r="QM153" s="19"/>
      <c r="QN153" s="19"/>
      <c r="QO153" s="19"/>
      <c r="QP153" s="19"/>
      <c r="QQ153" s="19"/>
      <c r="QR153" s="19"/>
      <c r="QS153" s="19"/>
      <c r="QT153" s="19"/>
      <c r="QU153" s="19"/>
      <c r="QV153" s="19"/>
      <c r="QW153" s="19">
        <v>2</v>
      </c>
      <c r="QX153" s="19"/>
      <c r="QY153" s="19"/>
      <c r="QZ153" s="19"/>
      <c r="RA153" s="19"/>
      <c r="RB153" s="19"/>
      <c r="RC153" s="19"/>
      <c r="RD153" s="19"/>
      <c r="RE153" s="19"/>
      <c r="RF153" s="19"/>
      <c r="RG153" s="19"/>
      <c r="RH153" s="19"/>
      <c r="RI153" s="19"/>
      <c r="RJ153" s="19"/>
      <c r="RK153" s="19"/>
      <c r="RL153" s="19"/>
      <c r="RM153" s="19"/>
      <c r="RN153" s="19"/>
      <c r="RO153" s="19"/>
      <c r="RP153" s="19"/>
      <c r="RQ153" s="19"/>
      <c r="RR153" s="19"/>
      <c r="RS153" s="19"/>
      <c r="RT153" s="19"/>
      <c r="RU153" s="19"/>
      <c r="RV153" s="19"/>
      <c r="RW153" s="19"/>
      <c r="RX153" s="19"/>
      <c r="RY153" s="19"/>
      <c r="RZ153" s="19"/>
      <c r="SA153" s="19"/>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row>
    <row r="154" spans="2:572" ht="15" hidden="1" customHeight="1" outlineLevel="1">
      <c r="B154" s="37" t="s">
        <v>835</v>
      </c>
      <c r="C154" s="69" t="str">
        <f>HYPERLINK("#Référentiel_de_Compétences!"&amp;ADDRESS(6+MATCH(B154,[2]Référentiel_de_Compétences!$B$7:$B$218,0),4),"Définition")</f>
        <v>Définition</v>
      </c>
      <c r="D154" s="38" t="str">
        <f>VLOOKUP(B154,[2]Référentiel_de_Compétences!$B$7:$C$399,2,0)</f>
        <v>Marketing mix (dont digital)</v>
      </c>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19"/>
      <c r="AE154" s="21"/>
      <c r="AF154" s="19"/>
      <c r="AG154" s="19"/>
      <c r="AH154" s="21"/>
      <c r="AI154" s="19"/>
      <c r="AJ154" s="19"/>
      <c r="AK154" s="21"/>
      <c r="AL154" s="19"/>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c r="BL154" s="25"/>
      <c r="BM154" s="25"/>
      <c r="BN154" s="25"/>
      <c r="BO154" s="25"/>
      <c r="BP154" s="25"/>
      <c r="BQ154" s="25"/>
      <c r="BR154" s="25"/>
      <c r="BS154" s="25"/>
      <c r="BT154" s="25"/>
      <c r="BU154" s="25"/>
      <c r="BV154" s="25"/>
      <c r="BW154" s="25"/>
      <c r="BX154" s="25"/>
      <c r="BY154" s="25"/>
      <c r="BZ154" s="25"/>
      <c r="CA154" s="25"/>
      <c r="CB154" s="25"/>
      <c r="CC154" s="25"/>
      <c r="CD154" s="25"/>
      <c r="CE154" s="25"/>
      <c r="CF154" s="25"/>
      <c r="CG154" s="25"/>
      <c r="CH154" s="25"/>
      <c r="CI154" s="25"/>
      <c r="CJ154" s="25"/>
      <c r="CK154" s="25"/>
      <c r="CL154" s="25"/>
      <c r="CM154" s="25"/>
      <c r="CN154" s="25"/>
      <c r="CO154" s="25"/>
      <c r="CP154" s="25"/>
      <c r="CQ154" s="25"/>
      <c r="CR154" s="25"/>
      <c r="CS154" s="25"/>
      <c r="CT154" s="25"/>
      <c r="CU154" s="25"/>
      <c r="CV154" s="25"/>
      <c r="CW154" s="25"/>
      <c r="CX154" s="25"/>
      <c r="CY154" s="25"/>
      <c r="CZ154" s="25"/>
      <c r="DA154" s="25"/>
      <c r="DB154" s="25"/>
      <c r="DC154" s="25"/>
      <c r="DD154" s="25"/>
      <c r="DE154" s="25"/>
      <c r="DF154" s="25"/>
      <c r="DG154" s="25"/>
      <c r="DH154" s="25"/>
      <c r="DI154" s="25"/>
      <c r="DJ154" s="25"/>
      <c r="DK154" s="25"/>
      <c r="DL154" s="25"/>
      <c r="DM154" s="25"/>
      <c r="DN154" s="25"/>
      <c r="DO154" s="25"/>
      <c r="DP154" s="25"/>
      <c r="DQ154" s="25"/>
      <c r="DR154" s="25"/>
      <c r="DS154" s="25"/>
      <c r="DT154" s="25"/>
      <c r="DU154" s="25"/>
      <c r="DV154" s="25"/>
      <c r="DW154" s="25"/>
      <c r="DX154" s="25"/>
      <c r="DY154" s="25"/>
      <c r="DZ154" s="25"/>
      <c r="EA154" s="25"/>
      <c r="EB154" s="25"/>
      <c r="EC154" s="25"/>
      <c r="ED154" s="25"/>
      <c r="EE154" s="25"/>
      <c r="EF154" s="25"/>
      <c r="EG154" s="25"/>
      <c r="EH154" s="25"/>
      <c r="EI154" s="25"/>
      <c r="EJ154" s="25"/>
      <c r="EK154" s="25"/>
      <c r="EL154" s="25"/>
      <c r="EM154" s="25"/>
      <c r="EN154" s="25"/>
      <c r="EO154" s="25"/>
      <c r="EP154" s="25"/>
      <c r="EQ154" s="25"/>
      <c r="ER154" s="25"/>
      <c r="ES154" s="25"/>
      <c r="ET154" s="25"/>
      <c r="EU154" s="25"/>
      <c r="EV154" s="25"/>
      <c r="EW154" s="25"/>
      <c r="EX154" s="25"/>
      <c r="EY154" s="25"/>
      <c r="EZ154" s="25"/>
      <c r="FA154" s="25"/>
      <c r="FB154" s="25"/>
      <c r="FC154" s="25"/>
      <c r="FD154" s="25"/>
      <c r="FE154" s="25"/>
      <c r="FF154" s="25"/>
      <c r="FG154" s="25"/>
      <c r="FH154" s="25"/>
      <c r="FI154" s="25"/>
      <c r="FJ154" s="25"/>
      <c r="FK154" s="25"/>
      <c r="FL154" s="25"/>
      <c r="FM154" s="25"/>
      <c r="FN154" s="25"/>
      <c r="FO154" s="25"/>
      <c r="FP154" s="25"/>
      <c r="FQ154" s="25"/>
      <c r="FR154" s="25"/>
      <c r="FS154" s="25"/>
      <c r="FT154" s="25"/>
      <c r="FU154" s="25"/>
      <c r="FV154" s="25"/>
      <c r="FW154" s="25"/>
      <c r="FX154" s="25"/>
      <c r="FY154" s="25"/>
      <c r="FZ154" s="25"/>
      <c r="GA154" s="25"/>
      <c r="GB154" s="25"/>
      <c r="GC154" s="25"/>
      <c r="GD154" s="25"/>
      <c r="GE154" s="25"/>
      <c r="GF154" s="25"/>
      <c r="GG154" s="25"/>
      <c r="GH154" s="25"/>
      <c r="GI154" s="25"/>
      <c r="GJ154" s="25"/>
      <c r="GK154" s="25"/>
      <c r="GL154" s="25"/>
      <c r="GM154" s="25"/>
      <c r="GN154" s="25"/>
      <c r="GO154" s="25"/>
      <c r="GP154" s="25"/>
      <c r="GQ154" s="25"/>
      <c r="GR154" s="25"/>
      <c r="GS154" s="25"/>
      <c r="GT154" s="25"/>
      <c r="GU154" s="25"/>
      <c r="GV154" s="25"/>
      <c r="GW154" s="25"/>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84"/>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19"/>
      <c r="JH154" s="19"/>
      <c r="JI154" s="19"/>
      <c r="JJ154" s="19"/>
      <c r="JK154" s="19"/>
      <c r="JL154" s="19"/>
      <c r="JM154" s="19"/>
      <c r="JN154" s="19"/>
      <c r="JO154" s="19"/>
      <c r="JP154" s="19"/>
      <c r="JQ154" s="19"/>
      <c r="JR154" s="19"/>
      <c r="JS154" s="19"/>
      <c r="JT154" s="19"/>
      <c r="JU154" s="19"/>
      <c r="JV154" s="19"/>
      <c r="JW154" s="19"/>
      <c r="JX154" s="19"/>
      <c r="JY154" s="19"/>
      <c r="JZ154" s="19"/>
      <c r="KA154" s="19"/>
      <c r="KB154" s="19"/>
      <c r="KC154" s="19"/>
      <c r="KD154" s="19"/>
      <c r="KE154" s="19"/>
      <c r="KF154" s="19"/>
      <c r="KG154" s="19"/>
      <c r="KH154" s="19"/>
      <c r="KI154" s="19"/>
      <c r="KJ154" s="19"/>
      <c r="KK154" s="19"/>
      <c r="KL154" s="19"/>
      <c r="KM154" s="19"/>
      <c r="KN154" s="19"/>
      <c r="KO154" s="19"/>
      <c r="KP154" s="19"/>
      <c r="KQ154" s="19"/>
      <c r="KR154" s="19"/>
      <c r="KS154" s="19"/>
      <c r="KT154" s="19"/>
      <c r="KU154" s="19"/>
      <c r="KV154" s="19"/>
      <c r="KW154" s="19"/>
      <c r="KX154" s="19"/>
      <c r="KY154" s="19"/>
      <c r="KZ154" s="19"/>
      <c r="LA154" s="19"/>
      <c r="LB154" s="19"/>
      <c r="LC154" s="19"/>
      <c r="LD154" s="19"/>
      <c r="LE154" s="19"/>
      <c r="LF154" s="19"/>
      <c r="LG154" s="19"/>
      <c r="LH154" s="19"/>
      <c r="LI154" s="19"/>
      <c r="LJ154" s="19"/>
      <c r="LK154" s="19"/>
      <c r="LL154" s="19"/>
      <c r="LM154" s="19"/>
      <c r="LN154" s="19"/>
      <c r="LO154" s="19"/>
      <c r="LP154" s="19"/>
      <c r="LQ154" s="19"/>
      <c r="LR154" s="19"/>
      <c r="LS154" s="19"/>
      <c r="LT154" s="19"/>
      <c r="LU154" s="19"/>
      <c r="LV154" s="19"/>
      <c r="LW154" s="19"/>
      <c r="LX154" s="19"/>
      <c r="LY154" s="19"/>
      <c r="LZ154" s="19"/>
      <c r="MA154" s="19"/>
      <c r="MB154" s="19"/>
      <c r="MC154" s="19"/>
      <c r="MD154" s="19"/>
      <c r="ME154" s="19"/>
      <c r="MF154" s="19"/>
      <c r="MG154" s="19"/>
      <c r="MH154" s="19"/>
      <c r="MI154" s="19"/>
      <c r="MJ154" s="19"/>
      <c r="MK154" s="19"/>
      <c r="ML154" s="19"/>
      <c r="MM154" s="19"/>
      <c r="MN154" s="19"/>
      <c r="MO154" s="19"/>
      <c r="MP154" s="19"/>
      <c r="MQ154" s="19"/>
      <c r="MR154" s="19"/>
      <c r="MS154" s="19"/>
      <c r="MT154" s="19"/>
      <c r="MU154" s="19"/>
      <c r="MV154" s="19"/>
      <c r="MW154" s="19"/>
      <c r="MX154" s="19"/>
      <c r="MY154" s="19"/>
      <c r="MZ154" s="19"/>
      <c r="NA154" s="19"/>
      <c r="NB154" s="19"/>
      <c r="NC154" s="19"/>
      <c r="ND154" s="19"/>
      <c r="NE154" s="19"/>
      <c r="NF154" s="19"/>
      <c r="NG154" s="19"/>
      <c r="NH154" s="19"/>
      <c r="NI154" s="19"/>
      <c r="NJ154" s="19"/>
      <c r="NK154" s="19"/>
      <c r="NL154" s="19"/>
      <c r="NM154" s="19"/>
      <c r="NN154" s="19"/>
      <c r="NO154" s="19"/>
      <c r="NP154" s="19"/>
      <c r="NQ154" s="19"/>
      <c r="NR154" s="19"/>
      <c r="NS154" s="19"/>
      <c r="NT154" s="19"/>
      <c r="NU154" s="19"/>
      <c r="NV154" s="19"/>
      <c r="NW154" s="19"/>
      <c r="NX154" s="19"/>
      <c r="NY154" s="19"/>
      <c r="NZ154" s="19"/>
      <c r="OA154" s="19"/>
      <c r="OB154" s="19"/>
      <c r="OC154" s="19"/>
      <c r="OD154" s="19"/>
      <c r="OE154" s="19"/>
      <c r="OF154" s="19"/>
      <c r="OG154" s="19"/>
      <c r="OH154" s="19"/>
      <c r="OI154" s="19"/>
      <c r="OJ154" s="19"/>
      <c r="OK154" s="19"/>
      <c r="OL154" s="19"/>
      <c r="OM154" s="19"/>
      <c r="ON154" s="19"/>
      <c r="OO154" s="19"/>
      <c r="OP154" s="19"/>
      <c r="OQ154" s="19"/>
      <c r="OR154" s="19"/>
      <c r="OS154" s="19"/>
      <c r="OT154" s="19"/>
      <c r="OU154" s="19"/>
      <c r="OV154" s="19"/>
      <c r="OW154" s="19"/>
      <c r="OX154" s="19"/>
      <c r="OY154" s="19"/>
      <c r="OZ154" s="19"/>
      <c r="PA154" s="19"/>
      <c r="PB154" s="19"/>
      <c r="PC154" s="19"/>
      <c r="PD154" s="19"/>
      <c r="PE154" s="19"/>
      <c r="PF154" s="19"/>
      <c r="PG154" s="19"/>
      <c r="PH154" s="19"/>
      <c r="PI154" s="19"/>
      <c r="PJ154" s="19"/>
      <c r="PK154" s="19"/>
      <c r="PL154" s="19"/>
      <c r="PM154" s="19"/>
      <c r="PN154" s="19"/>
      <c r="PO154" s="19"/>
      <c r="PP154" s="19"/>
      <c r="PQ154" s="19"/>
      <c r="PR154" s="19"/>
      <c r="PS154" s="19"/>
      <c r="PT154" s="19"/>
      <c r="PU154" s="19"/>
      <c r="PV154" s="19"/>
      <c r="PW154" s="19"/>
      <c r="PX154" s="19"/>
      <c r="PY154" s="19"/>
      <c r="PZ154" s="19"/>
      <c r="QA154" s="19"/>
      <c r="QB154" s="19"/>
      <c r="QC154" s="19"/>
      <c r="QD154" s="19"/>
      <c r="QE154" s="19"/>
      <c r="QF154" s="19"/>
      <c r="QG154" s="19"/>
      <c r="QH154" s="19"/>
      <c r="QI154" s="19"/>
      <c r="QJ154" s="19"/>
      <c r="QK154" s="19"/>
      <c r="QL154" s="19"/>
      <c r="QM154" s="19"/>
      <c r="QN154" s="19"/>
      <c r="QO154" s="19"/>
      <c r="QP154" s="19"/>
      <c r="QQ154" s="19"/>
      <c r="QR154" s="19"/>
      <c r="QS154" s="19"/>
      <c r="QT154" s="19"/>
      <c r="QU154" s="19"/>
      <c r="QV154" s="19"/>
      <c r="QW154" s="19"/>
      <c r="QX154" s="19"/>
      <c r="QY154" s="19"/>
      <c r="QZ154" s="19"/>
      <c r="RA154" s="19"/>
      <c r="RB154" s="19"/>
      <c r="RC154" s="19"/>
      <c r="RD154" s="19"/>
      <c r="RE154" s="19"/>
      <c r="RF154" s="19"/>
      <c r="RG154" s="19"/>
      <c r="RH154" s="19"/>
      <c r="RI154" s="19"/>
      <c r="RJ154" s="19"/>
      <c r="RK154" s="19"/>
      <c r="RL154" s="19"/>
      <c r="RM154" s="19"/>
      <c r="RN154" s="19"/>
      <c r="RO154" s="19"/>
      <c r="RP154" s="19"/>
      <c r="RQ154" s="19"/>
      <c r="RR154" s="19"/>
      <c r="RS154" s="19"/>
      <c r="RT154" s="19"/>
      <c r="RU154" s="19"/>
      <c r="RV154" s="19"/>
      <c r="RW154" s="19"/>
      <c r="RX154" s="19"/>
      <c r="RY154" s="19"/>
      <c r="RZ154" s="19"/>
      <c r="SA154" s="19"/>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row>
    <row r="155" spans="2:572" ht="15" hidden="1" customHeight="1">
      <c r="B155" s="101" t="s">
        <v>836</v>
      </c>
      <c r="C155" s="101"/>
      <c r="D155" s="101"/>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c r="JB155" s="40"/>
      <c r="JC155" s="40"/>
      <c r="JD155" s="40"/>
      <c r="JE155" s="40"/>
      <c r="JF155" s="40"/>
      <c r="JG155" s="40"/>
      <c r="JH155" s="40"/>
      <c r="JI155" s="40"/>
      <c r="JJ155" s="40"/>
      <c r="JK155" s="40"/>
      <c r="JL155" s="40"/>
      <c r="JM155" s="89"/>
      <c r="JN155" s="89"/>
      <c r="JO155" s="89"/>
      <c r="JP155" s="89"/>
      <c r="JQ155" s="89"/>
      <c r="JR155" s="89"/>
      <c r="JS155" s="89"/>
      <c r="JT155" s="89"/>
      <c r="JU155" s="89"/>
      <c r="JV155" s="89"/>
      <c r="JW155" s="89"/>
      <c r="JX155" s="89"/>
      <c r="JY155" s="89"/>
      <c r="JZ155" s="89"/>
      <c r="KA155" s="89"/>
      <c r="KB155" s="89"/>
      <c r="KC155" s="89"/>
      <c r="KD155" s="89"/>
      <c r="KE155" s="89"/>
      <c r="KF155" s="89"/>
      <c r="KG155" s="89"/>
      <c r="KH155" s="89"/>
      <c r="KI155" s="89"/>
      <c r="KJ155" s="89"/>
      <c r="KK155" s="89"/>
      <c r="KL155" s="89"/>
      <c r="KM155" s="89"/>
      <c r="KN155" s="89"/>
      <c r="KO155" s="89"/>
      <c r="KP155" s="89"/>
      <c r="KQ155" s="89"/>
      <c r="KR155" s="89"/>
      <c r="KS155" s="89"/>
      <c r="KT155" s="89"/>
      <c r="KU155" s="40"/>
      <c r="KV155" s="40"/>
      <c r="KW155" s="40"/>
      <c r="KX155" s="40"/>
      <c r="KY155" s="40"/>
      <c r="KZ155" s="40"/>
      <c r="LA155" s="40"/>
      <c r="LB155" s="40"/>
      <c r="LC155" s="40"/>
      <c r="LD155" s="40"/>
      <c r="LE155" s="40"/>
      <c r="LF155" s="40"/>
      <c r="LG155" s="40"/>
      <c r="LH155" s="40"/>
      <c r="LI155" s="40"/>
      <c r="LJ155" s="40"/>
      <c r="LK155" s="40"/>
      <c r="LL155" s="40"/>
      <c r="LM155" s="40"/>
      <c r="LN155" s="40"/>
      <c r="LO155" s="40"/>
      <c r="LP155" s="40"/>
      <c r="LQ155" s="40"/>
      <c r="LR155" s="40"/>
      <c r="LS155" s="40"/>
      <c r="LT155" s="40"/>
      <c r="LU155" s="40"/>
      <c r="LV155" s="40"/>
      <c r="LW155" s="40"/>
      <c r="LX155" s="40"/>
      <c r="LY155" s="40"/>
      <c r="LZ155" s="40"/>
      <c r="MA155" s="40"/>
      <c r="MB155" s="40"/>
      <c r="MC155" s="40"/>
      <c r="MD155" s="40"/>
      <c r="ME155" s="40"/>
      <c r="MF155" s="40"/>
      <c r="MG155" s="40"/>
      <c r="MH155" s="40"/>
      <c r="MI155" s="40"/>
      <c r="MJ155" s="40"/>
      <c r="MK155" s="40"/>
      <c r="ML155" s="40"/>
      <c r="MM155" s="40"/>
      <c r="MN155" s="40"/>
      <c r="MO155" s="40"/>
      <c r="MP155" s="40"/>
      <c r="MQ155" s="40"/>
      <c r="MR155" s="40"/>
      <c r="MS155" s="40"/>
      <c r="MT155" s="40"/>
      <c r="MU155" s="40"/>
      <c r="MV155" s="40"/>
      <c r="MW155" s="40"/>
      <c r="MX155" s="40"/>
      <c r="MY155" s="40"/>
      <c r="MZ155" s="40"/>
      <c r="NA155" s="40"/>
      <c r="NB155" s="40"/>
      <c r="NC155" s="40"/>
      <c r="ND155" s="40"/>
      <c r="NE155" s="40"/>
      <c r="NF155" s="40"/>
      <c r="NG155" s="40"/>
      <c r="NH155" s="40"/>
      <c r="NI155" s="40"/>
      <c r="NJ155" s="40"/>
      <c r="NK155" s="40"/>
      <c r="NL155" s="40"/>
      <c r="NM155" s="40"/>
      <c r="NN155" s="40"/>
      <c r="NO155" s="40"/>
      <c r="NP155" s="40"/>
      <c r="NQ155" s="40"/>
      <c r="NR155" s="40"/>
      <c r="NS155" s="40"/>
      <c r="NT155" s="40"/>
      <c r="NU155" s="40"/>
      <c r="NV155" s="40"/>
      <c r="NW155" s="40"/>
      <c r="NX155" s="40"/>
      <c r="NY155" s="40"/>
      <c r="NZ155" s="40"/>
      <c r="OA155" s="40"/>
      <c r="OB155" s="40"/>
      <c r="OC155" s="40"/>
      <c r="OD155" s="40"/>
      <c r="OE155" s="40"/>
      <c r="OF155" s="40"/>
      <c r="OG155" s="40"/>
      <c r="OH155" s="40"/>
      <c r="OI155" s="40"/>
      <c r="OJ155" s="40"/>
      <c r="OK155" s="40"/>
      <c r="OL155" s="40"/>
      <c r="OM155" s="40"/>
      <c r="ON155" s="40"/>
      <c r="OO155" s="40"/>
      <c r="OP155" s="40"/>
      <c r="OQ155" s="40"/>
      <c r="OR155" s="40"/>
      <c r="OS155" s="40"/>
      <c r="OT155" s="40"/>
      <c r="OU155" s="40"/>
      <c r="OV155" s="40"/>
      <c r="OW155" s="40"/>
      <c r="OX155" s="40"/>
      <c r="OY155" s="40"/>
      <c r="OZ155" s="40"/>
      <c r="PA155" s="40"/>
      <c r="PB155" s="40"/>
      <c r="PC155" s="40"/>
      <c r="PD155" s="40"/>
      <c r="PE155" s="40"/>
      <c r="PF155" s="40"/>
      <c r="PG155" s="40"/>
      <c r="PH155" s="40"/>
      <c r="PI155" s="40"/>
      <c r="PJ155" s="40"/>
      <c r="PK155" s="40"/>
      <c r="PL155" s="40"/>
      <c r="PM155" s="40"/>
      <c r="PN155" s="40"/>
      <c r="PO155" s="40"/>
      <c r="PP155" s="40"/>
      <c r="PQ155" s="40"/>
      <c r="PR155" s="40"/>
      <c r="PS155" s="40"/>
      <c r="PT155" s="40"/>
      <c r="PU155" s="40"/>
      <c r="PV155" s="40"/>
      <c r="PW155" s="40"/>
      <c r="PX155" s="40"/>
      <c r="PY155" s="40"/>
      <c r="PZ155" s="40"/>
      <c r="QA155" s="40"/>
      <c r="QB155" s="40"/>
      <c r="QC155" s="40"/>
      <c r="QD155" s="40"/>
      <c r="QE155" s="40"/>
      <c r="QF155" s="40"/>
      <c r="QG155" s="40"/>
      <c r="QH155" s="40"/>
      <c r="QI155" s="40"/>
      <c r="QJ155" s="40"/>
      <c r="QK155" s="40"/>
      <c r="QL155" s="40"/>
      <c r="QM155" s="40"/>
      <c r="QN155" s="40"/>
      <c r="QO155" s="40"/>
      <c r="QP155" s="40"/>
      <c r="QQ155" s="40"/>
      <c r="QR155" s="40"/>
      <c r="QS155" s="40"/>
      <c r="QT155" s="40"/>
      <c r="QU155" s="40"/>
      <c r="QV155" s="40"/>
      <c r="QW155" s="40"/>
      <c r="QX155" s="40"/>
      <c r="QY155" s="40"/>
      <c r="QZ155" s="40"/>
      <c r="RA155" s="40"/>
      <c r="RB155" s="40"/>
      <c r="RC155" s="40"/>
      <c r="RD155" s="40"/>
      <c r="RE155" s="40"/>
      <c r="RF155" s="40"/>
      <c r="RG155" s="40"/>
      <c r="RH155" s="40"/>
      <c r="RI155" s="40"/>
      <c r="RJ155" s="40"/>
      <c r="RK155" s="40"/>
      <c r="RL155" s="40"/>
      <c r="RM155" s="40"/>
      <c r="RN155" s="40"/>
      <c r="RO155" s="40"/>
      <c r="RP155" s="40"/>
      <c r="RQ155" s="40"/>
      <c r="RR155" s="40"/>
      <c r="RS155" s="40"/>
      <c r="RT155" s="40"/>
      <c r="RU155" s="40"/>
      <c r="RV155" s="40"/>
      <c r="RW155" s="40"/>
      <c r="RX155" s="40"/>
      <c r="RY155" s="40"/>
      <c r="RZ155" s="40"/>
      <c r="SA155" s="40"/>
      <c r="SB155" s="40"/>
      <c r="SC155" s="40"/>
      <c r="SD155" s="40"/>
      <c r="SE155" s="40"/>
      <c r="SF155" s="40"/>
      <c r="SG155" s="40"/>
      <c r="SH155" s="40"/>
      <c r="SI155" s="40"/>
      <c r="SJ155" s="40"/>
      <c r="SK155" s="40"/>
      <c r="SL155" s="40"/>
      <c r="SM155" s="40"/>
      <c r="SN155" s="40"/>
      <c r="SO155" s="40"/>
      <c r="SP155" s="40"/>
      <c r="SQ155" s="40"/>
      <c r="SR155" s="40"/>
      <c r="SS155" s="40"/>
      <c r="ST155" s="40"/>
      <c r="SU155" s="40"/>
      <c r="SV155" s="40"/>
      <c r="SW155" s="40"/>
      <c r="SX155" s="40"/>
      <c r="SY155" s="40"/>
      <c r="SZ155" s="40"/>
      <c r="TA155" s="40"/>
      <c r="TB155" s="40"/>
      <c r="TC155" s="40"/>
      <c r="TD155" s="40"/>
      <c r="TE155" s="40"/>
      <c r="TF155" s="40"/>
      <c r="TG155" s="40"/>
      <c r="TH155" s="40"/>
      <c r="TI155" s="40"/>
      <c r="TJ155" s="40"/>
      <c r="TK155" s="40"/>
      <c r="TL155" s="40"/>
      <c r="TM155" s="40"/>
      <c r="TN155" s="40"/>
      <c r="TO155" s="40"/>
      <c r="TP155" s="40"/>
      <c r="TQ155" s="40"/>
      <c r="TR155" s="40"/>
      <c r="TS155" s="40"/>
      <c r="TT155" s="40"/>
      <c r="TU155" s="40"/>
      <c r="TV155" s="40"/>
      <c r="TW155" s="40"/>
      <c r="TX155" s="40"/>
      <c r="TY155" s="40"/>
      <c r="TZ155" s="40"/>
      <c r="UA155" s="40"/>
      <c r="UB155" s="40"/>
      <c r="UC155" s="40"/>
      <c r="UD155" s="40"/>
      <c r="UE155" s="40"/>
      <c r="UF155" s="40"/>
      <c r="UG155" s="40"/>
      <c r="UH155" s="40"/>
      <c r="UI155" s="40"/>
      <c r="UJ155" s="40"/>
      <c r="UK155" s="40"/>
      <c r="UL155" s="40"/>
      <c r="UM155" s="40"/>
      <c r="UN155" s="40"/>
      <c r="UO155" s="40"/>
      <c r="UP155" s="40"/>
      <c r="UQ155" s="40"/>
      <c r="UR155" s="40"/>
      <c r="US155" s="40"/>
      <c r="UT155" s="40"/>
      <c r="UU155" s="40"/>
      <c r="UV155" s="40"/>
      <c r="UW155" s="40"/>
      <c r="UX155" s="40"/>
      <c r="UY155" s="40"/>
      <c r="UZ155" s="40"/>
    </row>
    <row r="156" spans="2:572" ht="15" hidden="1" customHeight="1" outlineLevel="1">
      <c r="B156" s="35" t="s">
        <v>837</v>
      </c>
      <c r="C156" s="69" t="str">
        <f>HYPERLINK("#Référentiel_de_Compétences!"&amp;ADDRESS(6+MATCH(B156,[2]Référentiel_de_Compétences!$B$7:$B$218,0),4),"Définition")</f>
        <v>Définition</v>
      </c>
      <c r="D156" s="36" t="str">
        <f>VLOOKUP(B156,[2]Référentiel_de_Compétences!$B$7:$C$399,2,0)</f>
        <v>Conception et suivi de la solution</v>
      </c>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21"/>
      <c r="AF156" s="19"/>
      <c r="AG156" s="19"/>
      <c r="AH156" s="21"/>
      <c r="AI156" s="19"/>
      <c r="AJ156" s="19"/>
      <c r="AK156" s="21"/>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c r="CY156" s="19"/>
      <c r="CZ156" s="19"/>
      <c r="DA156" s="19"/>
      <c r="DB156" s="19"/>
      <c r="DC156" s="19"/>
      <c r="DD156" s="19"/>
      <c r="DE156" s="19"/>
      <c r="DF156" s="19"/>
      <c r="DG156" s="19"/>
      <c r="DH156" s="19"/>
      <c r="DI156" s="19"/>
      <c r="DJ156" s="19"/>
      <c r="DK156" s="19"/>
      <c r="DL156" s="19"/>
      <c r="DM156" s="19"/>
      <c r="DN156" s="19"/>
      <c r="DO156" s="19"/>
      <c r="DP156" s="19"/>
      <c r="DQ156" s="19"/>
      <c r="DR156" s="19"/>
      <c r="DS156" s="19"/>
      <c r="DT156" s="19"/>
      <c r="DU156" s="19"/>
      <c r="DV156" s="19"/>
      <c r="DW156" s="19"/>
      <c r="DX156" s="19"/>
      <c r="DY156" s="19"/>
      <c r="DZ156" s="19"/>
      <c r="EA156" s="19"/>
      <c r="EB156" s="19"/>
      <c r="EC156" s="19"/>
      <c r="ED156" s="19"/>
      <c r="EE156" s="19"/>
      <c r="EF156" s="19"/>
      <c r="EG156" s="19"/>
      <c r="EH156" s="19"/>
      <c r="EI156" s="19"/>
      <c r="EJ156" s="19"/>
      <c r="EK156" s="19"/>
      <c r="EL156" s="19"/>
      <c r="EM156" s="19"/>
      <c r="EN156" s="19"/>
      <c r="EO156" s="19"/>
      <c r="EP156" s="19"/>
      <c r="EQ156" s="19"/>
      <c r="ER156" s="19"/>
      <c r="ES156" s="19"/>
      <c r="ET156" s="19"/>
      <c r="EU156" s="19"/>
      <c r="EV156" s="19"/>
      <c r="EW156" s="19"/>
      <c r="EX156" s="19"/>
      <c r="EY156" s="19"/>
      <c r="EZ156" s="19"/>
      <c r="FA156" s="19"/>
      <c r="FB156" s="19"/>
      <c r="FC156" s="19"/>
      <c r="FD156" s="19"/>
      <c r="FE156" s="19"/>
      <c r="FF156" s="19"/>
      <c r="FG156" s="19"/>
      <c r="FH156" s="19"/>
      <c r="FI156" s="19"/>
      <c r="FJ156" s="19"/>
      <c r="FK156" s="19"/>
      <c r="FL156" s="19"/>
      <c r="FM156" s="19"/>
      <c r="FN156" s="19"/>
      <c r="FO156" s="19"/>
      <c r="FP156" s="19"/>
      <c r="FQ156" s="19"/>
      <c r="FR156" s="19"/>
      <c r="FS156" s="19"/>
      <c r="FT156" s="19"/>
      <c r="FU156" s="19"/>
      <c r="FV156" s="19"/>
      <c r="FW156" s="19"/>
      <c r="FX156" s="19"/>
      <c r="FY156" s="19"/>
      <c r="FZ156" s="19"/>
      <c r="GA156" s="19"/>
      <c r="GB156" s="19"/>
      <c r="GC156" s="19"/>
      <c r="GD156" s="19"/>
      <c r="GE156" s="19"/>
      <c r="GF156" s="19"/>
      <c r="GG156" s="19"/>
      <c r="GH156" s="19"/>
      <c r="GI156" s="19"/>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21"/>
      <c r="HL156" s="21"/>
      <c r="HM156" s="19"/>
      <c r="HN156" s="19"/>
      <c r="HO156" s="19"/>
      <c r="HP156" s="19"/>
      <c r="HQ156" s="19"/>
      <c r="HR156" s="19"/>
      <c r="HS156" s="19"/>
      <c r="HT156" s="19"/>
      <c r="HU156" s="19"/>
      <c r="HV156" s="19"/>
      <c r="HW156" s="19"/>
      <c r="HX156" s="19"/>
      <c r="HY156" s="19"/>
      <c r="HZ156" s="19"/>
      <c r="IA156" s="19"/>
      <c r="IB156" s="19"/>
      <c r="IC156" s="19"/>
      <c r="ID156" s="84"/>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19"/>
      <c r="JT156" s="19"/>
      <c r="JU156" s="19"/>
      <c r="JV156" s="19"/>
      <c r="JW156" s="19"/>
      <c r="JX156" s="19"/>
      <c r="JY156" s="19"/>
      <c r="JZ156" s="19"/>
      <c r="KA156" s="19"/>
      <c r="KB156" s="19"/>
      <c r="KC156" s="19"/>
      <c r="KD156" s="19"/>
      <c r="KE156" s="19"/>
      <c r="KF156" s="19"/>
      <c r="KG156" s="19"/>
      <c r="KH156" s="19"/>
      <c r="KI156" s="19"/>
      <c r="KJ156" s="19"/>
      <c r="KK156" s="19"/>
      <c r="KL156" s="19"/>
      <c r="KM156" s="19"/>
      <c r="KN156" s="19"/>
      <c r="KO156" s="19"/>
      <c r="KP156" s="19"/>
      <c r="KQ156" s="19"/>
      <c r="KR156" s="19"/>
      <c r="KS156" s="19"/>
      <c r="KT156" s="19"/>
      <c r="KU156" s="19"/>
      <c r="KV156" s="19"/>
      <c r="KW156" s="19"/>
      <c r="KX156" s="19"/>
      <c r="KY156" s="19"/>
      <c r="KZ156" s="19"/>
      <c r="LA156" s="19"/>
      <c r="LB156" s="19"/>
      <c r="LC156" s="19"/>
      <c r="LD156" s="19"/>
      <c r="LE156" s="19"/>
      <c r="LF156" s="19"/>
      <c r="LG156" s="19"/>
      <c r="LH156" s="19"/>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c r="MS156" s="19"/>
      <c r="MT156" s="19"/>
      <c r="MU156" s="19"/>
      <c r="MV156" s="19"/>
      <c r="MW156" s="19"/>
      <c r="MX156" s="19"/>
      <c r="MY156" s="19"/>
      <c r="MZ156" s="19"/>
      <c r="NA156" s="19"/>
      <c r="NB156" s="19"/>
      <c r="NC156" s="19"/>
      <c r="ND156" s="19"/>
      <c r="NE156" s="19"/>
      <c r="NF156" s="19"/>
      <c r="NG156" s="19"/>
      <c r="NH156" s="19"/>
      <c r="NI156" s="19"/>
      <c r="NJ156" s="19"/>
      <c r="NK156" s="19"/>
      <c r="NL156" s="19"/>
      <c r="NM156" s="19"/>
      <c r="NN156" s="19"/>
      <c r="NO156" s="19"/>
      <c r="NP156" s="19"/>
      <c r="NQ156" s="19"/>
      <c r="NR156" s="19"/>
      <c r="NS156" s="19"/>
      <c r="NT156" s="19"/>
      <c r="NU156" s="19"/>
      <c r="NV156" s="19"/>
      <c r="NW156" s="19"/>
      <c r="NX156" s="19"/>
      <c r="NY156" s="19"/>
      <c r="NZ156" s="19"/>
      <c r="OA156" s="19"/>
      <c r="OB156" s="19"/>
      <c r="OC156" s="19"/>
      <c r="OD156" s="19"/>
      <c r="OE156" s="19"/>
      <c r="OF156" s="19"/>
      <c r="OG156" s="19"/>
      <c r="OH156" s="19"/>
      <c r="OI156" s="19"/>
      <c r="OJ156" s="19"/>
      <c r="OK156" s="19"/>
      <c r="OL156" s="19"/>
      <c r="OM156" s="19"/>
      <c r="ON156" s="19"/>
      <c r="OO156" s="19"/>
      <c r="OP156" s="19"/>
      <c r="OQ156" s="19"/>
      <c r="OR156" s="19"/>
      <c r="OS156" s="19"/>
      <c r="OT156" s="19"/>
      <c r="OU156" s="19"/>
      <c r="OV156" s="19"/>
      <c r="OW156" s="19"/>
      <c r="OX156" s="19"/>
      <c r="OY156" s="19"/>
      <c r="OZ156" s="19"/>
      <c r="PA156" s="19"/>
      <c r="PB156" s="19"/>
      <c r="PC156" s="19"/>
      <c r="PD156" s="19"/>
      <c r="PE156" s="19"/>
      <c r="PF156" s="19"/>
      <c r="PG156" s="19"/>
      <c r="PH156" s="19"/>
      <c r="PI156" s="19"/>
      <c r="PJ156" s="19"/>
      <c r="PK156" s="19"/>
      <c r="PL156" s="19"/>
      <c r="PM156" s="19"/>
      <c r="PN156" s="19"/>
      <c r="PO156" s="19"/>
      <c r="PP156" s="19"/>
      <c r="PQ156" s="19"/>
      <c r="PR156" s="19"/>
      <c r="PS156" s="19"/>
      <c r="PT156" s="19"/>
      <c r="PU156" s="19"/>
      <c r="PV156" s="19"/>
      <c r="PW156" s="19"/>
      <c r="PX156" s="19"/>
      <c r="PY156" s="19"/>
      <c r="PZ156" s="19"/>
      <c r="QA156" s="19"/>
      <c r="QB156" s="19"/>
      <c r="QC156" s="19"/>
      <c r="QD156" s="19"/>
      <c r="QE156" s="19"/>
      <c r="QF156" s="19"/>
      <c r="QG156" s="19"/>
      <c r="QH156" s="19"/>
      <c r="QI156" s="19"/>
      <c r="QJ156" s="19"/>
      <c r="QK156" s="19"/>
      <c r="QL156" s="19"/>
      <c r="QM156" s="19"/>
      <c r="QN156" s="19"/>
      <c r="QO156" s="19"/>
      <c r="QP156" s="19"/>
      <c r="QQ156" s="19"/>
      <c r="QR156" s="19"/>
      <c r="QS156" s="19"/>
      <c r="QT156" s="19"/>
      <c r="QU156" s="19"/>
      <c r="QV156" s="19"/>
      <c r="QW156" s="19"/>
      <c r="QX156" s="19"/>
      <c r="QY156" s="19"/>
      <c r="QZ156" s="19"/>
      <c r="RA156" s="19"/>
      <c r="RB156" s="19"/>
      <c r="RC156" s="19"/>
      <c r="RD156" s="19"/>
      <c r="RE156" s="19"/>
      <c r="RF156" s="19"/>
      <c r="RG156" s="19"/>
      <c r="RH156" s="19"/>
      <c r="RI156" s="19"/>
      <c r="RJ156" s="19"/>
      <c r="RK156" s="19"/>
      <c r="RL156" s="19"/>
      <c r="RM156" s="19"/>
      <c r="RN156" s="19"/>
      <c r="RO156" s="19"/>
      <c r="RP156" s="19"/>
      <c r="RQ156" s="19"/>
      <c r="RR156" s="19"/>
      <c r="RS156" s="19"/>
      <c r="RT156" s="19"/>
      <c r="RU156" s="19"/>
      <c r="RV156" s="19"/>
      <c r="RW156" s="19"/>
      <c r="RX156" s="19"/>
      <c r="RY156" s="19"/>
      <c r="RZ156" s="19"/>
      <c r="SA156" s="19"/>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row>
    <row r="157" spans="2:572" ht="15" hidden="1" customHeight="1" outlineLevel="1">
      <c r="B157" s="23" t="s">
        <v>838</v>
      </c>
      <c r="C157" s="69" t="str">
        <f>HYPERLINK("#Référentiel_de_Compétences!"&amp;ADDRESS(6+MATCH(B157,[2]Référentiel_de_Compétences!$B$7:$B$218,0),4),"Définition")</f>
        <v>Définition</v>
      </c>
      <c r="D157" s="24" t="str">
        <f>VLOOKUP(B157,[2]Référentiel_de_Compétences!$B$7:$C$399,2,0)</f>
        <v>Stratégie et Gouvernance SI</v>
      </c>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19"/>
      <c r="AE157" s="21"/>
      <c r="AF157" s="19"/>
      <c r="AG157" s="19"/>
      <c r="AH157" s="21"/>
      <c r="AI157" s="19"/>
      <c r="AJ157" s="19"/>
      <c r="AK157" s="21"/>
      <c r="AL157" s="19"/>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84"/>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1"/>
      <c r="JH157" s="21"/>
      <c r="JI157" s="21"/>
      <c r="JJ157" s="21"/>
      <c r="JK157" s="21"/>
      <c r="JL157" s="21"/>
      <c r="JM157" s="21"/>
      <c r="JN157" s="21"/>
      <c r="JO157" s="21"/>
      <c r="JP157" s="21"/>
      <c r="JQ157" s="21"/>
      <c r="JR157" s="21"/>
      <c r="JS157" s="21"/>
      <c r="JT157" s="21"/>
      <c r="JU157" s="21"/>
      <c r="JV157" s="21"/>
      <c r="JW157" s="21"/>
      <c r="JX157" s="21"/>
      <c r="JY157" s="21"/>
      <c r="JZ157" s="21"/>
      <c r="KA157" s="21"/>
      <c r="KB157" s="21"/>
      <c r="KC157" s="21"/>
      <c r="KD157" s="21"/>
      <c r="KE157" s="21"/>
      <c r="KF157" s="21"/>
      <c r="KG157" s="21"/>
      <c r="KH157" s="21"/>
      <c r="KI157" s="21"/>
      <c r="KJ157" s="21"/>
      <c r="KK157" s="21"/>
      <c r="KL157" s="21"/>
      <c r="KM157" s="21"/>
      <c r="KN157" s="21"/>
      <c r="KO157" s="21"/>
      <c r="KP157" s="21"/>
      <c r="KQ157" s="21"/>
      <c r="KR157" s="21"/>
      <c r="KS157" s="21"/>
      <c r="KT157" s="21"/>
      <c r="KU157" s="21"/>
      <c r="KV157" s="21"/>
      <c r="KW157" s="21"/>
      <c r="KX157" s="21"/>
      <c r="KY157" s="21"/>
      <c r="KZ157" s="21"/>
      <c r="LA157" s="21"/>
      <c r="LB157" s="21"/>
      <c r="LC157" s="21"/>
      <c r="LD157" s="21"/>
      <c r="LE157" s="21"/>
      <c r="LF157" s="21"/>
      <c r="LG157" s="21"/>
      <c r="LH157" s="21"/>
      <c r="LI157" s="21"/>
      <c r="LJ157" s="21"/>
      <c r="LK157" s="21"/>
      <c r="LL157" s="21"/>
      <c r="LM157" s="21"/>
      <c r="LN157" s="21"/>
      <c r="LO157" s="21"/>
      <c r="LP157" s="21"/>
      <c r="LQ157" s="21"/>
      <c r="LR157" s="21"/>
      <c r="LS157" s="21"/>
      <c r="LT157" s="21"/>
      <c r="LU157" s="21"/>
      <c r="LV157" s="21"/>
      <c r="LW157" s="21"/>
      <c r="LX157" s="21"/>
      <c r="LY157" s="21"/>
      <c r="LZ157" s="21"/>
      <c r="MA157" s="21"/>
      <c r="MB157" s="21"/>
      <c r="MC157" s="21"/>
      <c r="MD157" s="21"/>
      <c r="ME157" s="21"/>
      <c r="MF157" s="21"/>
      <c r="MG157" s="21"/>
      <c r="MH157" s="21"/>
      <c r="MI157" s="21"/>
      <c r="MJ157" s="21"/>
      <c r="MK157" s="21"/>
      <c r="ML157" s="21"/>
      <c r="MM157" s="21"/>
      <c r="MN157" s="21"/>
      <c r="MO157" s="21"/>
      <c r="MP157" s="21"/>
      <c r="MQ157" s="21"/>
      <c r="MR157" s="21"/>
      <c r="MS157" s="21"/>
      <c r="MT157" s="21"/>
      <c r="MU157" s="21"/>
      <c r="MV157" s="21"/>
      <c r="MW157" s="21"/>
      <c r="MX157" s="21"/>
      <c r="MY157" s="21"/>
      <c r="MZ157" s="21"/>
      <c r="NA157" s="21"/>
      <c r="NB157" s="21"/>
      <c r="NC157" s="21"/>
      <c r="ND157" s="21"/>
      <c r="NE157" s="21"/>
      <c r="NF157" s="21"/>
      <c r="NG157" s="21"/>
      <c r="NH157" s="21"/>
      <c r="NI157" s="21"/>
      <c r="NJ157" s="21"/>
      <c r="NK157" s="21"/>
      <c r="NL157" s="21"/>
      <c r="NM157" s="21"/>
      <c r="NN157" s="21"/>
      <c r="NO157" s="21"/>
      <c r="NP157" s="21"/>
      <c r="NQ157" s="21"/>
      <c r="NR157" s="21"/>
      <c r="NS157" s="21"/>
      <c r="NT157" s="21"/>
      <c r="NU157" s="21"/>
      <c r="NV157" s="21"/>
      <c r="NW157" s="21"/>
      <c r="NX157" s="21"/>
      <c r="NY157" s="21"/>
      <c r="NZ157" s="21"/>
      <c r="OA157" s="21"/>
      <c r="OB157" s="21"/>
      <c r="OC157" s="21"/>
      <c r="OD157" s="21"/>
      <c r="OE157" s="21"/>
      <c r="OF157" s="21"/>
      <c r="OG157" s="21"/>
      <c r="OH157" s="21"/>
      <c r="OI157" s="21"/>
      <c r="OJ157" s="21"/>
      <c r="OK157" s="21"/>
      <c r="OL157" s="21"/>
      <c r="OM157" s="21"/>
      <c r="ON157" s="21"/>
      <c r="OO157" s="21"/>
      <c r="OP157" s="21"/>
      <c r="OQ157" s="21"/>
      <c r="OR157" s="21"/>
      <c r="OS157" s="21"/>
      <c r="OT157" s="21"/>
      <c r="OU157" s="21"/>
      <c r="OV157" s="21"/>
      <c r="OW157" s="21"/>
      <c r="OX157" s="21"/>
      <c r="OY157" s="21"/>
      <c r="OZ157" s="21"/>
      <c r="PA157" s="21"/>
      <c r="PB157" s="21"/>
      <c r="PC157" s="21"/>
      <c r="PD157" s="21"/>
      <c r="PE157" s="21"/>
      <c r="PF157" s="21"/>
      <c r="PG157" s="21"/>
      <c r="PH157" s="21"/>
      <c r="PI157" s="21"/>
      <c r="PJ157" s="21"/>
      <c r="PK157" s="21"/>
      <c r="PL157" s="21"/>
      <c r="PM157" s="21"/>
      <c r="PN157" s="21"/>
      <c r="PO157" s="21"/>
      <c r="PP157" s="21"/>
      <c r="PQ157" s="21"/>
      <c r="PR157" s="21"/>
      <c r="PS157" s="21"/>
      <c r="PT157" s="21"/>
      <c r="PU157" s="21"/>
      <c r="PV157" s="21"/>
      <c r="PW157" s="21"/>
      <c r="PX157" s="21"/>
      <c r="PY157" s="21"/>
      <c r="PZ157" s="21"/>
      <c r="QA157" s="21"/>
      <c r="QB157" s="21"/>
      <c r="QC157" s="21"/>
      <c r="QD157" s="21"/>
      <c r="QE157" s="21"/>
      <c r="QF157" s="21"/>
      <c r="QG157" s="21"/>
      <c r="QH157" s="21"/>
      <c r="QI157" s="21"/>
      <c r="QJ157" s="21"/>
      <c r="QK157" s="21"/>
      <c r="QL157" s="21"/>
      <c r="QM157" s="21"/>
      <c r="QN157" s="21"/>
      <c r="QO157" s="21"/>
      <c r="QP157" s="21"/>
      <c r="QQ157" s="21"/>
      <c r="QR157" s="21"/>
      <c r="QS157" s="21"/>
      <c r="QT157" s="21"/>
      <c r="QU157" s="21"/>
      <c r="QV157" s="21"/>
      <c r="QW157" s="21"/>
      <c r="QX157" s="21"/>
      <c r="QY157" s="21"/>
      <c r="QZ157" s="21"/>
      <c r="RA157" s="21"/>
      <c r="RB157" s="21"/>
      <c r="RC157" s="21"/>
      <c r="RD157" s="21"/>
      <c r="RE157" s="21"/>
      <c r="RF157" s="21"/>
      <c r="RG157" s="21"/>
      <c r="RH157" s="21"/>
      <c r="RI157" s="21"/>
      <c r="RJ157" s="21"/>
      <c r="RK157" s="21"/>
      <c r="RL157" s="21"/>
      <c r="RM157" s="21"/>
      <c r="RN157" s="21"/>
      <c r="RO157" s="21"/>
      <c r="RP157" s="21"/>
      <c r="RQ157" s="21"/>
      <c r="RR157" s="21"/>
      <c r="RS157" s="21"/>
      <c r="RT157" s="21"/>
      <c r="RU157" s="21"/>
      <c r="RV157" s="21"/>
      <c r="RW157" s="21"/>
      <c r="RX157" s="21"/>
      <c r="RY157" s="21"/>
      <c r="RZ157" s="21"/>
      <c r="SA157" s="21"/>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row>
    <row r="158" spans="2:572" ht="15" hidden="1" customHeight="1" outlineLevel="1">
      <c r="B158" s="23" t="s">
        <v>839</v>
      </c>
      <c r="C158" s="69" t="str">
        <f>HYPERLINK("#Référentiel_de_Compétences!"&amp;ADDRESS(6+MATCH(B158,[2]Référentiel_de_Compétences!$B$7:$B$218,0),4),"Définition")</f>
        <v>Définition</v>
      </c>
      <c r="D158" s="24" t="str">
        <f>VLOOKUP(B158,[2]Référentiel_de_Compétences!$B$7:$C$399,2,0)</f>
        <v>Evaluation des processus du SI et proposition d'amélioration</v>
      </c>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19"/>
      <c r="AE158" s="21"/>
      <c r="AF158" s="19"/>
      <c r="AG158" s="19"/>
      <c r="AH158" s="21"/>
      <c r="AI158" s="19"/>
      <c r="AJ158" s="19"/>
      <c r="AK158" s="21"/>
      <c r="AL158" s="19"/>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84"/>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1"/>
      <c r="JH158" s="21"/>
      <c r="JI158" s="21"/>
      <c r="JJ158" s="21"/>
      <c r="JK158" s="21"/>
      <c r="JL158" s="21"/>
      <c r="JM158" s="21"/>
      <c r="JN158" s="21"/>
      <c r="JO158" s="21"/>
      <c r="JP158" s="21"/>
      <c r="JQ158" s="21"/>
      <c r="JR158" s="21"/>
      <c r="JS158" s="21"/>
      <c r="JT158" s="21"/>
      <c r="JU158" s="21"/>
      <c r="JV158" s="21"/>
      <c r="JW158" s="21"/>
      <c r="JX158" s="21"/>
      <c r="JY158" s="21"/>
      <c r="JZ158" s="21"/>
      <c r="KA158" s="21"/>
      <c r="KB158" s="21"/>
      <c r="KC158" s="21"/>
      <c r="KD158" s="21"/>
      <c r="KE158" s="21"/>
      <c r="KF158" s="21"/>
      <c r="KG158" s="21"/>
      <c r="KH158" s="21"/>
      <c r="KI158" s="21"/>
      <c r="KJ158" s="21"/>
      <c r="KK158" s="21"/>
      <c r="KL158" s="21"/>
      <c r="KM158" s="21"/>
      <c r="KN158" s="21"/>
      <c r="KO158" s="21"/>
      <c r="KP158" s="21"/>
      <c r="KQ158" s="21"/>
      <c r="KR158" s="21"/>
      <c r="KS158" s="21"/>
      <c r="KT158" s="21"/>
      <c r="KU158" s="21"/>
      <c r="KV158" s="21"/>
      <c r="KW158" s="21"/>
      <c r="KX158" s="21"/>
      <c r="KY158" s="21"/>
      <c r="KZ158" s="21"/>
      <c r="LA158" s="21"/>
      <c r="LB158" s="21"/>
      <c r="LC158" s="21"/>
      <c r="LD158" s="21"/>
      <c r="LE158" s="21"/>
      <c r="LF158" s="21"/>
      <c r="LG158" s="21"/>
      <c r="LH158" s="21"/>
      <c r="LI158" s="21"/>
      <c r="LJ158" s="21"/>
      <c r="LK158" s="21"/>
      <c r="LL158" s="21"/>
      <c r="LM158" s="21"/>
      <c r="LN158" s="21"/>
      <c r="LO158" s="21"/>
      <c r="LP158" s="21"/>
      <c r="LQ158" s="21"/>
      <c r="LR158" s="21"/>
      <c r="LS158" s="21"/>
      <c r="LT158" s="21"/>
      <c r="LU158" s="21"/>
      <c r="LV158" s="21"/>
      <c r="LW158" s="21"/>
      <c r="LX158" s="21"/>
      <c r="LY158" s="21"/>
      <c r="LZ158" s="21"/>
      <c r="MA158" s="21"/>
      <c r="MB158" s="21"/>
      <c r="MC158" s="21"/>
      <c r="MD158" s="21"/>
      <c r="ME158" s="21"/>
      <c r="MF158" s="21"/>
      <c r="MG158" s="21"/>
      <c r="MH158" s="21"/>
      <c r="MI158" s="21"/>
      <c r="MJ158" s="21"/>
      <c r="MK158" s="21"/>
      <c r="ML158" s="21"/>
      <c r="MM158" s="21"/>
      <c r="MN158" s="21"/>
      <c r="MO158" s="21"/>
      <c r="MP158" s="21"/>
      <c r="MQ158" s="21"/>
      <c r="MR158" s="21"/>
      <c r="MS158" s="21"/>
      <c r="MT158" s="21"/>
      <c r="MU158" s="21"/>
      <c r="MV158" s="21"/>
      <c r="MW158" s="21"/>
      <c r="MX158" s="21"/>
      <c r="MY158" s="21"/>
      <c r="MZ158" s="21"/>
      <c r="NA158" s="21"/>
      <c r="NB158" s="21"/>
      <c r="NC158" s="21"/>
      <c r="ND158" s="21"/>
      <c r="NE158" s="21"/>
      <c r="NF158" s="21"/>
      <c r="NG158" s="21"/>
      <c r="NH158" s="21"/>
      <c r="NI158" s="21"/>
      <c r="NJ158" s="21"/>
      <c r="NK158" s="21"/>
      <c r="NL158" s="21"/>
      <c r="NM158" s="21"/>
      <c r="NN158" s="21"/>
      <c r="NO158" s="21"/>
      <c r="NP158" s="21"/>
      <c r="NQ158" s="21"/>
      <c r="NR158" s="21"/>
      <c r="NS158" s="21"/>
      <c r="NT158" s="21"/>
      <c r="NU158" s="21"/>
      <c r="NV158" s="21"/>
      <c r="NW158" s="21"/>
      <c r="NX158" s="21"/>
      <c r="NY158" s="21"/>
      <c r="NZ158" s="21"/>
      <c r="OA158" s="21"/>
      <c r="OB158" s="21"/>
      <c r="OC158" s="21"/>
      <c r="OD158" s="21"/>
      <c r="OE158" s="21"/>
      <c r="OF158" s="21"/>
      <c r="OG158" s="21"/>
      <c r="OH158" s="21"/>
      <c r="OI158" s="21"/>
      <c r="OJ158" s="21"/>
      <c r="OK158" s="21"/>
      <c r="OL158" s="21"/>
      <c r="OM158" s="21"/>
      <c r="ON158" s="21"/>
      <c r="OO158" s="21"/>
      <c r="OP158" s="21"/>
      <c r="OQ158" s="21"/>
      <c r="OR158" s="21"/>
      <c r="OS158" s="21"/>
      <c r="OT158" s="21"/>
      <c r="OU158" s="21"/>
      <c r="OV158" s="21"/>
      <c r="OW158" s="21"/>
      <c r="OX158" s="21"/>
      <c r="OY158" s="21"/>
      <c r="OZ158" s="21"/>
      <c r="PA158" s="21"/>
      <c r="PB158" s="21"/>
      <c r="PC158" s="21"/>
      <c r="PD158" s="21"/>
      <c r="PE158" s="21"/>
      <c r="PF158" s="21"/>
      <c r="PG158" s="21"/>
      <c r="PH158" s="21"/>
      <c r="PI158" s="21"/>
      <c r="PJ158" s="21"/>
      <c r="PK158" s="21"/>
      <c r="PL158" s="21"/>
      <c r="PM158" s="21"/>
      <c r="PN158" s="21"/>
      <c r="PO158" s="21"/>
      <c r="PP158" s="21"/>
      <c r="PQ158" s="21"/>
      <c r="PR158" s="21"/>
      <c r="PS158" s="21"/>
      <c r="PT158" s="21"/>
      <c r="PU158" s="21"/>
      <c r="PV158" s="21"/>
      <c r="PW158" s="21"/>
      <c r="PX158" s="21"/>
      <c r="PY158" s="21"/>
      <c r="PZ158" s="21"/>
      <c r="QA158" s="21"/>
      <c r="QB158" s="21"/>
      <c r="QC158" s="21"/>
      <c r="QD158" s="21"/>
      <c r="QE158" s="21"/>
      <c r="QF158" s="21"/>
      <c r="QG158" s="21"/>
      <c r="QH158" s="21"/>
      <c r="QI158" s="21"/>
      <c r="QJ158" s="21"/>
      <c r="QK158" s="21"/>
      <c r="QL158" s="21"/>
      <c r="QM158" s="21"/>
      <c r="QN158" s="21"/>
      <c r="QO158" s="21"/>
      <c r="QP158" s="21"/>
      <c r="QQ158" s="21"/>
      <c r="QR158" s="21"/>
      <c r="QS158" s="21"/>
      <c r="QT158" s="21"/>
      <c r="QU158" s="21"/>
      <c r="QV158" s="21"/>
      <c r="QW158" s="21"/>
      <c r="QX158" s="21"/>
      <c r="QY158" s="21"/>
      <c r="QZ158" s="21"/>
      <c r="RA158" s="21"/>
      <c r="RB158" s="21"/>
      <c r="RC158" s="21"/>
      <c r="RD158" s="21"/>
      <c r="RE158" s="21"/>
      <c r="RF158" s="21"/>
      <c r="RG158" s="21"/>
      <c r="RH158" s="21"/>
      <c r="RI158" s="21"/>
      <c r="RJ158" s="21"/>
      <c r="RK158" s="21"/>
      <c r="RL158" s="21"/>
      <c r="RM158" s="21"/>
      <c r="RN158" s="21"/>
      <c r="RO158" s="21"/>
      <c r="RP158" s="21"/>
      <c r="RQ158" s="21"/>
      <c r="RR158" s="21"/>
      <c r="RS158" s="21"/>
      <c r="RT158" s="21"/>
      <c r="RU158" s="21"/>
      <c r="RV158" s="21"/>
      <c r="RW158" s="21"/>
      <c r="RX158" s="21"/>
      <c r="RY158" s="21"/>
      <c r="RZ158" s="21"/>
      <c r="SA158" s="21"/>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row>
    <row r="159" spans="2:572" ht="15" hidden="1" customHeight="1" outlineLevel="1">
      <c r="B159" s="23" t="s">
        <v>840</v>
      </c>
      <c r="C159" s="69" t="str">
        <f>HYPERLINK("#Référentiel_de_Compétences!"&amp;ADDRESS(6+MATCH(B159,[2]Référentiel_de_Compétences!$B$7:$B$218,0),4),"Définition")</f>
        <v>Définition</v>
      </c>
      <c r="D159" s="24" t="str">
        <f>VLOOKUP(B159,[2]Référentiel_de_Compétences!$B$7:$C$399,2,0)</f>
        <v>Référentiels de bonnes pratiques SI</v>
      </c>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19"/>
      <c r="AE159" s="21"/>
      <c r="AF159" s="19"/>
      <c r="AG159" s="19"/>
      <c r="AH159" s="21"/>
      <c r="AI159" s="19"/>
      <c r="AJ159" s="19"/>
      <c r="AK159" s="21"/>
      <c r="AL159" s="19"/>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19"/>
      <c r="HS159" s="19"/>
      <c r="HT159" s="19"/>
      <c r="HU159" s="19"/>
      <c r="HV159" s="19"/>
      <c r="HW159" s="19"/>
      <c r="HX159" s="19"/>
      <c r="HY159" s="19"/>
      <c r="HZ159" s="19"/>
      <c r="IA159" s="19"/>
      <c r="IB159" s="19"/>
      <c r="IC159" s="19"/>
      <c r="ID159" s="84"/>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19"/>
      <c r="ND159" s="19"/>
      <c r="NE159" s="19"/>
      <c r="NF159" s="19"/>
      <c r="NG159" s="19"/>
      <c r="NH159" s="19"/>
      <c r="NI159" s="19"/>
      <c r="NJ159" s="19"/>
      <c r="NK159" s="19"/>
      <c r="NL159" s="19"/>
      <c r="NM159" s="19"/>
      <c r="NN159" s="19"/>
      <c r="NO159" s="19"/>
      <c r="NP159" s="19"/>
      <c r="NQ159" s="19"/>
      <c r="NR159" s="19"/>
      <c r="NS159" s="19"/>
      <c r="NT159" s="19"/>
      <c r="NU159" s="19"/>
      <c r="NV159" s="19"/>
      <c r="NW159" s="19"/>
      <c r="NX159" s="19"/>
      <c r="NY159" s="19"/>
      <c r="NZ159" s="19"/>
      <c r="OA159" s="19"/>
      <c r="OB159" s="19"/>
      <c r="OC159" s="19"/>
      <c r="OD159" s="19"/>
      <c r="OE159" s="19"/>
      <c r="OF159" s="19"/>
      <c r="OG159" s="19"/>
      <c r="OH159" s="19"/>
      <c r="OI159" s="19"/>
      <c r="OJ159" s="19"/>
      <c r="OK159" s="19"/>
      <c r="OL159" s="19"/>
      <c r="OM159" s="19"/>
      <c r="ON159" s="19"/>
      <c r="OO159" s="19"/>
      <c r="OP159" s="19"/>
      <c r="OQ159" s="19"/>
      <c r="OR159" s="19"/>
      <c r="OS159" s="19"/>
      <c r="OT159" s="19"/>
      <c r="OU159" s="19"/>
      <c r="OV159" s="19"/>
      <c r="OW159" s="19"/>
      <c r="OX159" s="19"/>
      <c r="OY159" s="19"/>
      <c r="OZ159" s="19"/>
      <c r="PA159" s="19"/>
      <c r="PB159" s="19"/>
      <c r="PC159" s="19"/>
      <c r="PD159" s="19"/>
      <c r="PE159" s="19"/>
      <c r="PF159" s="19"/>
      <c r="PG159" s="19"/>
      <c r="PH159" s="19"/>
      <c r="PI159" s="19"/>
      <c r="PJ159" s="19"/>
      <c r="PK159" s="19"/>
      <c r="PL159" s="19"/>
      <c r="PM159" s="19"/>
      <c r="PN159" s="19"/>
      <c r="PO159" s="19"/>
      <c r="PP159" s="19"/>
      <c r="PQ159" s="19"/>
      <c r="PR159" s="19"/>
      <c r="PS159" s="19"/>
      <c r="PT159" s="19"/>
      <c r="PU159" s="19"/>
      <c r="PV159" s="19"/>
      <c r="PW159" s="19"/>
      <c r="PX159" s="19"/>
      <c r="PY159" s="19"/>
      <c r="PZ159" s="19"/>
      <c r="QA159" s="19"/>
      <c r="QB159" s="19"/>
      <c r="QC159" s="19"/>
      <c r="QD159" s="19"/>
      <c r="QE159" s="19"/>
      <c r="QF159" s="19"/>
      <c r="QG159" s="19"/>
      <c r="QH159" s="19"/>
      <c r="QI159" s="19"/>
      <c r="QJ159" s="19"/>
      <c r="QK159" s="19"/>
      <c r="QL159" s="19"/>
      <c r="QM159" s="19"/>
      <c r="QN159" s="19"/>
      <c r="QO159" s="19"/>
      <c r="QP159" s="19"/>
      <c r="QQ159" s="19"/>
      <c r="QR159" s="19"/>
      <c r="QS159" s="19"/>
      <c r="QT159" s="19"/>
      <c r="QU159" s="19"/>
      <c r="QV159" s="19"/>
      <c r="QW159" s="19"/>
      <c r="QX159" s="19"/>
      <c r="QY159" s="19"/>
      <c r="QZ159" s="19"/>
      <c r="RA159" s="19"/>
      <c r="RB159" s="19"/>
      <c r="RC159" s="19"/>
      <c r="RD159" s="19"/>
      <c r="RE159" s="19"/>
      <c r="RF159" s="19"/>
      <c r="RG159" s="19"/>
      <c r="RH159" s="19"/>
      <c r="RI159" s="19"/>
      <c r="RJ159" s="19"/>
      <c r="RK159" s="19"/>
      <c r="RL159" s="19"/>
      <c r="RM159" s="19"/>
      <c r="RN159" s="19"/>
      <c r="RO159" s="19"/>
      <c r="RP159" s="19"/>
      <c r="RQ159" s="19"/>
      <c r="RR159" s="19"/>
      <c r="RS159" s="19"/>
      <c r="RT159" s="19"/>
      <c r="RU159" s="19"/>
      <c r="RV159" s="19"/>
      <c r="RW159" s="19"/>
      <c r="RX159" s="19"/>
      <c r="RY159" s="19"/>
      <c r="RZ159" s="19"/>
      <c r="SA159" s="19"/>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row>
    <row r="160" spans="2:572" ht="15" hidden="1" customHeight="1" outlineLevel="1">
      <c r="B160" s="23" t="s">
        <v>841</v>
      </c>
      <c r="C160" s="69" t="str">
        <f>HYPERLINK("#Référentiel_de_Compétences!"&amp;ADDRESS(6+MATCH(B160,[2]Référentiel_de_Compétences!$B$7:$B$218,0),4),"Définition")</f>
        <v>Définition</v>
      </c>
      <c r="D160" s="24" t="str">
        <f>VLOOKUP(B160,[2]Référentiel_de_Compétences!$B$7:$C$399,2,0)</f>
        <v xml:space="preserve">Cartographie, principes et composants de l'architecture fonctionnelle et applicative </v>
      </c>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19"/>
      <c r="AE160" s="21"/>
      <c r="AF160" s="19"/>
      <c r="AG160" s="19"/>
      <c r="AH160" s="21"/>
      <c r="AI160" s="19"/>
      <c r="AJ160" s="19"/>
      <c r="AK160" s="21"/>
      <c r="AL160" s="19"/>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84"/>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1"/>
      <c r="JH160" s="21"/>
      <c r="JI160" s="21"/>
      <c r="JJ160" s="21"/>
      <c r="JK160" s="21"/>
      <c r="JL160" s="21"/>
      <c r="JM160" s="21"/>
      <c r="JN160" s="21"/>
      <c r="JO160" s="21"/>
      <c r="JP160" s="21"/>
      <c r="JQ160" s="21"/>
      <c r="JR160" s="21"/>
      <c r="JS160" s="21"/>
      <c r="JT160" s="21"/>
      <c r="JU160" s="21"/>
      <c r="JV160" s="21"/>
      <c r="JW160" s="21"/>
      <c r="JX160" s="21"/>
      <c r="JY160" s="21"/>
      <c r="JZ160" s="21"/>
      <c r="KA160" s="21"/>
      <c r="KB160" s="21"/>
      <c r="KC160" s="21"/>
      <c r="KD160" s="21"/>
      <c r="KE160" s="21"/>
      <c r="KF160" s="21"/>
      <c r="KG160" s="21"/>
      <c r="KH160" s="21"/>
      <c r="KI160" s="21"/>
      <c r="KJ160" s="21"/>
      <c r="KK160" s="21"/>
      <c r="KL160" s="21"/>
      <c r="KM160" s="21"/>
      <c r="KN160" s="21"/>
      <c r="KO160" s="21"/>
      <c r="KP160" s="21"/>
      <c r="KQ160" s="21"/>
      <c r="KR160" s="21"/>
      <c r="KS160" s="21"/>
      <c r="KT160" s="21"/>
      <c r="KU160" s="21"/>
      <c r="KV160" s="21"/>
      <c r="KW160" s="21"/>
      <c r="KX160" s="21"/>
      <c r="KY160" s="21"/>
      <c r="KZ160" s="21"/>
      <c r="LA160" s="21"/>
      <c r="LB160" s="21"/>
      <c r="LC160" s="21"/>
      <c r="LD160" s="21"/>
      <c r="LE160" s="21"/>
      <c r="LF160" s="21"/>
      <c r="LG160" s="21"/>
      <c r="LH160" s="21"/>
      <c r="LI160" s="21"/>
      <c r="LJ160" s="21"/>
      <c r="LK160" s="21"/>
      <c r="LL160" s="21"/>
      <c r="LM160" s="21"/>
      <c r="LN160" s="21"/>
      <c r="LO160" s="21"/>
      <c r="LP160" s="21"/>
      <c r="LQ160" s="21"/>
      <c r="LR160" s="21"/>
      <c r="LS160" s="21"/>
      <c r="LT160" s="21"/>
      <c r="LU160" s="21"/>
      <c r="LV160" s="21"/>
      <c r="LW160" s="21"/>
      <c r="LX160" s="21"/>
      <c r="LY160" s="21"/>
      <c r="LZ160" s="21"/>
      <c r="MA160" s="21"/>
      <c r="MB160" s="21"/>
      <c r="MC160" s="21"/>
      <c r="MD160" s="21"/>
      <c r="ME160" s="21"/>
      <c r="MF160" s="21"/>
      <c r="MG160" s="21"/>
      <c r="MH160" s="21"/>
      <c r="MI160" s="21"/>
      <c r="MJ160" s="21"/>
      <c r="MK160" s="21"/>
      <c r="ML160" s="21"/>
      <c r="MM160" s="21"/>
      <c r="MN160" s="21"/>
      <c r="MO160" s="21"/>
      <c r="MP160" s="21"/>
      <c r="MQ160" s="21"/>
      <c r="MR160" s="21"/>
      <c r="MS160" s="21"/>
      <c r="MT160" s="21"/>
      <c r="MU160" s="21"/>
      <c r="MV160" s="21"/>
      <c r="MW160" s="21"/>
      <c r="MX160" s="21"/>
      <c r="MY160" s="21"/>
      <c r="MZ160" s="21"/>
      <c r="NA160" s="21"/>
      <c r="NB160" s="21"/>
      <c r="NC160" s="21"/>
      <c r="ND160" s="21"/>
      <c r="NE160" s="21"/>
      <c r="NF160" s="21"/>
      <c r="NG160" s="21"/>
      <c r="NH160" s="21"/>
      <c r="NI160" s="21"/>
      <c r="NJ160" s="21"/>
      <c r="NK160" s="21"/>
      <c r="NL160" s="21"/>
      <c r="NM160" s="21"/>
      <c r="NN160" s="21"/>
      <c r="NO160" s="21"/>
      <c r="NP160" s="21"/>
      <c r="NQ160" s="21"/>
      <c r="NR160" s="21"/>
      <c r="NS160" s="21"/>
      <c r="NT160" s="21"/>
      <c r="NU160" s="21"/>
      <c r="NV160" s="21"/>
      <c r="NW160" s="21"/>
      <c r="NX160" s="21"/>
      <c r="NY160" s="21"/>
      <c r="NZ160" s="21"/>
      <c r="OA160" s="21"/>
      <c r="OB160" s="21"/>
      <c r="OC160" s="21"/>
      <c r="OD160" s="21"/>
      <c r="OE160" s="21"/>
      <c r="OF160" s="21"/>
      <c r="OG160" s="21"/>
      <c r="OH160" s="21"/>
      <c r="OI160" s="21"/>
      <c r="OJ160" s="21"/>
      <c r="OK160" s="21"/>
      <c r="OL160" s="21"/>
      <c r="OM160" s="21"/>
      <c r="ON160" s="21"/>
      <c r="OO160" s="21"/>
      <c r="OP160" s="21"/>
      <c r="OQ160" s="21"/>
      <c r="OR160" s="21"/>
      <c r="OS160" s="21"/>
      <c r="OT160" s="21"/>
      <c r="OU160" s="21"/>
      <c r="OV160" s="21"/>
      <c r="OW160" s="21"/>
      <c r="OX160" s="21"/>
      <c r="OY160" s="21"/>
      <c r="OZ160" s="21"/>
      <c r="PA160" s="21"/>
      <c r="PB160" s="21"/>
      <c r="PC160" s="21"/>
      <c r="PD160" s="21"/>
      <c r="PE160" s="21"/>
      <c r="PF160" s="21"/>
      <c r="PG160" s="21"/>
      <c r="PH160" s="21"/>
      <c r="PI160" s="21"/>
      <c r="PJ160" s="21"/>
      <c r="PK160" s="21"/>
      <c r="PL160" s="21"/>
      <c r="PM160" s="21"/>
      <c r="PN160" s="21"/>
      <c r="PO160" s="21"/>
      <c r="PP160" s="21"/>
      <c r="PQ160" s="21"/>
      <c r="PR160" s="21"/>
      <c r="PS160" s="21"/>
      <c r="PT160" s="21"/>
      <c r="PU160" s="21"/>
      <c r="PV160" s="21"/>
      <c r="PW160" s="21"/>
      <c r="PX160" s="21"/>
      <c r="PY160" s="21"/>
      <c r="PZ160" s="21"/>
      <c r="QA160" s="21"/>
      <c r="QB160" s="21"/>
      <c r="QC160" s="21"/>
      <c r="QD160" s="21"/>
      <c r="QE160" s="21"/>
      <c r="QF160" s="21"/>
      <c r="QG160" s="21"/>
      <c r="QH160" s="21"/>
      <c r="QI160" s="21"/>
      <c r="QJ160" s="21"/>
      <c r="QK160" s="21"/>
      <c r="QL160" s="21"/>
      <c r="QM160" s="21"/>
      <c r="QN160" s="21"/>
      <c r="QO160" s="21"/>
      <c r="QP160" s="21"/>
      <c r="QQ160" s="21"/>
      <c r="QR160" s="21"/>
      <c r="QS160" s="21"/>
      <c r="QT160" s="21"/>
      <c r="QU160" s="21"/>
      <c r="QV160" s="21"/>
      <c r="QW160" s="21"/>
      <c r="QX160" s="21"/>
      <c r="QY160" s="21"/>
      <c r="QZ160" s="21"/>
      <c r="RA160" s="21"/>
      <c r="RB160" s="21"/>
      <c r="RC160" s="21"/>
      <c r="RD160" s="21"/>
      <c r="RE160" s="21"/>
      <c r="RF160" s="21"/>
      <c r="RG160" s="21"/>
      <c r="RH160" s="21"/>
      <c r="RI160" s="21"/>
      <c r="RJ160" s="21"/>
      <c r="RK160" s="21"/>
      <c r="RL160" s="21"/>
      <c r="RM160" s="21"/>
      <c r="RN160" s="21"/>
      <c r="RO160" s="21"/>
      <c r="RP160" s="21"/>
      <c r="RQ160" s="21"/>
      <c r="RR160" s="21"/>
      <c r="RS160" s="21"/>
      <c r="RT160" s="21"/>
      <c r="RU160" s="21"/>
      <c r="RV160" s="21"/>
      <c r="RW160" s="21"/>
      <c r="RX160" s="21"/>
      <c r="RY160" s="21"/>
      <c r="RZ160" s="21"/>
      <c r="SA160" s="21"/>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row>
    <row r="161" spans="2:572" ht="15" hidden="1" customHeight="1" outlineLevel="1">
      <c r="B161" s="23" t="s">
        <v>842</v>
      </c>
      <c r="C161" s="69" t="str">
        <f>HYPERLINK("#Référentiel_de_Compétences!"&amp;ADDRESS(6+MATCH(B161,[2]Référentiel_de_Compétences!$B$7:$B$218,0),4),"Définition")</f>
        <v>Définition</v>
      </c>
      <c r="D161" s="24" t="str">
        <f>VLOOKUP(B161,[2]Référentiel_de_Compétences!$B$7:$C$399,2,0)</f>
        <v>Technologies et solutions de l'architecture fonctionnelle et applicative</v>
      </c>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19"/>
      <c r="AE161" s="21"/>
      <c r="AF161" s="19"/>
      <c r="AG161" s="19"/>
      <c r="AH161" s="21"/>
      <c r="AI161" s="19"/>
      <c r="AJ161" s="19"/>
      <c r="AK161" s="21"/>
      <c r="AL161" s="19"/>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19"/>
      <c r="HS161" s="19"/>
      <c r="HT161" s="19"/>
      <c r="HU161" s="19"/>
      <c r="HV161" s="19"/>
      <c r="HW161" s="19"/>
      <c r="HX161" s="19"/>
      <c r="HY161" s="19"/>
      <c r="HZ161" s="19"/>
      <c r="IA161" s="19"/>
      <c r="IB161" s="19"/>
      <c r="IC161" s="19"/>
      <c r="ID161" s="84"/>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19"/>
      <c r="ND161" s="19"/>
      <c r="NE161" s="19"/>
      <c r="NF161" s="19"/>
      <c r="NG161" s="19"/>
      <c r="NH161" s="19"/>
      <c r="NI161" s="19"/>
      <c r="NJ161" s="19"/>
      <c r="NK161" s="19"/>
      <c r="NL161" s="19"/>
      <c r="NM161" s="19"/>
      <c r="NN161" s="19"/>
      <c r="NO161" s="19"/>
      <c r="NP161" s="19"/>
      <c r="NQ161" s="19"/>
      <c r="NR161" s="19"/>
      <c r="NS161" s="19"/>
      <c r="NT161" s="19"/>
      <c r="NU161" s="19"/>
      <c r="NV161" s="19"/>
      <c r="NW161" s="19"/>
      <c r="NX161" s="19"/>
      <c r="NY161" s="19"/>
      <c r="NZ161" s="19"/>
      <c r="OA161" s="19"/>
      <c r="OB161" s="19"/>
      <c r="OC161" s="19"/>
      <c r="OD161" s="19"/>
      <c r="OE161" s="19"/>
      <c r="OF161" s="19"/>
      <c r="OG161" s="19"/>
      <c r="OH161" s="19"/>
      <c r="OI161" s="19"/>
      <c r="OJ161" s="19"/>
      <c r="OK161" s="19"/>
      <c r="OL161" s="19"/>
      <c r="OM161" s="19"/>
      <c r="ON161" s="19"/>
      <c r="OO161" s="19"/>
      <c r="OP161" s="19"/>
      <c r="OQ161" s="19"/>
      <c r="OR161" s="19"/>
      <c r="OS161" s="19"/>
      <c r="OT161" s="19"/>
      <c r="OU161" s="19"/>
      <c r="OV161" s="19"/>
      <c r="OW161" s="19"/>
      <c r="OX161" s="19"/>
      <c r="OY161" s="19"/>
      <c r="OZ161" s="19"/>
      <c r="PA161" s="19"/>
      <c r="PB161" s="19"/>
      <c r="PC161" s="19"/>
      <c r="PD161" s="19"/>
      <c r="PE161" s="19"/>
      <c r="PF161" s="19"/>
      <c r="PG161" s="19"/>
      <c r="PH161" s="19"/>
      <c r="PI161" s="19"/>
      <c r="PJ161" s="19"/>
      <c r="PK161" s="19"/>
      <c r="PL161" s="19"/>
      <c r="PM161" s="19"/>
      <c r="PN161" s="19"/>
      <c r="PO161" s="19"/>
      <c r="PP161" s="19"/>
      <c r="PQ161" s="19"/>
      <c r="PR161" s="19"/>
      <c r="PS161" s="19"/>
      <c r="PT161" s="19"/>
      <c r="PU161" s="19"/>
      <c r="PV161" s="19"/>
      <c r="PW161" s="19"/>
      <c r="PX161" s="19"/>
      <c r="PY161" s="19"/>
      <c r="PZ161" s="19"/>
      <c r="QA161" s="19"/>
      <c r="QB161" s="19"/>
      <c r="QC161" s="19"/>
      <c r="QD161" s="19"/>
      <c r="QE161" s="19"/>
      <c r="QF161" s="19"/>
      <c r="QG161" s="19"/>
      <c r="QH161" s="19"/>
      <c r="QI161" s="19"/>
      <c r="QJ161" s="19"/>
      <c r="QK161" s="19"/>
      <c r="QL161" s="19"/>
      <c r="QM161" s="19"/>
      <c r="QN161" s="19"/>
      <c r="QO161" s="19"/>
      <c r="QP161" s="19"/>
      <c r="QQ161" s="19"/>
      <c r="QR161" s="19"/>
      <c r="QS161" s="19"/>
      <c r="QT161" s="19"/>
      <c r="QU161" s="19"/>
      <c r="QV161" s="19"/>
      <c r="QW161" s="19"/>
      <c r="QX161" s="19"/>
      <c r="QY161" s="19"/>
      <c r="QZ161" s="19"/>
      <c r="RA161" s="19"/>
      <c r="RB161" s="19"/>
      <c r="RC161" s="19"/>
      <c r="RD161" s="19"/>
      <c r="RE161" s="19"/>
      <c r="RF161" s="19"/>
      <c r="RG161" s="19"/>
      <c r="RH161" s="19"/>
      <c r="RI161" s="19"/>
      <c r="RJ161" s="19"/>
      <c r="RK161" s="19"/>
      <c r="RL161" s="19"/>
      <c r="RM161" s="19"/>
      <c r="RN161" s="19"/>
      <c r="RO161" s="19"/>
      <c r="RP161" s="19"/>
      <c r="RQ161" s="19"/>
      <c r="RR161" s="19"/>
      <c r="RS161" s="19"/>
      <c r="RT161" s="19"/>
      <c r="RU161" s="19"/>
      <c r="RV161" s="19"/>
      <c r="RW161" s="19"/>
      <c r="RX161" s="19"/>
      <c r="RY161" s="19"/>
      <c r="RZ161" s="19"/>
      <c r="SA161" s="19"/>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row>
    <row r="162" spans="2:572" ht="15" hidden="1" customHeight="1" outlineLevel="1">
      <c r="B162" s="23" t="s">
        <v>843</v>
      </c>
      <c r="C162" s="69" t="str">
        <f>HYPERLINK("#Référentiel_de_Compétences!"&amp;ADDRESS(6+MATCH(B162,[2]Référentiel_de_Compétences!$B$7:$B$218,0),4),"Définition")</f>
        <v>Définition</v>
      </c>
      <c r="D162" s="24" t="str">
        <f>VLOOKUP(B162,[2]Référentiel_de_Compétences!$B$7:$C$399,2,0)</f>
        <v>Cartographie, principes et composants de l'architecture technique et de production</v>
      </c>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19"/>
      <c r="AE162" s="21"/>
      <c r="AF162" s="19"/>
      <c r="AG162" s="19"/>
      <c r="AH162" s="21"/>
      <c r="AI162" s="19"/>
      <c r="AJ162" s="19"/>
      <c r="AK162" s="21"/>
      <c r="AL162" s="19"/>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19"/>
      <c r="HS162" s="19"/>
      <c r="HT162" s="19"/>
      <c r="HU162" s="19"/>
      <c r="HV162" s="19"/>
      <c r="HW162" s="19"/>
      <c r="HX162" s="19"/>
      <c r="HY162" s="19"/>
      <c r="HZ162" s="19"/>
      <c r="IA162" s="19"/>
      <c r="IB162" s="19"/>
      <c r="IC162" s="19"/>
      <c r="ID162" s="84"/>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19"/>
      <c r="JH162" s="19"/>
      <c r="JI162" s="19"/>
      <c r="JJ162" s="19"/>
      <c r="JK162" s="19"/>
      <c r="JL162" s="19"/>
      <c r="JM162" s="19"/>
      <c r="JN162" s="19"/>
      <c r="JO162" s="19"/>
      <c r="JP162" s="19"/>
      <c r="JQ162" s="19"/>
      <c r="JR162" s="19"/>
      <c r="JS162" s="19"/>
      <c r="JT162" s="19"/>
      <c r="JU162" s="19"/>
      <c r="JV162" s="19"/>
      <c r="JW162" s="19"/>
      <c r="JX162" s="19"/>
      <c r="JY162" s="19"/>
      <c r="JZ162" s="19"/>
      <c r="KA162" s="19"/>
      <c r="KB162" s="19"/>
      <c r="KC162" s="19"/>
      <c r="KD162" s="19"/>
      <c r="KE162" s="19"/>
      <c r="KF162" s="19"/>
      <c r="KG162" s="19"/>
      <c r="KH162" s="19"/>
      <c r="KI162" s="19"/>
      <c r="KJ162" s="19"/>
      <c r="KK162" s="19"/>
      <c r="KL162" s="19"/>
      <c r="KM162" s="19"/>
      <c r="KN162" s="19"/>
      <c r="KO162" s="19"/>
      <c r="KP162" s="19"/>
      <c r="KQ162" s="19"/>
      <c r="KR162" s="19"/>
      <c r="KS162" s="19"/>
      <c r="KT162" s="19"/>
      <c r="KU162" s="19"/>
      <c r="KV162" s="19"/>
      <c r="KW162" s="19"/>
      <c r="KX162" s="19"/>
      <c r="KY162" s="19"/>
      <c r="KZ162" s="19"/>
      <c r="LA162" s="19"/>
      <c r="LB162" s="19"/>
      <c r="LC162" s="19"/>
      <c r="LD162" s="19"/>
      <c r="LE162" s="19"/>
      <c r="LF162" s="19"/>
      <c r="LG162" s="19"/>
      <c r="LH162" s="19"/>
      <c r="LI162" s="19"/>
      <c r="LJ162" s="19"/>
      <c r="LK162" s="19"/>
      <c r="LL162" s="19"/>
      <c r="LM162" s="19"/>
      <c r="LN162" s="19"/>
      <c r="LO162" s="19"/>
      <c r="LP162" s="19"/>
      <c r="LQ162" s="19"/>
      <c r="LR162" s="19"/>
      <c r="LS162" s="19"/>
      <c r="LT162" s="19"/>
      <c r="LU162" s="19"/>
      <c r="LV162" s="19"/>
      <c r="LW162" s="19"/>
      <c r="LX162" s="19"/>
      <c r="LY162" s="19"/>
      <c r="LZ162" s="19"/>
      <c r="MA162" s="19"/>
      <c r="MB162" s="19"/>
      <c r="MC162" s="19"/>
      <c r="MD162" s="19"/>
      <c r="ME162" s="19"/>
      <c r="MF162" s="19"/>
      <c r="MG162" s="19"/>
      <c r="MH162" s="19"/>
      <c r="MI162" s="19"/>
      <c r="MJ162" s="19"/>
      <c r="MK162" s="19"/>
      <c r="ML162" s="19"/>
      <c r="MM162" s="19"/>
      <c r="MN162" s="19"/>
      <c r="MO162" s="19"/>
      <c r="MP162" s="19"/>
      <c r="MQ162" s="19"/>
      <c r="MR162" s="19"/>
      <c r="MS162" s="19"/>
      <c r="MT162" s="19"/>
      <c r="MU162" s="19"/>
      <c r="MV162" s="19"/>
      <c r="MW162" s="19"/>
      <c r="MX162" s="19"/>
      <c r="MY162" s="19"/>
      <c r="MZ162" s="19"/>
      <c r="NA162" s="19"/>
      <c r="NB162" s="19"/>
      <c r="NC162" s="19"/>
      <c r="ND162" s="19"/>
      <c r="NE162" s="19"/>
      <c r="NF162" s="19"/>
      <c r="NG162" s="19"/>
      <c r="NH162" s="19"/>
      <c r="NI162" s="19"/>
      <c r="NJ162" s="19"/>
      <c r="NK162" s="19"/>
      <c r="NL162" s="19"/>
      <c r="NM162" s="19"/>
      <c r="NN162" s="19"/>
      <c r="NO162" s="19"/>
      <c r="NP162" s="19"/>
      <c r="NQ162" s="19"/>
      <c r="NR162" s="19"/>
      <c r="NS162" s="19"/>
      <c r="NT162" s="19"/>
      <c r="NU162" s="19"/>
      <c r="NV162" s="19"/>
      <c r="NW162" s="19"/>
      <c r="NX162" s="19"/>
      <c r="NY162" s="19"/>
      <c r="NZ162" s="19"/>
      <c r="OA162" s="19"/>
      <c r="OB162" s="19"/>
      <c r="OC162" s="19"/>
      <c r="OD162" s="19"/>
      <c r="OE162" s="19"/>
      <c r="OF162" s="19"/>
      <c r="OG162" s="19"/>
      <c r="OH162" s="19"/>
      <c r="OI162" s="19"/>
      <c r="OJ162" s="19"/>
      <c r="OK162" s="19"/>
      <c r="OL162" s="19"/>
      <c r="OM162" s="19"/>
      <c r="ON162" s="19"/>
      <c r="OO162" s="19"/>
      <c r="OP162" s="19"/>
      <c r="OQ162" s="19"/>
      <c r="OR162" s="19"/>
      <c r="OS162" s="19"/>
      <c r="OT162" s="19"/>
      <c r="OU162" s="19"/>
      <c r="OV162" s="19"/>
      <c r="OW162" s="19"/>
      <c r="OX162" s="19"/>
      <c r="OY162" s="19"/>
      <c r="OZ162" s="19"/>
      <c r="PA162" s="19"/>
      <c r="PB162" s="19"/>
      <c r="PC162" s="19"/>
      <c r="PD162" s="19"/>
      <c r="PE162" s="19"/>
      <c r="PF162" s="19"/>
      <c r="PG162" s="19"/>
      <c r="PH162" s="19"/>
      <c r="PI162" s="19"/>
      <c r="PJ162" s="19"/>
      <c r="PK162" s="19"/>
      <c r="PL162" s="19"/>
      <c r="PM162" s="19"/>
      <c r="PN162" s="19"/>
      <c r="PO162" s="19"/>
      <c r="PP162" s="19"/>
      <c r="PQ162" s="19"/>
      <c r="PR162" s="19"/>
      <c r="PS162" s="19"/>
      <c r="PT162" s="19"/>
      <c r="PU162" s="19"/>
      <c r="PV162" s="19"/>
      <c r="PW162" s="19"/>
      <c r="PX162" s="19"/>
      <c r="PY162" s="19"/>
      <c r="PZ162" s="19"/>
      <c r="QA162" s="19"/>
      <c r="QB162" s="19"/>
      <c r="QC162" s="19"/>
      <c r="QD162" s="19"/>
      <c r="QE162" s="19"/>
      <c r="QF162" s="19"/>
      <c r="QG162" s="19"/>
      <c r="QH162" s="19"/>
      <c r="QI162" s="19"/>
      <c r="QJ162" s="19"/>
      <c r="QK162" s="19"/>
      <c r="QL162" s="19"/>
      <c r="QM162" s="19"/>
      <c r="QN162" s="19"/>
      <c r="QO162" s="19"/>
      <c r="QP162" s="19"/>
      <c r="QQ162" s="19"/>
      <c r="QR162" s="19"/>
      <c r="QS162" s="19"/>
      <c r="QT162" s="19"/>
      <c r="QU162" s="19"/>
      <c r="QV162" s="19"/>
      <c r="QW162" s="19"/>
      <c r="QX162" s="19"/>
      <c r="QY162" s="19"/>
      <c r="QZ162" s="19"/>
      <c r="RA162" s="19"/>
      <c r="RB162" s="19"/>
      <c r="RC162" s="19"/>
      <c r="RD162" s="19"/>
      <c r="RE162" s="19"/>
      <c r="RF162" s="19"/>
      <c r="RG162" s="19"/>
      <c r="RH162" s="19"/>
      <c r="RI162" s="19"/>
      <c r="RJ162" s="19"/>
      <c r="RK162" s="19"/>
      <c r="RL162" s="19"/>
      <c r="RM162" s="19"/>
      <c r="RN162" s="19"/>
      <c r="RO162" s="19"/>
      <c r="RP162" s="19"/>
      <c r="RQ162" s="19"/>
      <c r="RR162" s="19"/>
      <c r="RS162" s="19"/>
      <c r="RT162" s="19"/>
      <c r="RU162" s="19"/>
      <c r="RV162" s="19"/>
      <c r="RW162" s="19"/>
      <c r="RX162" s="19"/>
      <c r="RY162" s="19"/>
      <c r="RZ162" s="19"/>
      <c r="SA162" s="19"/>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row>
    <row r="163" spans="2:572" ht="15" hidden="1" customHeight="1" outlineLevel="1">
      <c r="B163" s="23" t="s">
        <v>844</v>
      </c>
      <c r="C163" s="69" t="str">
        <f>HYPERLINK("#Référentiel_de_Compétences!"&amp;ADDRESS(6+MATCH(B163,[2]Référentiel_de_Compétences!$B$7:$B$218,0),4),"Définition")</f>
        <v>Définition</v>
      </c>
      <c r="D163" s="24" t="str">
        <f>VLOOKUP(B163,[2]Référentiel_de_Compétences!$B$7:$C$399,2,0)</f>
        <v>Technologies et solutions de l'architecture technique et de production</v>
      </c>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19"/>
      <c r="AE163" s="21"/>
      <c r="AF163" s="19"/>
      <c r="AG163" s="19"/>
      <c r="AH163" s="21"/>
      <c r="AI163" s="19"/>
      <c r="AJ163" s="19"/>
      <c r="AK163" s="21"/>
      <c r="AL163" s="19"/>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19"/>
      <c r="HS163" s="19"/>
      <c r="HT163" s="19"/>
      <c r="HU163" s="19"/>
      <c r="HV163" s="19"/>
      <c r="HW163" s="19"/>
      <c r="HX163" s="19"/>
      <c r="HY163" s="19"/>
      <c r="HZ163" s="19"/>
      <c r="IA163" s="19"/>
      <c r="IB163" s="19"/>
      <c r="IC163" s="19"/>
      <c r="ID163" s="84"/>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19"/>
      <c r="JH163" s="19"/>
      <c r="JI163" s="19"/>
      <c r="JJ163" s="19"/>
      <c r="JK163" s="19"/>
      <c r="JL163" s="19"/>
      <c r="JM163" s="19"/>
      <c r="JN163" s="19"/>
      <c r="JO163" s="19"/>
      <c r="JP163" s="19"/>
      <c r="JQ163" s="19"/>
      <c r="JR163" s="19"/>
      <c r="JS163" s="19"/>
      <c r="JT163" s="19"/>
      <c r="JU163" s="19"/>
      <c r="JV163" s="19"/>
      <c r="JW163" s="19"/>
      <c r="JX163" s="19"/>
      <c r="JY163" s="19"/>
      <c r="JZ163" s="19"/>
      <c r="KA163" s="19"/>
      <c r="KB163" s="19"/>
      <c r="KC163" s="19"/>
      <c r="KD163" s="19"/>
      <c r="KE163" s="19"/>
      <c r="KF163" s="19"/>
      <c r="KG163" s="19"/>
      <c r="KH163" s="19"/>
      <c r="KI163" s="19"/>
      <c r="KJ163" s="19"/>
      <c r="KK163" s="19"/>
      <c r="KL163" s="19"/>
      <c r="KM163" s="19"/>
      <c r="KN163" s="19"/>
      <c r="KO163" s="19"/>
      <c r="KP163" s="19"/>
      <c r="KQ163" s="19"/>
      <c r="KR163" s="19"/>
      <c r="KS163" s="19"/>
      <c r="KT163" s="19"/>
      <c r="KU163" s="19"/>
      <c r="KV163" s="19"/>
      <c r="KW163" s="19"/>
      <c r="KX163" s="19"/>
      <c r="KY163" s="19"/>
      <c r="KZ163" s="19"/>
      <c r="LA163" s="19"/>
      <c r="LB163" s="19"/>
      <c r="LC163" s="19"/>
      <c r="LD163" s="19"/>
      <c r="LE163" s="19"/>
      <c r="LF163" s="19"/>
      <c r="LG163" s="19"/>
      <c r="LH163" s="19"/>
      <c r="LI163" s="19"/>
      <c r="LJ163" s="19"/>
      <c r="LK163" s="19"/>
      <c r="LL163" s="19"/>
      <c r="LM163" s="19"/>
      <c r="LN163" s="19"/>
      <c r="LO163" s="19"/>
      <c r="LP163" s="19"/>
      <c r="LQ163" s="19"/>
      <c r="LR163" s="19"/>
      <c r="LS163" s="19"/>
      <c r="LT163" s="19"/>
      <c r="LU163" s="19"/>
      <c r="LV163" s="19"/>
      <c r="LW163" s="19"/>
      <c r="LX163" s="19"/>
      <c r="LY163" s="19"/>
      <c r="LZ163" s="19"/>
      <c r="MA163" s="19"/>
      <c r="MB163" s="19"/>
      <c r="MC163" s="19"/>
      <c r="MD163" s="19"/>
      <c r="ME163" s="19"/>
      <c r="MF163" s="19"/>
      <c r="MG163" s="19"/>
      <c r="MH163" s="19"/>
      <c r="MI163" s="19"/>
      <c r="MJ163" s="19"/>
      <c r="MK163" s="19"/>
      <c r="ML163" s="19"/>
      <c r="MM163" s="19"/>
      <c r="MN163" s="19"/>
      <c r="MO163" s="19"/>
      <c r="MP163" s="19"/>
      <c r="MQ163" s="19"/>
      <c r="MR163" s="19"/>
      <c r="MS163" s="19"/>
      <c r="MT163" s="19"/>
      <c r="MU163" s="19"/>
      <c r="MV163" s="19"/>
      <c r="MW163" s="19"/>
      <c r="MX163" s="19"/>
      <c r="MY163" s="19"/>
      <c r="MZ163" s="19"/>
      <c r="NA163" s="19"/>
      <c r="NB163" s="19"/>
      <c r="NC163" s="19"/>
      <c r="ND163" s="19"/>
      <c r="NE163" s="19"/>
      <c r="NF163" s="19"/>
      <c r="NG163" s="19"/>
      <c r="NH163" s="19"/>
      <c r="NI163" s="19"/>
      <c r="NJ163" s="19"/>
      <c r="NK163" s="19"/>
      <c r="NL163" s="19"/>
      <c r="NM163" s="19"/>
      <c r="NN163" s="19"/>
      <c r="NO163" s="19"/>
      <c r="NP163" s="19"/>
      <c r="NQ163" s="19"/>
      <c r="NR163" s="19"/>
      <c r="NS163" s="19"/>
      <c r="NT163" s="19"/>
      <c r="NU163" s="19"/>
      <c r="NV163" s="19"/>
      <c r="NW163" s="19"/>
      <c r="NX163" s="19"/>
      <c r="NY163" s="19"/>
      <c r="NZ163" s="19"/>
      <c r="OA163" s="19"/>
      <c r="OB163" s="19"/>
      <c r="OC163" s="19"/>
      <c r="OD163" s="19"/>
      <c r="OE163" s="19"/>
      <c r="OF163" s="19"/>
      <c r="OG163" s="19"/>
      <c r="OH163" s="19"/>
      <c r="OI163" s="19"/>
      <c r="OJ163" s="19"/>
      <c r="OK163" s="19"/>
      <c r="OL163" s="19"/>
      <c r="OM163" s="19"/>
      <c r="ON163" s="19"/>
      <c r="OO163" s="19"/>
      <c r="OP163" s="19"/>
      <c r="OQ163" s="19"/>
      <c r="OR163" s="19"/>
      <c r="OS163" s="19"/>
      <c r="OT163" s="19"/>
      <c r="OU163" s="19"/>
      <c r="OV163" s="19"/>
      <c r="OW163" s="19"/>
      <c r="OX163" s="19"/>
      <c r="OY163" s="19"/>
      <c r="OZ163" s="19"/>
      <c r="PA163" s="19"/>
      <c r="PB163" s="19"/>
      <c r="PC163" s="19"/>
      <c r="PD163" s="19"/>
      <c r="PE163" s="19"/>
      <c r="PF163" s="19"/>
      <c r="PG163" s="19"/>
      <c r="PH163" s="19"/>
      <c r="PI163" s="19"/>
      <c r="PJ163" s="19"/>
      <c r="PK163" s="19"/>
      <c r="PL163" s="19"/>
      <c r="PM163" s="19"/>
      <c r="PN163" s="19"/>
      <c r="PO163" s="19"/>
      <c r="PP163" s="19"/>
      <c r="PQ163" s="19"/>
      <c r="PR163" s="19"/>
      <c r="PS163" s="19"/>
      <c r="PT163" s="19"/>
      <c r="PU163" s="19"/>
      <c r="PV163" s="19"/>
      <c r="PW163" s="19"/>
      <c r="PX163" s="19"/>
      <c r="PY163" s="19"/>
      <c r="PZ163" s="19"/>
      <c r="QA163" s="19"/>
      <c r="QB163" s="19"/>
      <c r="QC163" s="19"/>
      <c r="QD163" s="19"/>
      <c r="QE163" s="19"/>
      <c r="QF163" s="19"/>
      <c r="QG163" s="19"/>
      <c r="QH163" s="19"/>
      <c r="QI163" s="19"/>
      <c r="QJ163" s="19"/>
      <c r="QK163" s="19"/>
      <c r="QL163" s="19"/>
      <c r="QM163" s="19"/>
      <c r="QN163" s="19"/>
      <c r="QO163" s="19"/>
      <c r="QP163" s="19"/>
      <c r="QQ163" s="19"/>
      <c r="QR163" s="19"/>
      <c r="QS163" s="19"/>
      <c r="QT163" s="19"/>
      <c r="QU163" s="19"/>
      <c r="QV163" s="19"/>
      <c r="QW163" s="19"/>
      <c r="QX163" s="19"/>
      <c r="QY163" s="19"/>
      <c r="QZ163" s="19"/>
      <c r="RA163" s="19"/>
      <c r="RB163" s="19"/>
      <c r="RC163" s="19"/>
      <c r="RD163" s="19"/>
      <c r="RE163" s="19"/>
      <c r="RF163" s="19"/>
      <c r="RG163" s="19"/>
      <c r="RH163" s="19"/>
      <c r="RI163" s="19"/>
      <c r="RJ163" s="19"/>
      <c r="RK163" s="19"/>
      <c r="RL163" s="19"/>
      <c r="RM163" s="19"/>
      <c r="RN163" s="19"/>
      <c r="RO163" s="19"/>
      <c r="RP163" s="19"/>
      <c r="RQ163" s="19"/>
      <c r="RR163" s="19"/>
      <c r="RS163" s="19"/>
      <c r="RT163" s="19"/>
      <c r="RU163" s="19"/>
      <c r="RV163" s="19"/>
      <c r="RW163" s="19"/>
      <c r="RX163" s="19"/>
      <c r="RY163" s="19"/>
      <c r="RZ163" s="19"/>
      <c r="SA163" s="19"/>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row>
    <row r="164" spans="2:572" ht="15" hidden="1" customHeight="1" outlineLevel="1">
      <c r="B164" s="23" t="s">
        <v>845</v>
      </c>
      <c r="C164" s="69" t="str">
        <f>HYPERLINK("#Référentiel_de_Compétences!"&amp;ADDRESS(6+MATCH(B164,[2]Référentiel_de_Compétences!$B$7:$B$218,0),4),"Définition")</f>
        <v>Définition</v>
      </c>
      <c r="D164" s="24" t="str">
        <f>VLOOKUP(B164,[2]Référentiel_de_Compétences!$B$7:$C$399,2,0)</f>
        <v>Coût de possession d'une solution informatique</v>
      </c>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19"/>
      <c r="AE164" s="21"/>
      <c r="AF164" s="19"/>
      <c r="AG164" s="19"/>
      <c r="AH164" s="21"/>
      <c r="AI164" s="19"/>
      <c r="AJ164" s="19"/>
      <c r="AK164" s="21"/>
      <c r="AL164" s="19"/>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84"/>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1"/>
      <c r="JH164" s="21"/>
      <c r="JI164" s="21"/>
      <c r="JJ164" s="21"/>
      <c r="JK164" s="21"/>
      <c r="JL164" s="21"/>
      <c r="JM164" s="21"/>
      <c r="JN164" s="21"/>
      <c r="JO164" s="21"/>
      <c r="JP164" s="21"/>
      <c r="JQ164" s="21"/>
      <c r="JR164" s="21"/>
      <c r="JS164" s="21"/>
      <c r="JT164" s="21"/>
      <c r="JU164" s="21"/>
      <c r="JV164" s="21"/>
      <c r="JW164" s="21"/>
      <c r="JX164" s="21"/>
      <c r="JY164" s="21"/>
      <c r="JZ164" s="21"/>
      <c r="KA164" s="21"/>
      <c r="KB164" s="21"/>
      <c r="KC164" s="21"/>
      <c r="KD164" s="21"/>
      <c r="KE164" s="21"/>
      <c r="KF164" s="21"/>
      <c r="KG164" s="21"/>
      <c r="KH164" s="21"/>
      <c r="KI164" s="21"/>
      <c r="KJ164" s="21"/>
      <c r="KK164" s="21"/>
      <c r="KL164" s="21"/>
      <c r="KM164" s="21"/>
      <c r="KN164" s="21"/>
      <c r="KO164" s="21"/>
      <c r="KP164" s="21"/>
      <c r="KQ164" s="21"/>
      <c r="KR164" s="21"/>
      <c r="KS164" s="21"/>
      <c r="KT164" s="21"/>
      <c r="KU164" s="21"/>
      <c r="KV164" s="21"/>
      <c r="KW164" s="21"/>
      <c r="KX164" s="21"/>
      <c r="KY164" s="21"/>
      <c r="KZ164" s="21"/>
      <c r="LA164" s="21"/>
      <c r="LB164" s="21"/>
      <c r="LC164" s="21"/>
      <c r="LD164" s="21"/>
      <c r="LE164" s="21"/>
      <c r="LF164" s="21"/>
      <c r="LG164" s="21"/>
      <c r="LH164" s="21"/>
      <c r="LI164" s="21"/>
      <c r="LJ164" s="21"/>
      <c r="LK164" s="21"/>
      <c r="LL164" s="21"/>
      <c r="LM164" s="21"/>
      <c r="LN164" s="21"/>
      <c r="LO164" s="21"/>
      <c r="LP164" s="21"/>
      <c r="LQ164" s="21"/>
      <c r="LR164" s="21"/>
      <c r="LS164" s="21"/>
      <c r="LT164" s="21"/>
      <c r="LU164" s="21"/>
      <c r="LV164" s="21"/>
      <c r="LW164" s="21"/>
      <c r="LX164" s="21"/>
      <c r="LY164" s="21"/>
      <c r="LZ164" s="21"/>
      <c r="MA164" s="21"/>
      <c r="MB164" s="21"/>
      <c r="MC164" s="21"/>
      <c r="MD164" s="21"/>
      <c r="ME164" s="21"/>
      <c r="MF164" s="21"/>
      <c r="MG164" s="21"/>
      <c r="MH164" s="21"/>
      <c r="MI164" s="21"/>
      <c r="MJ164" s="21"/>
      <c r="MK164" s="21"/>
      <c r="ML164" s="21"/>
      <c r="MM164" s="21"/>
      <c r="MN164" s="21"/>
      <c r="MO164" s="21"/>
      <c r="MP164" s="21"/>
      <c r="MQ164" s="21"/>
      <c r="MR164" s="21"/>
      <c r="MS164" s="21"/>
      <c r="MT164" s="21"/>
      <c r="MU164" s="21"/>
      <c r="MV164" s="21"/>
      <c r="MW164" s="21"/>
      <c r="MX164" s="21"/>
      <c r="MY164" s="21"/>
      <c r="MZ164" s="21"/>
      <c r="NA164" s="21"/>
      <c r="NB164" s="21"/>
      <c r="NC164" s="21"/>
      <c r="ND164" s="21"/>
      <c r="NE164" s="21"/>
      <c r="NF164" s="21"/>
      <c r="NG164" s="21"/>
      <c r="NH164" s="21"/>
      <c r="NI164" s="21"/>
      <c r="NJ164" s="21"/>
      <c r="NK164" s="21"/>
      <c r="NL164" s="21"/>
      <c r="NM164" s="21"/>
      <c r="NN164" s="21"/>
      <c r="NO164" s="21"/>
      <c r="NP164" s="21"/>
      <c r="NQ164" s="21"/>
      <c r="NR164" s="21"/>
      <c r="NS164" s="21"/>
      <c r="NT164" s="21"/>
      <c r="NU164" s="21"/>
      <c r="NV164" s="21"/>
      <c r="NW164" s="21"/>
      <c r="NX164" s="21"/>
      <c r="NY164" s="21"/>
      <c r="NZ164" s="21"/>
      <c r="OA164" s="21"/>
      <c r="OB164" s="21"/>
      <c r="OC164" s="21"/>
      <c r="OD164" s="21"/>
      <c r="OE164" s="21"/>
      <c r="OF164" s="21"/>
      <c r="OG164" s="21"/>
      <c r="OH164" s="21"/>
      <c r="OI164" s="21"/>
      <c r="OJ164" s="21"/>
      <c r="OK164" s="21"/>
      <c r="OL164" s="21"/>
      <c r="OM164" s="21"/>
      <c r="ON164" s="21"/>
      <c r="OO164" s="21"/>
      <c r="OP164" s="21"/>
      <c r="OQ164" s="21"/>
      <c r="OR164" s="21"/>
      <c r="OS164" s="21"/>
      <c r="OT164" s="21"/>
      <c r="OU164" s="21"/>
      <c r="OV164" s="21"/>
      <c r="OW164" s="21"/>
      <c r="OX164" s="21"/>
      <c r="OY164" s="21"/>
      <c r="OZ164" s="21"/>
      <c r="PA164" s="21"/>
      <c r="PB164" s="21"/>
      <c r="PC164" s="21"/>
      <c r="PD164" s="21"/>
      <c r="PE164" s="21"/>
      <c r="PF164" s="21"/>
      <c r="PG164" s="21"/>
      <c r="PH164" s="21"/>
      <c r="PI164" s="21"/>
      <c r="PJ164" s="21"/>
      <c r="PK164" s="21"/>
      <c r="PL164" s="21"/>
      <c r="PM164" s="21"/>
      <c r="PN164" s="21"/>
      <c r="PO164" s="21"/>
      <c r="PP164" s="21"/>
      <c r="PQ164" s="21"/>
      <c r="PR164" s="21"/>
      <c r="PS164" s="21"/>
      <c r="PT164" s="21"/>
      <c r="PU164" s="21"/>
      <c r="PV164" s="21"/>
      <c r="PW164" s="21"/>
      <c r="PX164" s="21"/>
      <c r="PY164" s="21"/>
      <c r="PZ164" s="21"/>
      <c r="QA164" s="21"/>
      <c r="QB164" s="21"/>
      <c r="QC164" s="21"/>
      <c r="QD164" s="21"/>
      <c r="QE164" s="21"/>
      <c r="QF164" s="21"/>
      <c r="QG164" s="21"/>
      <c r="QH164" s="21"/>
      <c r="QI164" s="21"/>
      <c r="QJ164" s="21"/>
      <c r="QK164" s="21"/>
      <c r="QL164" s="21"/>
      <c r="QM164" s="21"/>
      <c r="QN164" s="21"/>
      <c r="QO164" s="21"/>
      <c r="QP164" s="21"/>
      <c r="QQ164" s="21"/>
      <c r="QR164" s="21"/>
      <c r="QS164" s="21"/>
      <c r="QT164" s="21"/>
      <c r="QU164" s="21"/>
      <c r="QV164" s="21"/>
      <c r="QW164" s="21"/>
      <c r="QX164" s="21"/>
      <c r="QY164" s="21"/>
      <c r="QZ164" s="21"/>
      <c r="RA164" s="21"/>
      <c r="RB164" s="21"/>
      <c r="RC164" s="21"/>
      <c r="RD164" s="21"/>
      <c r="RE164" s="21"/>
      <c r="RF164" s="21"/>
      <c r="RG164" s="21"/>
      <c r="RH164" s="21"/>
      <c r="RI164" s="21"/>
      <c r="RJ164" s="21"/>
      <c r="RK164" s="21"/>
      <c r="RL164" s="21"/>
      <c r="RM164" s="21"/>
      <c r="RN164" s="21"/>
      <c r="RO164" s="21"/>
      <c r="RP164" s="21"/>
      <c r="RQ164" s="21"/>
      <c r="RR164" s="21"/>
      <c r="RS164" s="21"/>
      <c r="RT164" s="21"/>
      <c r="RU164" s="21"/>
      <c r="RV164" s="21"/>
      <c r="RW164" s="21"/>
      <c r="RX164" s="21"/>
      <c r="RY164" s="21"/>
      <c r="RZ164" s="21"/>
      <c r="SA164" s="21"/>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row>
    <row r="165" spans="2:572" ht="15" hidden="1" customHeight="1" outlineLevel="1">
      <c r="B165" s="23" t="s">
        <v>846</v>
      </c>
      <c r="C165" s="69" t="str">
        <f>HYPERLINK("#Référentiel_de_Compétences!"&amp;ADDRESS(6+MATCH(B165,[2]Référentiel_de_Compétences!$B$7:$B$218,0),4),"Définition")</f>
        <v>Définition</v>
      </c>
      <c r="D165" s="24" t="str">
        <f>VLOOKUP(B165,[2]Référentiel_de_Compétences!$B$7:$C$399,2,0)</f>
        <v>Référentiels techniques et leur cadre d'utilisation</v>
      </c>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19"/>
      <c r="AE165" s="21"/>
      <c r="AF165" s="19"/>
      <c r="AG165" s="19"/>
      <c r="AH165" s="21"/>
      <c r="AI165" s="19"/>
      <c r="AJ165" s="19"/>
      <c r="AK165" s="21"/>
      <c r="AL165" s="19"/>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84"/>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1"/>
      <c r="JH165" s="21"/>
      <c r="JI165" s="21"/>
      <c r="JJ165" s="21"/>
      <c r="JK165" s="21"/>
      <c r="JL165" s="21"/>
      <c r="JM165" s="21"/>
      <c r="JN165" s="21"/>
      <c r="JO165" s="21"/>
      <c r="JP165" s="21"/>
      <c r="JQ165" s="21"/>
      <c r="JR165" s="21"/>
      <c r="JS165" s="21"/>
      <c r="JT165" s="21"/>
      <c r="JU165" s="21"/>
      <c r="JV165" s="21"/>
      <c r="JW165" s="21"/>
      <c r="JX165" s="21"/>
      <c r="JY165" s="21"/>
      <c r="JZ165" s="21"/>
      <c r="KA165" s="21"/>
      <c r="KB165" s="21"/>
      <c r="KC165" s="21"/>
      <c r="KD165" s="21"/>
      <c r="KE165" s="21"/>
      <c r="KF165" s="21"/>
      <c r="KG165" s="21"/>
      <c r="KH165" s="21"/>
      <c r="KI165" s="21"/>
      <c r="KJ165" s="21"/>
      <c r="KK165" s="21"/>
      <c r="KL165" s="21"/>
      <c r="KM165" s="21"/>
      <c r="KN165" s="21"/>
      <c r="KO165" s="21"/>
      <c r="KP165" s="21"/>
      <c r="KQ165" s="21"/>
      <c r="KR165" s="21"/>
      <c r="KS165" s="21"/>
      <c r="KT165" s="21"/>
      <c r="KU165" s="21"/>
      <c r="KV165" s="21"/>
      <c r="KW165" s="21"/>
      <c r="KX165" s="21"/>
      <c r="KY165" s="21"/>
      <c r="KZ165" s="21"/>
      <c r="LA165" s="21"/>
      <c r="LB165" s="21"/>
      <c r="LC165" s="21"/>
      <c r="LD165" s="21"/>
      <c r="LE165" s="21"/>
      <c r="LF165" s="21"/>
      <c r="LG165" s="21"/>
      <c r="LH165" s="21"/>
      <c r="LI165" s="21"/>
      <c r="LJ165" s="21"/>
      <c r="LK165" s="21"/>
      <c r="LL165" s="21"/>
      <c r="LM165" s="21"/>
      <c r="LN165" s="21"/>
      <c r="LO165" s="21"/>
      <c r="LP165" s="21"/>
      <c r="LQ165" s="21"/>
      <c r="LR165" s="21"/>
      <c r="LS165" s="21"/>
      <c r="LT165" s="21"/>
      <c r="LU165" s="21"/>
      <c r="LV165" s="21"/>
      <c r="LW165" s="21"/>
      <c r="LX165" s="21"/>
      <c r="LY165" s="21"/>
      <c r="LZ165" s="21"/>
      <c r="MA165" s="21"/>
      <c r="MB165" s="21"/>
      <c r="MC165" s="21"/>
      <c r="MD165" s="21"/>
      <c r="ME165" s="21"/>
      <c r="MF165" s="21"/>
      <c r="MG165" s="21"/>
      <c r="MH165" s="21"/>
      <c r="MI165" s="21"/>
      <c r="MJ165" s="21"/>
      <c r="MK165" s="21"/>
      <c r="ML165" s="21"/>
      <c r="MM165" s="21"/>
      <c r="MN165" s="21"/>
      <c r="MO165" s="21"/>
      <c r="MP165" s="21"/>
      <c r="MQ165" s="21"/>
      <c r="MR165" s="21"/>
      <c r="MS165" s="21"/>
      <c r="MT165" s="21"/>
      <c r="MU165" s="21"/>
      <c r="MV165" s="21"/>
      <c r="MW165" s="21"/>
      <c r="MX165" s="21"/>
      <c r="MY165" s="21"/>
      <c r="MZ165" s="21"/>
      <c r="NA165" s="21"/>
      <c r="NB165" s="21"/>
      <c r="NC165" s="21"/>
      <c r="ND165" s="21"/>
      <c r="NE165" s="21"/>
      <c r="NF165" s="21"/>
      <c r="NG165" s="21"/>
      <c r="NH165" s="21"/>
      <c r="NI165" s="21"/>
      <c r="NJ165" s="21"/>
      <c r="NK165" s="21"/>
      <c r="NL165" s="21"/>
      <c r="NM165" s="21"/>
      <c r="NN165" s="21"/>
      <c r="NO165" s="21"/>
      <c r="NP165" s="21"/>
      <c r="NQ165" s="21"/>
      <c r="NR165" s="21"/>
      <c r="NS165" s="21"/>
      <c r="NT165" s="21"/>
      <c r="NU165" s="21"/>
      <c r="NV165" s="21"/>
      <c r="NW165" s="21"/>
      <c r="NX165" s="21"/>
      <c r="NY165" s="21"/>
      <c r="NZ165" s="21"/>
      <c r="OA165" s="21"/>
      <c r="OB165" s="21"/>
      <c r="OC165" s="21"/>
      <c r="OD165" s="21"/>
      <c r="OE165" s="21"/>
      <c r="OF165" s="21"/>
      <c r="OG165" s="21"/>
      <c r="OH165" s="21"/>
      <c r="OI165" s="21"/>
      <c r="OJ165" s="21"/>
      <c r="OK165" s="21"/>
      <c r="OL165" s="21"/>
      <c r="OM165" s="21"/>
      <c r="ON165" s="21"/>
      <c r="OO165" s="21"/>
      <c r="OP165" s="21"/>
      <c r="OQ165" s="21"/>
      <c r="OR165" s="21"/>
      <c r="OS165" s="21"/>
      <c r="OT165" s="21"/>
      <c r="OU165" s="21"/>
      <c r="OV165" s="21"/>
      <c r="OW165" s="21"/>
      <c r="OX165" s="21"/>
      <c r="OY165" s="21"/>
      <c r="OZ165" s="21"/>
      <c r="PA165" s="21"/>
      <c r="PB165" s="21"/>
      <c r="PC165" s="21"/>
      <c r="PD165" s="21"/>
      <c r="PE165" s="21"/>
      <c r="PF165" s="21"/>
      <c r="PG165" s="21"/>
      <c r="PH165" s="21"/>
      <c r="PI165" s="21"/>
      <c r="PJ165" s="21"/>
      <c r="PK165" s="21"/>
      <c r="PL165" s="21"/>
      <c r="PM165" s="21"/>
      <c r="PN165" s="21"/>
      <c r="PO165" s="21"/>
      <c r="PP165" s="21"/>
      <c r="PQ165" s="21"/>
      <c r="PR165" s="21"/>
      <c r="PS165" s="21"/>
      <c r="PT165" s="21"/>
      <c r="PU165" s="21"/>
      <c r="PV165" s="21"/>
      <c r="PW165" s="21"/>
      <c r="PX165" s="21"/>
      <c r="PY165" s="21"/>
      <c r="PZ165" s="21"/>
      <c r="QA165" s="21"/>
      <c r="QB165" s="21"/>
      <c r="QC165" s="21"/>
      <c r="QD165" s="21"/>
      <c r="QE165" s="21"/>
      <c r="QF165" s="21"/>
      <c r="QG165" s="21"/>
      <c r="QH165" s="21"/>
      <c r="QI165" s="21"/>
      <c r="QJ165" s="21"/>
      <c r="QK165" s="21"/>
      <c r="QL165" s="21"/>
      <c r="QM165" s="21"/>
      <c r="QN165" s="21"/>
      <c r="QO165" s="21"/>
      <c r="QP165" s="21"/>
      <c r="QQ165" s="21"/>
      <c r="QR165" s="21"/>
      <c r="QS165" s="21"/>
      <c r="QT165" s="21"/>
      <c r="QU165" s="21"/>
      <c r="QV165" s="21"/>
      <c r="QW165" s="21"/>
      <c r="QX165" s="21"/>
      <c r="QY165" s="21"/>
      <c r="QZ165" s="21"/>
      <c r="RA165" s="21"/>
      <c r="RB165" s="21"/>
      <c r="RC165" s="21"/>
      <c r="RD165" s="21"/>
      <c r="RE165" s="21"/>
      <c r="RF165" s="21"/>
      <c r="RG165" s="21"/>
      <c r="RH165" s="21"/>
      <c r="RI165" s="21"/>
      <c r="RJ165" s="21"/>
      <c r="RK165" s="21"/>
      <c r="RL165" s="21"/>
      <c r="RM165" s="21"/>
      <c r="RN165" s="21"/>
      <c r="RO165" s="21"/>
      <c r="RP165" s="21"/>
      <c r="RQ165" s="21"/>
      <c r="RR165" s="21"/>
      <c r="RS165" s="21"/>
      <c r="RT165" s="21"/>
      <c r="RU165" s="21"/>
      <c r="RV165" s="21"/>
      <c r="RW165" s="21"/>
      <c r="RX165" s="21"/>
      <c r="RY165" s="21"/>
      <c r="RZ165" s="21"/>
      <c r="SA165" s="21"/>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row>
    <row r="166" spans="2:572" ht="15" hidden="1" customHeight="1" outlineLevel="1">
      <c r="B166" s="23" t="s">
        <v>847</v>
      </c>
      <c r="C166" s="69" t="str">
        <f>HYPERLINK("#Référentiel_de_Compétences!"&amp;ADDRESS(6+MATCH(B166,[2]Référentiel_de_Compétences!$B$7:$B$218,0),4),"Définition")</f>
        <v>Définition</v>
      </c>
      <c r="D166" s="24" t="str">
        <f>VLOOKUP(B166,[2]Référentiel_de_Compétences!$B$7:$C$399,2,0)</f>
        <v>Environnement technologique, Equipements réseaux, Systèmes d'exploitation, Automates et Solutions de mobilité</v>
      </c>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19"/>
      <c r="AE166" s="21"/>
      <c r="AF166" s="19"/>
      <c r="AG166" s="19"/>
      <c r="AH166" s="21"/>
      <c r="AI166" s="19"/>
      <c r="AJ166" s="19"/>
      <c r="AK166" s="21"/>
      <c r="AL166" s="19"/>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19"/>
      <c r="HS166" s="19"/>
      <c r="HT166" s="19"/>
      <c r="HU166" s="19"/>
      <c r="HV166" s="19"/>
      <c r="HW166" s="19"/>
      <c r="HX166" s="19"/>
      <c r="HY166" s="19"/>
      <c r="HZ166" s="19"/>
      <c r="IA166" s="19"/>
      <c r="IB166" s="19"/>
      <c r="IC166" s="19"/>
      <c r="ID166" s="84"/>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c r="MS166" s="19"/>
      <c r="MT166" s="19"/>
      <c r="MU166" s="19"/>
      <c r="MV166" s="19"/>
      <c r="MW166" s="19"/>
      <c r="MX166" s="19"/>
      <c r="MY166" s="19"/>
      <c r="MZ166" s="19"/>
      <c r="NA166" s="19"/>
      <c r="NB166" s="19"/>
      <c r="NC166" s="19"/>
      <c r="ND166" s="19"/>
      <c r="NE166" s="19"/>
      <c r="NF166" s="19"/>
      <c r="NG166" s="19"/>
      <c r="NH166" s="19"/>
      <c r="NI166" s="19"/>
      <c r="NJ166" s="19"/>
      <c r="NK166" s="19"/>
      <c r="NL166" s="19"/>
      <c r="NM166" s="19"/>
      <c r="NN166" s="19"/>
      <c r="NO166" s="19"/>
      <c r="NP166" s="19"/>
      <c r="NQ166" s="19"/>
      <c r="NR166" s="19"/>
      <c r="NS166" s="19"/>
      <c r="NT166" s="19"/>
      <c r="NU166" s="19"/>
      <c r="NV166" s="19"/>
      <c r="NW166" s="19"/>
      <c r="NX166" s="19"/>
      <c r="NY166" s="19"/>
      <c r="NZ166" s="19"/>
      <c r="OA166" s="19"/>
      <c r="OB166" s="19"/>
      <c r="OC166" s="19"/>
      <c r="OD166" s="19"/>
      <c r="OE166" s="19"/>
      <c r="OF166" s="19"/>
      <c r="OG166" s="19"/>
      <c r="OH166" s="19"/>
      <c r="OI166" s="19"/>
      <c r="OJ166" s="19"/>
      <c r="OK166" s="19"/>
      <c r="OL166" s="19"/>
      <c r="OM166" s="19"/>
      <c r="ON166" s="19"/>
      <c r="OO166" s="19"/>
      <c r="OP166" s="19"/>
      <c r="OQ166" s="19"/>
      <c r="OR166" s="19"/>
      <c r="OS166" s="19"/>
      <c r="OT166" s="19"/>
      <c r="OU166" s="19"/>
      <c r="OV166" s="19"/>
      <c r="OW166" s="19"/>
      <c r="OX166" s="19"/>
      <c r="OY166" s="19"/>
      <c r="OZ166" s="19"/>
      <c r="PA166" s="19"/>
      <c r="PB166" s="19"/>
      <c r="PC166" s="19"/>
      <c r="PD166" s="19"/>
      <c r="PE166" s="19"/>
      <c r="PF166" s="19"/>
      <c r="PG166" s="19"/>
      <c r="PH166" s="19"/>
      <c r="PI166" s="19"/>
      <c r="PJ166" s="19"/>
      <c r="PK166" s="19"/>
      <c r="PL166" s="19"/>
      <c r="PM166" s="19"/>
      <c r="PN166" s="19"/>
      <c r="PO166" s="19"/>
      <c r="PP166" s="19"/>
      <c r="PQ166" s="19"/>
      <c r="PR166" s="19"/>
      <c r="PS166" s="19"/>
      <c r="PT166" s="19"/>
      <c r="PU166" s="19"/>
      <c r="PV166" s="19"/>
      <c r="PW166" s="19"/>
      <c r="PX166" s="19"/>
      <c r="PY166" s="19"/>
      <c r="PZ166" s="19"/>
      <c r="QA166" s="19"/>
      <c r="QB166" s="19"/>
      <c r="QC166" s="19"/>
      <c r="QD166" s="19"/>
      <c r="QE166" s="19"/>
      <c r="QF166" s="19"/>
      <c r="QG166" s="19"/>
      <c r="QH166" s="19"/>
      <c r="QI166" s="19"/>
      <c r="QJ166" s="19"/>
      <c r="QK166" s="19"/>
      <c r="QL166" s="19"/>
      <c r="QM166" s="19"/>
      <c r="QN166" s="19"/>
      <c r="QO166" s="19"/>
      <c r="QP166" s="19"/>
      <c r="QQ166" s="19"/>
      <c r="QR166" s="19"/>
      <c r="QS166" s="19"/>
      <c r="QT166" s="19"/>
      <c r="QU166" s="19"/>
      <c r="QV166" s="19"/>
      <c r="QW166" s="19"/>
      <c r="QX166" s="19"/>
      <c r="QY166" s="19"/>
      <c r="QZ166" s="19"/>
      <c r="RA166" s="19"/>
      <c r="RB166" s="19"/>
      <c r="RC166" s="19"/>
      <c r="RD166" s="19"/>
      <c r="RE166" s="19"/>
      <c r="RF166" s="19"/>
      <c r="RG166" s="19"/>
      <c r="RH166" s="19"/>
      <c r="RI166" s="19"/>
      <c r="RJ166" s="19"/>
      <c r="RK166" s="19"/>
      <c r="RL166" s="19"/>
      <c r="RM166" s="19"/>
      <c r="RN166" s="19"/>
      <c r="RO166" s="19"/>
      <c r="RP166" s="19"/>
      <c r="RQ166" s="19"/>
      <c r="RR166" s="19"/>
      <c r="RS166" s="19"/>
      <c r="RT166" s="19"/>
      <c r="RU166" s="19"/>
      <c r="RV166" s="19"/>
      <c r="RW166" s="19"/>
      <c r="RX166" s="19"/>
      <c r="RY166" s="19"/>
      <c r="RZ166" s="19"/>
      <c r="SA166" s="19"/>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row>
    <row r="167" spans="2:572" ht="15" hidden="1" customHeight="1" outlineLevel="1">
      <c r="B167" s="23" t="s">
        <v>848</v>
      </c>
      <c r="C167" s="69" t="str">
        <f>HYPERLINK("#Référentiel_de_Compétences!"&amp;ADDRESS(6+MATCH(B167,[2]Référentiel_de_Compétences!$B$7:$B$218,0),4),"Définition")</f>
        <v>Définition</v>
      </c>
      <c r="D167" s="24" t="str">
        <f>VLOOKUP(B167,[2]Référentiel_de_Compétences!$B$7:$C$399,2,0)</f>
        <v>Méthodes et outils standards de conception et de modélisation</v>
      </c>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19"/>
      <c r="AE167" s="21"/>
      <c r="AF167" s="19"/>
      <c r="AG167" s="19"/>
      <c r="AH167" s="21"/>
      <c r="AI167" s="19"/>
      <c r="AJ167" s="19"/>
      <c r="AK167" s="21"/>
      <c r="AL167" s="19"/>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84"/>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1"/>
      <c r="JH167" s="21"/>
      <c r="JI167" s="21"/>
      <c r="JJ167" s="21"/>
      <c r="JK167" s="21"/>
      <c r="JL167" s="21"/>
      <c r="JM167" s="21"/>
      <c r="JN167" s="21"/>
      <c r="JO167" s="21"/>
      <c r="JP167" s="21"/>
      <c r="JQ167" s="21"/>
      <c r="JR167" s="21"/>
      <c r="JS167" s="21"/>
      <c r="JT167" s="21"/>
      <c r="JU167" s="21"/>
      <c r="JV167" s="21"/>
      <c r="JW167" s="21"/>
      <c r="JX167" s="21"/>
      <c r="JY167" s="21"/>
      <c r="JZ167" s="21"/>
      <c r="KA167" s="21"/>
      <c r="KB167" s="21"/>
      <c r="KC167" s="21"/>
      <c r="KD167" s="21"/>
      <c r="KE167" s="21"/>
      <c r="KF167" s="21"/>
      <c r="KG167" s="21"/>
      <c r="KH167" s="21"/>
      <c r="KI167" s="21"/>
      <c r="KJ167" s="21"/>
      <c r="KK167" s="21"/>
      <c r="KL167" s="21"/>
      <c r="KM167" s="21"/>
      <c r="KN167" s="21"/>
      <c r="KO167" s="21"/>
      <c r="KP167" s="21"/>
      <c r="KQ167" s="21"/>
      <c r="KR167" s="21"/>
      <c r="KS167" s="21"/>
      <c r="KT167" s="21"/>
      <c r="KU167" s="21"/>
      <c r="KV167" s="21"/>
      <c r="KW167" s="21"/>
      <c r="KX167" s="21"/>
      <c r="KY167" s="21"/>
      <c r="KZ167" s="21"/>
      <c r="LA167" s="21"/>
      <c r="LB167" s="21"/>
      <c r="LC167" s="21"/>
      <c r="LD167" s="21"/>
      <c r="LE167" s="21"/>
      <c r="LF167" s="21"/>
      <c r="LG167" s="21"/>
      <c r="LH167" s="21"/>
      <c r="LI167" s="21"/>
      <c r="LJ167" s="21"/>
      <c r="LK167" s="21"/>
      <c r="LL167" s="21"/>
      <c r="LM167" s="21"/>
      <c r="LN167" s="21"/>
      <c r="LO167" s="21"/>
      <c r="LP167" s="21"/>
      <c r="LQ167" s="21"/>
      <c r="LR167" s="21"/>
      <c r="LS167" s="21"/>
      <c r="LT167" s="21"/>
      <c r="LU167" s="21"/>
      <c r="LV167" s="21"/>
      <c r="LW167" s="21"/>
      <c r="LX167" s="21"/>
      <c r="LY167" s="21"/>
      <c r="LZ167" s="21"/>
      <c r="MA167" s="21"/>
      <c r="MB167" s="21"/>
      <c r="MC167" s="21"/>
      <c r="MD167" s="21"/>
      <c r="ME167" s="21"/>
      <c r="MF167" s="21"/>
      <c r="MG167" s="21"/>
      <c r="MH167" s="21"/>
      <c r="MI167" s="21"/>
      <c r="MJ167" s="21"/>
      <c r="MK167" s="21"/>
      <c r="ML167" s="21"/>
      <c r="MM167" s="21"/>
      <c r="MN167" s="21"/>
      <c r="MO167" s="21"/>
      <c r="MP167" s="21"/>
      <c r="MQ167" s="21"/>
      <c r="MR167" s="21"/>
      <c r="MS167" s="21"/>
      <c r="MT167" s="21"/>
      <c r="MU167" s="21"/>
      <c r="MV167" s="21"/>
      <c r="MW167" s="21"/>
      <c r="MX167" s="21"/>
      <c r="MY167" s="21"/>
      <c r="MZ167" s="21"/>
      <c r="NA167" s="21"/>
      <c r="NB167" s="21"/>
      <c r="NC167" s="21"/>
      <c r="ND167" s="21"/>
      <c r="NE167" s="21"/>
      <c r="NF167" s="21"/>
      <c r="NG167" s="21"/>
      <c r="NH167" s="21"/>
      <c r="NI167" s="21"/>
      <c r="NJ167" s="21"/>
      <c r="NK167" s="21"/>
      <c r="NL167" s="21"/>
      <c r="NM167" s="21"/>
      <c r="NN167" s="21"/>
      <c r="NO167" s="21"/>
      <c r="NP167" s="21"/>
      <c r="NQ167" s="21"/>
      <c r="NR167" s="21"/>
      <c r="NS167" s="21"/>
      <c r="NT167" s="21"/>
      <c r="NU167" s="21"/>
      <c r="NV167" s="21"/>
      <c r="NW167" s="21"/>
      <c r="NX167" s="21"/>
      <c r="NY167" s="21"/>
      <c r="NZ167" s="21"/>
      <c r="OA167" s="21"/>
      <c r="OB167" s="21"/>
      <c r="OC167" s="21"/>
      <c r="OD167" s="21"/>
      <c r="OE167" s="21"/>
      <c r="OF167" s="21"/>
      <c r="OG167" s="21"/>
      <c r="OH167" s="21"/>
      <c r="OI167" s="21"/>
      <c r="OJ167" s="21"/>
      <c r="OK167" s="21"/>
      <c r="OL167" s="21"/>
      <c r="OM167" s="21"/>
      <c r="ON167" s="21"/>
      <c r="OO167" s="21"/>
      <c r="OP167" s="21"/>
      <c r="OQ167" s="21"/>
      <c r="OR167" s="21"/>
      <c r="OS167" s="21"/>
      <c r="OT167" s="21"/>
      <c r="OU167" s="21"/>
      <c r="OV167" s="21"/>
      <c r="OW167" s="21"/>
      <c r="OX167" s="21"/>
      <c r="OY167" s="21"/>
      <c r="OZ167" s="21"/>
      <c r="PA167" s="21"/>
      <c r="PB167" s="21"/>
      <c r="PC167" s="21"/>
      <c r="PD167" s="21"/>
      <c r="PE167" s="21"/>
      <c r="PF167" s="21"/>
      <c r="PG167" s="21"/>
      <c r="PH167" s="21"/>
      <c r="PI167" s="21"/>
      <c r="PJ167" s="21"/>
      <c r="PK167" s="21"/>
      <c r="PL167" s="21"/>
      <c r="PM167" s="21"/>
      <c r="PN167" s="21"/>
      <c r="PO167" s="21"/>
      <c r="PP167" s="21"/>
      <c r="PQ167" s="21"/>
      <c r="PR167" s="21"/>
      <c r="PS167" s="21"/>
      <c r="PT167" s="21"/>
      <c r="PU167" s="21"/>
      <c r="PV167" s="21"/>
      <c r="PW167" s="21"/>
      <c r="PX167" s="21"/>
      <c r="PY167" s="21"/>
      <c r="PZ167" s="21"/>
      <c r="QA167" s="21"/>
      <c r="QB167" s="21"/>
      <c r="QC167" s="21"/>
      <c r="QD167" s="21"/>
      <c r="QE167" s="21"/>
      <c r="QF167" s="21"/>
      <c r="QG167" s="21"/>
      <c r="QH167" s="21"/>
      <c r="QI167" s="21"/>
      <c r="QJ167" s="21"/>
      <c r="QK167" s="21"/>
      <c r="QL167" s="21"/>
      <c r="QM167" s="21"/>
      <c r="QN167" s="21"/>
      <c r="QO167" s="21"/>
      <c r="QP167" s="21"/>
      <c r="QQ167" s="21"/>
      <c r="QR167" s="21"/>
      <c r="QS167" s="21"/>
      <c r="QT167" s="21"/>
      <c r="QU167" s="21"/>
      <c r="QV167" s="21"/>
      <c r="QW167" s="21"/>
      <c r="QX167" s="21"/>
      <c r="QY167" s="21"/>
      <c r="QZ167" s="21"/>
      <c r="RA167" s="21"/>
      <c r="RB167" s="21"/>
      <c r="RC167" s="21"/>
      <c r="RD167" s="21"/>
      <c r="RE167" s="21"/>
      <c r="RF167" s="21"/>
      <c r="RG167" s="21"/>
      <c r="RH167" s="21"/>
      <c r="RI167" s="21"/>
      <c r="RJ167" s="21"/>
      <c r="RK167" s="21"/>
      <c r="RL167" s="21"/>
      <c r="RM167" s="21"/>
      <c r="RN167" s="21"/>
      <c r="RO167" s="21"/>
      <c r="RP167" s="21"/>
      <c r="RQ167" s="21"/>
      <c r="RR167" s="21"/>
      <c r="RS167" s="21"/>
      <c r="RT167" s="21"/>
      <c r="RU167" s="21"/>
      <c r="RV167" s="21"/>
      <c r="RW167" s="21"/>
      <c r="RX167" s="21"/>
      <c r="RY167" s="21"/>
      <c r="RZ167" s="21"/>
      <c r="SA167" s="21"/>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row>
    <row r="168" spans="2:572" ht="15" hidden="1" customHeight="1" outlineLevel="1">
      <c r="B168" s="23" t="s">
        <v>849</v>
      </c>
      <c r="C168" s="69" t="str">
        <f>HYPERLINK("#Référentiel_de_Compétences!"&amp;ADDRESS(6+MATCH(B168,[2]Référentiel_de_Compétences!$B$7:$B$218,0),4),"Définition")</f>
        <v>Définition</v>
      </c>
      <c r="D168" s="24" t="str">
        <f>VLOOKUP(B168,[2]Référentiel_de_Compétences!$B$7:$C$399,2,0)</f>
        <v>Méthodes, outils et langages de développement</v>
      </c>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19"/>
      <c r="AE168" s="21"/>
      <c r="AF168" s="19"/>
      <c r="AG168" s="19"/>
      <c r="AH168" s="21"/>
      <c r="AI168" s="19"/>
      <c r="AJ168" s="19"/>
      <c r="AK168" s="21"/>
      <c r="AL168" s="19"/>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19"/>
      <c r="HS168" s="19"/>
      <c r="HT168" s="19"/>
      <c r="HU168" s="19"/>
      <c r="HV168" s="19"/>
      <c r="HW168" s="19"/>
      <c r="HX168" s="19"/>
      <c r="HY168" s="19"/>
      <c r="HZ168" s="19"/>
      <c r="IA168" s="19"/>
      <c r="IB168" s="19"/>
      <c r="IC168" s="19"/>
      <c r="ID168" s="84"/>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c r="MS168" s="19"/>
      <c r="MT168" s="19"/>
      <c r="MU168" s="19"/>
      <c r="MV168" s="19"/>
      <c r="MW168" s="19"/>
      <c r="MX168" s="19"/>
      <c r="MY168" s="19"/>
      <c r="MZ168" s="19"/>
      <c r="NA168" s="19"/>
      <c r="NB168" s="19"/>
      <c r="NC168" s="19"/>
      <c r="ND168" s="19"/>
      <c r="NE168" s="19"/>
      <c r="NF168" s="19"/>
      <c r="NG168" s="19"/>
      <c r="NH168" s="19"/>
      <c r="NI168" s="19"/>
      <c r="NJ168" s="19"/>
      <c r="NK168" s="19"/>
      <c r="NL168" s="19"/>
      <c r="NM168" s="19"/>
      <c r="NN168" s="19"/>
      <c r="NO168" s="19"/>
      <c r="NP168" s="19"/>
      <c r="NQ168" s="19"/>
      <c r="NR168" s="19"/>
      <c r="NS168" s="19"/>
      <c r="NT168" s="19"/>
      <c r="NU168" s="19"/>
      <c r="NV168" s="19"/>
      <c r="NW168" s="19"/>
      <c r="NX168" s="19"/>
      <c r="NY168" s="19"/>
      <c r="NZ168" s="19"/>
      <c r="OA168" s="19"/>
      <c r="OB168" s="19"/>
      <c r="OC168" s="19"/>
      <c r="OD168" s="19"/>
      <c r="OE168" s="19"/>
      <c r="OF168" s="19"/>
      <c r="OG168" s="19"/>
      <c r="OH168" s="19"/>
      <c r="OI168" s="19"/>
      <c r="OJ168" s="19"/>
      <c r="OK168" s="19"/>
      <c r="OL168" s="19"/>
      <c r="OM168" s="19"/>
      <c r="ON168" s="19"/>
      <c r="OO168" s="19"/>
      <c r="OP168" s="19"/>
      <c r="OQ168" s="19"/>
      <c r="OR168" s="19"/>
      <c r="OS168" s="19"/>
      <c r="OT168" s="19"/>
      <c r="OU168" s="19"/>
      <c r="OV168" s="19"/>
      <c r="OW168" s="19"/>
      <c r="OX168" s="19"/>
      <c r="OY168" s="19"/>
      <c r="OZ168" s="19"/>
      <c r="PA168" s="19"/>
      <c r="PB168" s="19"/>
      <c r="PC168" s="19"/>
      <c r="PD168" s="19"/>
      <c r="PE168" s="19"/>
      <c r="PF168" s="19"/>
      <c r="PG168" s="19"/>
      <c r="PH168" s="19"/>
      <c r="PI168" s="19"/>
      <c r="PJ168" s="19"/>
      <c r="PK168" s="19"/>
      <c r="PL168" s="19"/>
      <c r="PM168" s="19"/>
      <c r="PN168" s="19"/>
      <c r="PO168" s="19"/>
      <c r="PP168" s="19"/>
      <c r="PQ168" s="19"/>
      <c r="PR168" s="19"/>
      <c r="PS168" s="19"/>
      <c r="PT168" s="19"/>
      <c r="PU168" s="19"/>
      <c r="PV168" s="19"/>
      <c r="PW168" s="19"/>
      <c r="PX168" s="19"/>
      <c r="PY168" s="19"/>
      <c r="PZ168" s="19"/>
      <c r="QA168" s="19"/>
      <c r="QB168" s="19"/>
      <c r="QC168" s="19"/>
      <c r="QD168" s="19"/>
      <c r="QE168" s="19"/>
      <c r="QF168" s="19"/>
      <c r="QG168" s="19"/>
      <c r="QH168" s="19"/>
      <c r="QI168" s="19"/>
      <c r="QJ168" s="19"/>
      <c r="QK168" s="19"/>
      <c r="QL168" s="19"/>
      <c r="QM168" s="19"/>
      <c r="QN168" s="19"/>
      <c r="QO168" s="19"/>
      <c r="QP168" s="19"/>
      <c r="QQ168" s="19"/>
      <c r="QR168" s="19"/>
      <c r="QS168" s="19"/>
      <c r="QT168" s="19"/>
      <c r="QU168" s="19"/>
      <c r="QV168" s="19"/>
      <c r="QW168" s="19"/>
      <c r="QX168" s="19"/>
      <c r="QY168" s="19"/>
      <c r="QZ168" s="19"/>
      <c r="RA168" s="19"/>
      <c r="RB168" s="19"/>
      <c r="RC168" s="19"/>
      <c r="RD168" s="19"/>
      <c r="RE168" s="19"/>
      <c r="RF168" s="19"/>
      <c r="RG168" s="19"/>
      <c r="RH168" s="19"/>
      <c r="RI168" s="19"/>
      <c r="RJ168" s="19"/>
      <c r="RK168" s="19"/>
      <c r="RL168" s="19"/>
      <c r="RM168" s="19"/>
      <c r="RN168" s="19"/>
      <c r="RO168" s="19"/>
      <c r="RP168" s="19"/>
      <c r="RQ168" s="19"/>
      <c r="RR168" s="19"/>
      <c r="RS168" s="19"/>
      <c r="RT168" s="19"/>
      <c r="RU168" s="19"/>
      <c r="RV168" s="19"/>
      <c r="RW168" s="19"/>
      <c r="RX168" s="19"/>
      <c r="RY168" s="19"/>
      <c r="RZ168" s="19"/>
      <c r="SA168" s="19"/>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row>
    <row r="169" spans="2:572" ht="15" hidden="1" customHeight="1" outlineLevel="1">
      <c r="B169" s="23" t="s">
        <v>850</v>
      </c>
      <c r="C169" s="69" t="str">
        <f>HYPERLINK("#Référentiel_de_Compétences!"&amp;ADDRESS(6+MATCH(B169,[2]Référentiel_de_Compétences!$B$7:$B$218,0),4),"Définition")</f>
        <v>Définition</v>
      </c>
      <c r="D169" s="24" t="str">
        <f>VLOOKUP(B169,[2]Référentiel_de_Compétences!$B$7:$C$399,2,0)</f>
        <v>Standards d'accessibilité</v>
      </c>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19"/>
      <c r="AE169" s="21"/>
      <c r="AF169" s="19"/>
      <c r="AG169" s="19"/>
      <c r="AH169" s="21"/>
      <c r="AI169" s="19"/>
      <c r="AJ169" s="19"/>
      <c r="AK169" s="21"/>
      <c r="AL169" s="19"/>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19"/>
      <c r="HS169" s="19"/>
      <c r="HT169" s="19"/>
      <c r="HU169" s="19"/>
      <c r="HV169" s="19"/>
      <c r="HW169" s="19"/>
      <c r="HX169" s="19"/>
      <c r="HY169" s="19"/>
      <c r="HZ169" s="19"/>
      <c r="IA169" s="19"/>
      <c r="IB169" s="19"/>
      <c r="IC169" s="19"/>
      <c r="ID169" s="84"/>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c r="MS169" s="19"/>
      <c r="MT169" s="19"/>
      <c r="MU169" s="19"/>
      <c r="MV169" s="19"/>
      <c r="MW169" s="19"/>
      <c r="MX169" s="19"/>
      <c r="MY169" s="19"/>
      <c r="MZ169" s="19"/>
      <c r="NA169" s="19"/>
      <c r="NB169" s="19"/>
      <c r="NC169" s="19"/>
      <c r="ND169" s="19"/>
      <c r="NE169" s="19"/>
      <c r="NF169" s="19"/>
      <c r="NG169" s="19"/>
      <c r="NH169" s="19"/>
      <c r="NI169" s="19"/>
      <c r="NJ169" s="19"/>
      <c r="NK169" s="19"/>
      <c r="NL169" s="19"/>
      <c r="NM169" s="19"/>
      <c r="NN169" s="19"/>
      <c r="NO169" s="19"/>
      <c r="NP169" s="19"/>
      <c r="NQ169" s="19"/>
      <c r="NR169" s="19"/>
      <c r="NS169" s="19"/>
      <c r="NT169" s="19"/>
      <c r="NU169" s="19"/>
      <c r="NV169" s="19"/>
      <c r="NW169" s="19"/>
      <c r="NX169" s="19"/>
      <c r="NY169" s="19"/>
      <c r="NZ169" s="19"/>
      <c r="OA169" s="19"/>
      <c r="OB169" s="19"/>
      <c r="OC169" s="19"/>
      <c r="OD169" s="19"/>
      <c r="OE169" s="19"/>
      <c r="OF169" s="19"/>
      <c r="OG169" s="19"/>
      <c r="OH169" s="19"/>
      <c r="OI169" s="19"/>
      <c r="OJ169" s="19"/>
      <c r="OK169" s="19"/>
      <c r="OL169" s="19"/>
      <c r="OM169" s="19"/>
      <c r="ON169" s="19"/>
      <c r="OO169" s="19"/>
      <c r="OP169" s="19"/>
      <c r="OQ169" s="19"/>
      <c r="OR169" s="19"/>
      <c r="OS169" s="19"/>
      <c r="OT169" s="19"/>
      <c r="OU169" s="19"/>
      <c r="OV169" s="19"/>
      <c r="OW169" s="19"/>
      <c r="OX169" s="19"/>
      <c r="OY169" s="19"/>
      <c r="OZ169" s="19"/>
      <c r="PA169" s="19"/>
      <c r="PB169" s="19"/>
      <c r="PC169" s="19"/>
      <c r="PD169" s="19"/>
      <c r="PE169" s="19"/>
      <c r="PF169" s="19"/>
      <c r="PG169" s="19"/>
      <c r="PH169" s="19"/>
      <c r="PI169" s="19"/>
      <c r="PJ169" s="19"/>
      <c r="PK169" s="19"/>
      <c r="PL169" s="19"/>
      <c r="PM169" s="19"/>
      <c r="PN169" s="19"/>
      <c r="PO169" s="19"/>
      <c r="PP169" s="19"/>
      <c r="PQ169" s="19"/>
      <c r="PR169" s="19"/>
      <c r="PS169" s="19"/>
      <c r="PT169" s="19"/>
      <c r="PU169" s="19"/>
      <c r="PV169" s="19"/>
      <c r="PW169" s="19"/>
      <c r="PX169" s="19"/>
      <c r="PY169" s="19"/>
      <c r="PZ169" s="19"/>
      <c r="QA169" s="19"/>
      <c r="QB169" s="19"/>
      <c r="QC169" s="19"/>
      <c r="QD169" s="19"/>
      <c r="QE169" s="19"/>
      <c r="QF169" s="19"/>
      <c r="QG169" s="19"/>
      <c r="QH169" s="19"/>
      <c r="QI169" s="19"/>
      <c r="QJ169" s="19"/>
      <c r="QK169" s="19"/>
      <c r="QL169" s="19"/>
      <c r="QM169" s="19"/>
      <c r="QN169" s="19"/>
      <c r="QO169" s="19"/>
      <c r="QP169" s="19"/>
      <c r="QQ169" s="19"/>
      <c r="QR169" s="19"/>
      <c r="QS169" s="19"/>
      <c r="QT169" s="19"/>
      <c r="QU169" s="19"/>
      <c r="QV169" s="19"/>
      <c r="QW169" s="19"/>
      <c r="QX169" s="19"/>
      <c r="QY169" s="19"/>
      <c r="QZ169" s="19"/>
      <c r="RA169" s="19"/>
      <c r="RB169" s="19"/>
      <c r="RC169" s="19"/>
      <c r="RD169" s="19"/>
      <c r="RE169" s="19"/>
      <c r="RF169" s="19"/>
      <c r="RG169" s="19"/>
      <c r="RH169" s="19"/>
      <c r="RI169" s="19"/>
      <c r="RJ169" s="19"/>
      <c r="RK169" s="19"/>
      <c r="RL169" s="19"/>
      <c r="RM169" s="19"/>
      <c r="RN169" s="19"/>
      <c r="RO169" s="19"/>
      <c r="RP169" s="19"/>
      <c r="RQ169" s="19"/>
      <c r="RR169" s="19"/>
      <c r="RS169" s="19"/>
      <c r="RT169" s="19"/>
      <c r="RU169" s="19"/>
      <c r="RV169" s="19"/>
      <c r="RW169" s="19"/>
      <c r="RX169" s="19"/>
      <c r="RY169" s="19"/>
      <c r="RZ169" s="19"/>
      <c r="SA169" s="19"/>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row>
    <row r="170" spans="2:572" ht="15" hidden="1" customHeight="1" outlineLevel="1">
      <c r="B170" s="23" t="s">
        <v>851</v>
      </c>
      <c r="C170" s="69" t="str">
        <f>HYPERLINK("#Référentiel_de_Compétences!"&amp;ADDRESS(6+MATCH(B170,[2]Référentiel_de_Compétences!$B$7:$B$218,0),4),"Définition")</f>
        <v>Définition</v>
      </c>
      <c r="D170" s="24" t="str">
        <f>VLOOKUP(B170,[2]Référentiel_de_Compétences!$B$7:$C$399,2,0)</f>
        <v>Méthodes et outils d'intégration de logiciels</v>
      </c>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19"/>
      <c r="AE170" s="21"/>
      <c r="AF170" s="19"/>
      <c r="AG170" s="19"/>
      <c r="AH170" s="21"/>
      <c r="AI170" s="19"/>
      <c r="AJ170" s="19"/>
      <c r="AK170" s="21"/>
      <c r="AL170" s="19"/>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19"/>
      <c r="HS170" s="19"/>
      <c r="HT170" s="19"/>
      <c r="HU170" s="19"/>
      <c r="HV170" s="19"/>
      <c r="HW170" s="19"/>
      <c r="HX170" s="19"/>
      <c r="HY170" s="19"/>
      <c r="HZ170" s="19"/>
      <c r="IA170" s="19"/>
      <c r="IB170" s="19"/>
      <c r="IC170" s="19"/>
      <c r="ID170" s="84"/>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c r="MS170" s="19"/>
      <c r="MT170" s="19"/>
      <c r="MU170" s="19"/>
      <c r="MV170" s="19"/>
      <c r="MW170" s="19"/>
      <c r="MX170" s="19"/>
      <c r="MY170" s="19"/>
      <c r="MZ170" s="19"/>
      <c r="NA170" s="19"/>
      <c r="NB170" s="19"/>
      <c r="NC170" s="19"/>
      <c r="ND170" s="19"/>
      <c r="NE170" s="19"/>
      <c r="NF170" s="19"/>
      <c r="NG170" s="19"/>
      <c r="NH170" s="19"/>
      <c r="NI170" s="19"/>
      <c r="NJ170" s="19"/>
      <c r="NK170" s="19"/>
      <c r="NL170" s="19"/>
      <c r="NM170" s="19"/>
      <c r="NN170" s="19"/>
      <c r="NO170" s="19"/>
      <c r="NP170" s="19"/>
      <c r="NQ170" s="19"/>
      <c r="NR170" s="19"/>
      <c r="NS170" s="19"/>
      <c r="NT170" s="19"/>
      <c r="NU170" s="19"/>
      <c r="NV170" s="19"/>
      <c r="NW170" s="19"/>
      <c r="NX170" s="19"/>
      <c r="NY170" s="19"/>
      <c r="NZ170" s="19"/>
      <c r="OA170" s="19"/>
      <c r="OB170" s="19"/>
      <c r="OC170" s="19"/>
      <c r="OD170" s="19"/>
      <c r="OE170" s="19"/>
      <c r="OF170" s="19"/>
      <c r="OG170" s="19"/>
      <c r="OH170" s="19"/>
      <c r="OI170" s="19"/>
      <c r="OJ170" s="19"/>
      <c r="OK170" s="19"/>
      <c r="OL170" s="19"/>
      <c r="OM170" s="19"/>
      <c r="ON170" s="19"/>
      <c r="OO170" s="19"/>
      <c r="OP170" s="19"/>
      <c r="OQ170" s="19"/>
      <c r="OR170" s="19"/>
      <c r="OS170" s="19"/>
      <c r="OT170" s="19"/>
      <c r="OU170" s="19"/>
      <c r="OV170" s="19"/>
      <c r="OW170" s="19"/>
      <c r="OX170" s="19"/>
      <c r="OY170" s="19"/>
      <c r="OZ170" s="19"/>
      <c r="PA170" s="19"/>
      <c r="PB170" s="19"/>
      <c r="PC170" s="19"/>
      <c r="PD170" s="19"/>
      <c r="PE170" s="19"/>
      <c r="PF170" s="19"/>
      <c r="PG170" s="19"/>
      <c r="PH170" s="19"/>
      <c r="PI170" s="19"/>
      <c r="PJ170" s="19"/>
      <c r="PK170" s="19"/>
      <c r="PL170" s="19"/>
      <c r="PM170" s="19"/>
      <c r="PN170" s="19"/>
      <c r="PO170" s="19"/>
      <c r="PP170" s="19"/>
      <c r="PQ170" s="19"/>
      <c r="PR170" s="19"/>
      <c r="PS170" s="19"/>
      <c r="PT170" s="19"/>
      <c r="PU170" s="19"/>
      <c r="PV170" s="19"/>
      <c r="PW170" s="19"/>
      <c r="PX170" s="19"/>
      <c r="PY170" s="19"/>
      <c r="PZ170" s="19"/>
      <c r="QA170" s="19"/>
      <c r="QB170" s="19"/>
      <c r="QC170" s="19"/>
      <c r="QD170" s="19"/>
      <c r="QE170" s="19"/>
      <c r="QF170" s="19"/>
      <c r="QG170" s="19"/>
      <c r="QH170" s="19"/>
      <c r="QI170" s="19"/>
      <c r="QJ170" s="19"/>
      <c r="QK170" s="19"/>
      <c r="QL170" s="19"/>
      <c r="QM170" s="19"/>
      <c r="QN170" s="19"/>
      <c r="QO170" s="19"/>
      <c r="QP170" s="19"/>
      <c r="QQ170" s="19"/>
      <c r="QR170" s="19"/>
      <c r="QS170" s="19"/>
      <c r="QT170" s="19"/>
      <c r="QU170" s="19"/>
      <c r="QV170" s="19"/>
      <c r="QW170" s="19"/>
      <c r="QX170" s="19"/>
      <c r="QY170" s="19"/>
      <c r="QZ170" s="19"/>
      <c r="RA170" s="19"/>
      <c r="RB170" s="19"/>
      <c r="RC170" s="19"/>
      <c r="RD170" s="19"/>
      <c r="RE170" s="19"/>
      <c r="RF170" s="19"/>
      <c r="RG170" s="19"/>
      <c r="RH170" s="19"/>
      <c r="RI170" s="19"/>
      <c r="RJ170" s="19"/>
      <c r="RK170" s="19"/>
      <c r="RL170" s="19"/>
      <c r="RM170" s="19"/>
      <c r="RN170" s="19"/>
      <c r="RO170" s="19"/>
      <c r="RP170" s="19"/>
      <c r="RQ170" s="19"/>
      <c r="RR170" s="19"/>
      <c r="RS170" s="19"/>
      <c r="RT170" s="19"/>
      <c r="RU170" s="19"/>
      <c r="RV170" s="19"/>
      <c r="RW170" s="19"/>
      <c r="RX170" s="19"/>
      <c r="RY170" s="19"/>
      <c r="RZ170" s="19"/>
      <c r="SA170" s="19"/>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row>
    <row r="171" spans="2:572" ht="15" hidden="1" customHeight="1" outlineLevel="1">
      <c r="B171" s="23" t="s">
        <v>852</v>
      </c>
      <c r="C171" s="69" t="str">
        <f>HYPERLINK("#Référentiel_de_Compétences!"&amp;ADDRESS(6+MATCH(B171,[2]Référentiel_de_Compétences!$B$7:$B$218,0),4),"Définition")</f>
        <v>Définition</v>
      </c>
      <c r="D171" s="24" t="str">
        <f>VLOOKUP(B171,[2]Référentiel_de_Compétences!$B$7:$C$399,2,0)</f>
        <v>Méthodes et outils de test et de recette de logiciels</v>
      </c>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19"/>
      <c r="AE171" s="21"/>
      <c r="AF171" s="19"/>
      <c r="AG171" s="19"/>
      <c r="AH171" s="21"/>
      <c r="AI171" s="19"/>
      <c r="AJ171" s="19"/>
      <c r="AK171" s="21"/>
      <c r="AL171" s="19"/>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84"/>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1"/>
      <c r="JH171" s="21"/>
      <c r="JI171" s="21"/>
      <c r="JJ171" s="21"/>
      <c r="JK171" s="21"/>
      <c r="JL171" s="21"/>
      <c r="JM171" s="21"/>
      <c r="JN171" s="21"/>
      <c r="JO171" s="21"/>
      <c r="JP171" s="21"/>
      <c r="JQ171" s="21"/>
      <c r="JR171" s="21"/>
      <c r="JS171" s="21"/>
      <c r="JT171" s="21"/>
      <c r="JU171" s="21"/>
      <c r="JV171" s="21"/>
      <c r="JW171" s="21"/>
      <c r="JX171" s="21"/>
      <c r="JY171" s="21"/>
      <c r="JZ171" s="21"/>
      <c r="KA171" s="21"/>
      <c r="KB171" s="21"/>
      <c r="KC171" s="21"/>
      <c r="KD171" s="21"/>
      <c r="KE171" s="21"/>
      <c r="KF171" s="21"/>
      <c r="KG171" s="21"/>
      <c r="KH171" s="21"/>
      <c r="KI171" s="21"/>
      <c r="KJ171" s="21"/>
      <c r="KK171" s="21"/>
      <c r="KL171" s="21"/>
      <c r="KM171" s="21"/>
      <c r="KN171" s="21"/>
      <c r="KO171" s="21"/>
      <c r="KP171" s="21"/>
      <c r="KQ171" s="21"/>
      <c r="KR171" s="21"/>
      <c r="KS171" s="21"/>
      <c r="KT171" s="21"/>
      <c r="KU171" s="21"/>
      <c r="KV171" s="21"/>
      <c r="KW171" s="21"/>
      <c r="KX171" s="21"/>
      <c r="KY171" s="21"/>
      <c r="KZ171" s="21"/>
      <c r="LA171" s="21"/>
      <c r="LB171" s="21"/>
      <c r="LC171" s="21"/>
      <c r="LD171" s="21"/>
      <c r="LE171" s="21"/>
      <c r="LF171" s="21"/>
      <c r="LG171" s="21"/>
      <c r="LH171" s="21"/>
      <c r="LI171" s="21"/>
      <c r="LJ171" s="21"/>
      <c r="LK171" s="21"/>
      <c r="LL171" s="21"/>
      <c r="LM171" s="21"/>
      <c r="LN171" s="21"/>
      <c r="LO171" s="21"/>
      <c r="LP171" s="21"/>
      <c r="LQ171" s="21"/>
      <c r="LR171" s="21"/>
      <c r="LS171" s="21"/>
      <c r="LT171" s="21"/>
      <c r="LU171" s="21"/>
      <c r="LV171" s="21"/>
      <c r="LW171" s="21"/>
      <c r="LX171" s="21"/>
      <c r="LY171" s="21"/>
      <c r="LZ171" s="21"/>
      <c r="MA171" s="21"/>
      <c r="MB171" s="21"/>
      <c r="MC171" s="21"/>
      <c r="MD171" s="21"/>
      <c r="ME171" s="21"/>
      <c r="MF171" s="21"/>
      <c r="MG171" s="21"/>
      <c r="MH171" s="21"/>
      <c r="MI171" s="21"/>
      <c r="MJ171" s="21"/>
      <c r="MK171" s="21"/>
      <c r="ML171" s="21"/>
      <c r="MM171" s="21"/>
      <c r="MN171" s="21"/>
      <c r="MO171" s="21"/>
      <c r="MP171" s="21"/>
      <c r="MQ171" s="21"/>
      <c r="MR171" s="21"/>
      <c r="MS171" s="21"/>
      <c r="MT171" s="21"/>
      <c r="MU171" s="21"/>
      <c r="MV171" s="21"/>
      <c r="MW171" s="21"/>
      <c r="MX171" s="21"/>
      <c r="MY171" s="21"/>
      <c r="MZ171" s="21"/>
      <c r="NA171" s="21"/>
      <c r="NB171" s="21"/>
      <c r="NC171" s="21"/>
      <c r="ND171" s="21"/>
      <c r="NE171" s="21"/>
      <c r="NF171" s="21"/>
      <c r="NG171" s="21"/>
      <c r="NH171" s="21"/>
      <c r="NI171" s="21"/>
      <c r="NJ171" s="21"/>
      <c r="NK171" s="21"/>
      <c r="NL171" s="21"/>
      <c r="NM171" s="21"/>
      <c r="NN171" s="21"/>
      <c r="NO171" s="21"/>
      <c r="NP171" s="21"/>
      <c r="NQ171" s="21"/>
      <c r="NR171" s="21"/>
      <c r="NS171" s="21"/>
      <c r="NT171" s="21"/>
      <c r="NU171" s="21"/>
      <c r="NV171" s="21"/>
      <c r="NW171" s="21"/>
      <c r="NX171" s="21"/>
      <c r="NY171" s="21"/>
      <c r="NZ171" s="21"/>
      <c r="OA171" s="21"/>
      <c r="OB171" s="21"/>
      <c r="OC171" s="21"/>
      <c r="OD171" s="21"/>
      <c r="OE171" s="21"/>
      <c r="OF171" s="21"/>
      <c r="OG171" s="21"/>
      <c r="OH171" s="21"/>
      <c r="OI171" s="21"/>
      <c r="OJ171" s="21"/>
      <c r="OK171" s="21"/>
      <c r="OL171" s="21"/>
      <c r="OM171" s="21"/>
      <c r="ON171" s="21"/>
      <c r="OO171" s="21"/>
      <c r="OP171" s="21"/>
      <c r="OQ171" s="21"/>
      <c r="OR171" s="21"/>
      <c r="OS171" s="21"/>
      <c r="OT171" s="21"/>
      <c r="OU171" s="21"/>
      <c r="OV171" s="21"/>
      <c r="OW171" s="21"/>
      <c r="OX171" s="21"/>
      <c r="OY171" s="21"/>
      <c r="OZ171" s="21"/>
      <c r="PA171" s="21"/>
      <c r="PB171" s="21"/>
      <c r="PC171" s="21"/>
      <c r="PD171" s="21"/>
      <c r="PE171" s="21"/>
      <c r="PF171" s="21"/>
      <c r="PG171" s="21"/>
      <c r="PH171" s="21"/>
      <c r="PI171" s="21"/>
      <c r="PJ171" s="21"/>
      <c r="PK171" s="21"/>
      <c r="PL171" s="21"/>
      <c r="PM171" s="21"/>
      <c r="PN171" s="21"/>
      <c r="PO171" s="21"/>
      <c r="PP171" s="21"/>
      <c r="PQ171" s="21"/>
      <c r="PR171" s="21"/>
      <c r="PS171" s="21"/>
      <c r="PT171" s="21"/>
      <c r="PU171" s="21"/>
      <c r="PV171" s="21"/>
      <c r="PW171" s="21"/>
      <c r="PX171" s="21"/>
      <c r="PY171" s="21"/>
      <c r="PZ171" s="21"/>
      <c r="QA171" s="21"/>
      <c r="QB171" s="21"/>
      <c r="QC171" s="21"/>
      <c r="QD171" s="21"/>
      <c r="QE171" s="21"/>
      <c r="QF171" s="21"/>
      <c r="QG171" s="21"/>
      <c r="QH171" s="21"/>
      <c r="QI171" s="21"/>
      <c r="QJ171" s="21"/>
      <c r="QK171" s="21"/>
      <c r="QL171" s="21"/>
      <c r="QM171" s="21"/>
      <c r="QN171" s="21"/>
      <c r="QO171" s="21"/>
      <c r="QP171" s="21"/>
      <c r="QQ171" s="21"/>
      <c r="QR171" s="21"/>
      <c r="QS171" s="21"/>
      <c r="QT171" s="21"/>
      <c r="QU171" s="21"/>
      <c r="QV171" s="21"/>
      <c r="QW171" s="21"/>
      <c r="QX171" s="21"/>
      <c r="QY171" s="21"/>
      <c r="QZ171" s="21"/>
      <c r="RA171" s="21"/>
      <c r="RB171" s="21"/>
      <c r="RC171" s="21"/>
      <c r="RD171" s="21"/>
      <c r="RE171" s="21"/>
      <c r="RF171" s="21"/>
      <c r="RG171" s="21"/>
      <c r="RH171" s="21"/>
      <c r="RI171" s="21"/>
      <c r="RJ171" s="21"/>
      <c r="RK171" s="21"/>
      <c r="RL171" s="21"/>
      <c r="RM171" s="21"/>
      <c r="RN171" s="21"/>
      <c r="RO171" s="21"/>
      <c r="RP171" s="21"/>
      <c r="RQ171" s="21"/>
      <c r="RR171" s="21"/>
      <c r="RS171" s="21"/>
      <c r="RT171" s="21"/>
      <c r="RU171" s="21"/>
      <c r="RV171" s="21"/>
      <c r="RW171" s="21"/>
      <c r="RX171" s="21"/>
      <c r="RY171" s="21"/>
      <c r="RZ171" s="21"/>
      <c r="SA171" s="21"/>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row>
    <row r="172" spans="2:572" ht="15" hidden="1" customHeight="1" outlineLevel="1">
      <c r="B172" s="23" t="s">
        <v>853</v>
      </c>
      <c r="C172" s="69" t="str">
        <f>HYPERLINK("#Référentiel_de_Compétences!"&amp;ADDRESS(6+MATCH(B172,[2]Référentiel_de_Compétences!$B$7:$B$218,0),4),"Définition")</f>
        <v>Définition</v>
      </c>
      <c r="D172" s="24" t="str">
        <f>VLOOKUP(B172,[2]Référentiel_de_Compétences!$B$7:$C$399,2,0)</f>
        <v>Méthodes et outils de gestion de configuration</v>
      </c>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19"/>
      <c r="AE172" s="21"/>
      <c r="AF172" s="19"/>
      <c r="AG172" s="19"/>
      <c r="AH172" s="21"/>
      <c r="AI172" s="19"/>
      <c r="AJ172" s="19"/>
      <c r="AK172" s="21"/>
      <c r="AL172" s="19"/>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84"/>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1"/>
      <c r="JH172" s="21"/>
      <c r="JI172" s="21"/>
      <c r="JJ172" s="21"/>
      <c r="JK172" s="21"/>
      <c r="JL172" s="21"/>
      <c r="JM172" s="21"/>
      <c r="JN172" s="21"/>
      <c r="JO172" s="21"/>
      <c r="JP172" s="21"/>
      <c r="JQ172" s="21"/>
      <c r="JR172" s="21"/>
      <c r="JS172" s="21"/>
      <c r="JT172" s="21"/>
      <c r="JU172" s="21"/>
      <c r="JV172" s="21"/>
      <c r="JW172" s="21"/>
      <c r="JX172" s="21"/>
      <c r="JY172" s="21"/>
      <c r="JZ172" s="21"/>
      <c r="KA172" s="21"/>
      <c r="KB172" s="21"/>
      <c r="KC172" s="21"/>
      <c r="KD172" s="21"/>
      <c r="KE172" s="21"/>
      <c r="KF172" s="21"/>
      <c r="KG172" s="21"/>
      <c r="KH172" s="21"/>
      <c r="KI172" s="21"/>
      <c r="KJ172" s="21"/>
      <c r="KK172" s="21"/>
      <c r="KL172" s="21"/>
      <c r="KM172" s="21"/>
      <c r="KN172" s="21"/>
      <c r="KO172" s="21"/>
      <c r="KP172" s="21"/>
      <c r="KQ172" s="21"/>
      <c r="KR172" s="21"/>
      <c r="KS172" s="21"/>
      <c r="KT172" s="21"/>
      <c r="KU172" s="21"/>
      <c r="KV172" s="21"/>
      <c r="KW172" s="21"/>
      <c r="KX172" s="21"/>
      <c r="KY172" s="21"/>
      <c r="KZ172" s="21"/>
      <c r="LA172" s="21"/>
      <c r="LB172" s="21"/>
      <c r="LC172" s="21"/>
      <c r="LD172" s="21"/>
      <c r="LE172" s="21"/>
      <c r="LF172" s="21"/>
      <c r="LG172" s="21"/>
      <c r="LH172" s="21"/>
      <c r="LI172" s="21"/>
      <c r="LJ172" s="21"/>
      <c r="LK172" s="21"/>
      <c r="LL172" s="21"/>
      <c r="LM172" s="21"/>
      <c r="LN172" s="21"/>
      <c r="LO172" s="21"/>
      <c r="LP172" s="21"/>
      <c r="LQ172" s="21"/>
      <c r="LR172" s="21"/>
      <c r="LS172" s="21"/>
      <c r="LT172" s="21"/>
      <c r="LU172" s="21"/>
      <c r="LV172" s="21"/>
      <c r="LW172" s="21"/>
      <c r="LX172" s="21"/>
      <c r="LY172" s="21"/>
      <c r="LZ172" s="21"/>
      <c r="MA172" s="21"/>
      <c r="MB172" s="21"/>
      <c r="MC172" s="21"/>
      <c r="MD172" s="21"/>
      <c r="ME172" s="21"/>
      <c r="MF172" s="21"/>
      <c r="MG172" s="21"/>
      <c r="MH172" s="21"/>
      <c r="MI172" s="21"/>
      <c r="MJ172" s="21"/>
      <c r="MK172" s="21"/>
      <c r="ML172" s="21"/>
      <c r="MM172" s="21"/>
      <c r="MN172" s="21"/>
      <c r="MO172" s="21"/>
      <c r="MP172" s="21"/>
      <c r="MQ172" s="21"/>
      <c r="MR172" s="21"/>
      <c r="MS172" s="21"/>
      <c r="MT172" s="21"/>
      <c r="MU172" s="21"/>
      <c r="MV172" s="21"/>
      <c r="MW172" s="21"/>
      <c r="MX172" s="21"/>
      <c r="MY172" s="21"/>
      <c r="MZ172" s="21"/>
      <c r="NA172" s="21"/>
      <c r="NB172" s="21"/>
      <c r="NC172" s="21"/>
      <c r="ND172" s="21"/>
      <c r="NE172" s="21"/>
      <c r="NF172" s="21"/>
      <c r="NG172" s="21"/>
      <c r="NH172" s="21"/>
      <c r="NI172" s="21"/>
      <c r="NJ172" s="21"/>
      <c r="NK172" s="21"/>
      <c r="NL172" s="21"/>
      <c r="NM172" s="21"/>
      <c r="NN172" s="21"/>
      <c r="NO172" s="21"/>
      <c r="NP172" s="21"/>
      <c r="NQ172" s="21"/>
      <c r="NR172" s="21"/>
      <c r="NS172" s="21"/>
      <c r="NT172" s="21"/>
      <c r="NU172" s="21"/>
      <c r="NV172" s="21"/>
      <c r="NW172" s="21"/>
      <c r="NX172" s="21"/>
      <c r="NY172" s="21"/>
      <c r="NZ172" s="21"/>
      <c r="OA172" s="21"/>
      <c r="OB172" s="21"/>
      <c r="OC172" s="21"/>
      <c r="OD172" s="21"/>
      <c r="OE172" s="21"/>
      <c r="OF172" s="21"/>
      <c r="OG172" s="21"/>
      <c r="OH172" s="21"/>
      <c r="OI172" s="21"/>
      <c r="OJ172" s="21"/>
      <c r="OK172" s="21"/>
      <c r="OL172" s="21"/>
      <c r="OM172" s="21"/>
      <c r="ON172" s="21"/>
      <c r="OO172" s="21"/>
      <c r="OP172" s="21"/>
      <c r="OQ172" s="21"/>
      <c r="OR172" s="21"/>
      <c r="OS172" s="21"/>
      <c r="OT172" s="21"/>
      <c r="OU172" s="21"/>
      <c r="OV172" s="21"/>
      <c r="OW172" s="21"/>
      <c r="OX172" s="21"/>
      <c r="OY172" s="21"/>
      <c r="OZ172" s="21"/>
      <c r="PA172" s="21"/>
      <c r="PB172" s="21"/>
      <c r="PC172" s="21"/>
      <c r="PD172" s="21"/>
      <c r="PE172" s="21"/>
      <c r="PF172" s="21"/>
      <c r="PG172" s="21"/>
      <c r="PH172" s="21"/>
      <c r="PI172" s="21"/>
      <c r="PJ172" s="21"/>
      <c r="PK172" s="21"/>
      <c r="PL172" s="21"/>
      <c r="PM172" s="21"/>
      <c r="PN172" s="21"/>
      <c r="PO172" s="21"/>
      <c r="PP172" s="21"/>
      <c r="PQ172" s="21"/>
      <c r="PR172" s="21"/>
      <c r="PS172" s="21"/>
      <c r="PT172" s="21"/>
      <c r="PU172" s="21"/>
      <c r="PV172" s="21"/>
      <c r="PW172" s="21"/>
      <c r="PX172" s="21"/>
      <c r="PY172" s="21"/>
      <c r="PZ172" s="21"/>
      <c r="QA172" s="21"/>
      <c r="QB172" s="21"/>
      <c r="QC172" s="21"/>
      <c r="QD172" s="21"/>
      <c r="QE172" s="21"/>
      <c r="QF172" s="21"/>
      <c r="QG172" s="21"/>
      <c r="QH172" s="21"/>
      <c r="QI172" s="21"/>
      <c r="QJ172" s="21"/>
      <c r="QK172" s="21"/>
      <c r="QL172" s="21"/>
      <c r="QM172" s="21"/>
      <c r="QN172" s="21"/>
      <c r="QO172" s="21"/>
      <c r="QP172" s="21"/>
      <c r="QQ172" s="21"/>
      <c r="QR172" s="21"/>
      <c r="QS172" s="21"/>
      <c r="QT172" s="21"/>
      <c r="QU172" s="21"/>
      <c r="QV172" s="21"/>
      <c r="QW172" s="21"/>
      <c r="QX172" s="21"/>
      <c r="QY172" s="21"/>
      <c r="QZ172" s="21"/>
      <c r="RA172" s="21"/>
      <c r="RB172" s="21"/>
      <c r="RC172" s="21"/>
      <c r="RD172" s="21"/>
      <c r="RE172" s="21"/>
      <c r="RF172" s="21"/>
      <c r="RG172" s="21"/>
      <c r="RH172" s="21"/>
      <c r="RI172" s="21"/>
      <c r="RJ172" s="21"/>
      <c r="RK172" s="21"/>
      <c r="RL172" s="21"/>
      <c r="RM172" s="21"/>
      <c r="RN172" s="21"/>
      <c r="RO172" s="21"/>
      <c r="RP172" s="21"/>
      <c r="RQ172" s="21"/>
      <c r="RR172" s="21"/>
      <c r="RS172" s="21"/>
      <c r="RT172" s="21"/>
      <c r="RU172" s="21"/>
      <c r="RV172" s="21"/>
      <c r="RW172" s="21"/>
      <c r="RX172" s="21"/>
      <c r="RY172" s="21"/>
      <c r="RZ172" s="21"/>
      <c r="SA172" s="21"/>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row>
    <row r="173" spans="2:572" ht="15" hidden="1" customHeight="1" outlineLevel="1">
      <c r="B173" s="23" t="s">
        <v>854</v>
      </c>
      <c r="C173" s="69" t="str">
        <f>HYPERLINK("#Référentiel_de_Compétences!"&amp;ADDRESS(6+MATCH(B173,[2]Référentiel_de_Compétences!$B$7:$B$218,0),4),"Définition")</f>
        <v>Définition</v>
      </c>
      <c r="D173" s="24" t="str">
        <f>VLOOKUP(B173,[2]Référentiel_de_Compétences!$B$7:$C$399,2,0)</f>
        <v>Méthodes et outils de simulation de charge</v>
      </c>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19"/>
      <c r="AE173" s="21"/>
      <c r="AF173" s="19"/>
      <c r="AG173" s="19"/>
      <c r="AH173" s="21"/>
      <c r="AI173" s="19"/>
      <c r="AJ173" s="19"/>
      <c r="AK173" s="21"/>
      <c r="AL173" s="19"/>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19"/>
      <c r="HS173" s="19"/>
      <c r="HT173" s="19"/>
      <c r="HU173" s="19"/>
      <c r="HV173" s="19"/>
      <c r="HW173" s="19"/>
      <c r="HX173" s="19"/>
      <c r="HY173" s="19"/>
      <c r="HZ173" s="19"/>
      <c r="IA173" s="19"/>
      <c r="IB173" s="19"/>
      <c r="IC173" s="19"/>
      <c r="ID173" s="84"/>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19"/>
      <c r="JH173" s="19"/>
      <c r="JI173" s="19"/>
      <c r="JJ173" s="19"/>
      <c r="JK173" s="19"/>
      <c r="JL173" s="19"/>
      <c r="JM173" s="19"/>
      <c r="JN173" s="19"/>
      <c r="JO173" s="19"/>
      <c r="JP173" s="19"/>
      <c r="JQ173" s="19"/>
      <c r="JR173" s="19"/>
      <c r="JS173" s="19"/>
      <c r="JT173" s="19"/>
      <c r="JU173" s="19"/>
      <c r="JV173" s="19"/>
      <c r="JW173" s="19"/>
      <c r="JX173" s="19"/>
      <c r="JY173" s="19"/>
      <c r="JZ173" s="19"/>
      <c r="KA173" s="19"/>
      <c r="KB173" s="19"/>
      <c r="KC173" s="19"/>
      <c r="KD173" s="19"/>
      <c r="KE173" s="19"/>
      <c r="KF173" s="19"/>
      <c r="KG173" s="19"/>
      <c r="KH173" s="19"/>
      <c r="KI173" s="19"/>
      <c r="KJ173" s="19"/>
      <c r="KK173" s="19"/>
      <c r="KL173" s="19"/>
      <c r="KM173" s="19"/>
      <c r="KN173" s="19"/>
      <c r="KO173" s="19"/>
      <c r="KP173" s="19"/>
      <c r="KQ173" s="19"/>
      <c r="KR173" s="19"/>
      <c r="KS173" s="19"/>
      <c r="KT173" s="19"/>
      <c r="KU173" s="19"/>
      <c r="KV173" s="19"/>
      <c r="KW173" s="19"/>
      <c r="KX173" s="19"/>
      <c r="KY173" s="19"/>
      <c r="KZ173" s="19"/>
      <c r="LA173" s="19"/>
      <c r="LB173" s="19"/>
      <c r="LC173" s="19"/>
      <c r="LD173" s="19"/>
      <c r="LE173" s="19"/>
      <c r="LF173" s="19"/>
      <c r="LG173" s="19"/>
      <c r="LH173" s="19"/>
      <c r="LI173" s="19"/>
      <c r="LJ173" s="19"/>
      <c r="LK173" s="19"/>
      <c r="LL173" s="19"/>
      <c r="LM173" s="19"/>
      <c r="LN173" s="19"/>
      <c r="LO173" s="19"/>
      <c r="LP173" s="19"/>
      <c r="LQ173" s="19"/>
      <c r="LR173" s="19"/>
      <c r="LS173" s="19"/>
      <c r="LT173" s="19"/>
      <c r="LU173" s="19"/>
      <c r="LV173" s="19"/>
      <c r="LW173" s="19"/>
      <c r="LX173" s="19"/>
      <c r="LY173" s="19"/>
      <c r="LZ173" s="19"/>
      <c r="MA173" s="19"/>
      <c r="MB173" s="19"/>
      <c r="MC173" s="19"/>
      <c r="MD173" s="19"/>
      <c r="ME173" s="19"/>
      <c r="MF173" s="19"/>
      <c r="MG173" s="19"/>
      <c r="MH173" s="19"/>
      <c r="MI173" s="19"/>
      <c r="MJ173" s="19"/>
      <c r="MK173" s="19"/>
      <c r="ML173" s="19"/>
      <c r="MM173" s="19"/>
      <c r="MN173" s="19"/>
      <c r="MO173" s="19"/>
      <c r="MP173" s="19"/>
      <c r="MQ173" s="19"/>
      <c r="MR173" s="19"/>
      <c r="MS173" s="19"/>
      <c r="MT173" s="19"/>
      <c r="MU173" s="19"/>
      <c r="MV173" s="19"/>
      <c r="MW173" s="19"/>
      <c r="MX173" s="19"/>
      <c r="MY173" s="19"/>
      <c r="MZ173" s="19"/>
      <c r="NA173" s="19"/>
      <c r="NB173" s="19"/>
      <c r="NC173" s="19"/>
      <c r="ND173" s="19"/>
      <c r="NE173" s="19"/>
      <c r="NF173" s="19"/>
      <c r="NG173" s="19"/>
      <c r="NH173" s="19"/>
      <c r="NI173" s="19"/>
      <c r="NJ173" s="19"/>
      <c r="NK173" s="19"/>
      <c r="NL173" s="19"/>
      <c r="NM173" s="19"/>
      <c r="NN173" s="19"/>
      <c r="NO173" s="19"/>
      <c r="NP173" s="19"/>
      <c r="NQ173" s="19"/>
      <c r="NR173" s="19"/>
      <c r="NS173" s="19"/>
      <c r="NT173" s="19"/>
      <c r="NU173" s="19"/>
      <c r="NV173" s="19"/>
      <c r="NW173" s="19"/>
      <c r="NX173" s="19"/>
      <c r="NY173" s="19"/>
      <c r="NZ173" s="19"/>
      <c r="OA173" s="19"/>
      <c r="OB173" s="19"/>
      <c r="OC173" s="19"/>
      <c r="OD173" s="19"/>
      <c r="OE173" s="19"/>
      <c r="OF173" s="19"/>
      <c r="OG173" s="19"/>
      <c r="OH173" s="19"/>
      <c r="OI173" s="19"/>
      <c r="OJ173" s="19"/>
      <c r="OK173" s="19"/>
      <c r="OL173" s="19"/>
      <c r="OM173" s="19"/>
      <c r="ON173" s="19"/>
      <c r="OO173" s="19"/>
      <c r="OP173" s="19"/>
      <c r="OQ173" s="19"/>
      <c r="OR173" s="19"/>
      <c r="OS173" s="19"/>
      <c r="OT173" s="19"/>
      <c r="OU173" s="19"/>
      <c r="OV173" s="19"/>
      <c r="OW173" s="19"/>
      <c r="OX173" s="19"/>
      <c r="OY173" s="19"/>
      <c r="OZ173" s="19"/>
      <c r="PA173" s="19"/>
      <c r="PB173" s="19"/>
      <c r="PC173" s="19"/>
      <c r="PD173" s="19"/>
      <c r="PE173" s="19"/>
      <c r="PF173" s="19"/>
      <c r="PG173" s="19"/>
      <c r="PH173" s="19"/>
      <c r="PI173" s="19"/>
      <c r="PJ173" s="19"/>
      <c r="PK173" s="19"/>
      <c r="PL173" s="19"/>
      <c r="PM173" s="19"/>
      <c r="PN173" s="19"/>
      <c r="PO173" s="19"/>
      <c r="PP173" s="19"/>
      <c r="PQ173" s="19"/>
      <c r="PR173" s="19"/>
      <c r="PS173" s="19"/>
      <c r="PT173" s="19"/>
      <c r="PU173" s="19"/>
      <c r="PV173" s="19"/>
      <c r="PW173" s="19"/>
      <c r="PX173" s="19"/>
      <c r="PY173" s="19"/>
      <c r="PZ173" s="19"/>
      <c r="QA173" s="19"/>
      <c r="QB173" s="19"/>
      <c r="QC173" s="19"/>
      <c r="QD173" s="19"/>
      <c r="QE173" s="19"/>
      <c r="QF173" s="19"/>
      <c r="QG173" s="19"/>
      <c r="QH173" s="19"/>
      <c r="QI173" s="19"/>
      <c r="QJ173" s="19"/>
      <c r="QK173" s="19"/>
      <c r="QL173" s="19"/>
      <c r="QM173" s="19"/>
      <c r="QN173" s="19"/>
      <c r="QO173" s="19"/>
      <c r="QP173" s="19"/>
      <c r="QQ173" s="19"/>
      <c r="QR173" s="19"/>
      <c r="QS173" s="19"/>
      <c r="QT173" s="19"/>
      <c r="QU173" s="19"/>
      <c r="QV173" s="19"/>
      <c r="QW173" s="19"/>
      <c r="QX173" s="19"/>
      <c r="QY173" s="19"/>
      <c r="QZ173" s="19"/>
      <c r="RA173" s="19"/>
      <c r="RB173" s="19"/>
      <c r="RC173" s="19"/>
      <c r="RD173" s="19"/>
      <c r="RE173" s="19"/>
      <c r="RF173" s="19"/>
      <c r="RG173" s="19"/>
      <c r="RH173" s="19"/>
      <c r="RI173" s="19"/>
      <c r="RJ173" s="19"/>
      <c r="RK173" s="19"/>
      <c r="RL173" s="19"/>
      <c r="RM173" s="19"/>
      <c r="RN173" s="19"/>
      <c r="RO173" s="19"/>
      <c r="RP173" s="19"/>
      <c r="RQ173" s="19"/>
      <c r="RR173" s="19"/>
      <c r="RS173" s="19"/>
      <c r="RT173" s="19"/>
      <c r="RU173" s="19"/>
      <c r="RV173" s="19"/>
      <c r="RW173" s="19"/>
      <c r="RX173" s="19"/>
      <c r="RY173" s="19"/>
      <c r="RZ173" s="19"/>
      <c r="SA173" s="19"/>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row>
    <row r="174" spans="2:572" ht="15" hidden="1" customHeight="1" outlineLevel="1">
      <c r="B174" s="23" t="s">
        <v>855</v>
      </c>
      <c r="C174" s="69" t="str">
        <f>HYPERLINK("#Référentiel_de_Compétences!"&amp;ADDRESS(6+MATCH(B174,[2]Référentiel_de_Compétences!$B$7:$B$218,0),4),"Définition")</f>
        <v>Définition</v>
      </c>
      <c r="D174" s="24" t="str">
        <f>VLOOKUP(B174,[2]Référentiel_de_Compétences!$B$7:$C$399,2,0)</f>
        <v>Valorisation et exploitation de l’information</v>
      </c>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19"/>
      <c r="AE174" s="21"/>
      <c r="AF174" s="19"/>
      <c r="AG174" s="19"/>
      <c r="AH174" s="21"/>
      <c r="AI174" s="19"/>
      <c r="AJ174" s="19"/>
      <c r="AK174" s="21"/>
      <c r="AL174" s="19"/>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84"/>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1"/>
      <c r="JH174" s="21"/>
      <c r="JI174" s="21"/>
      <c r="JJ174" s="21"/>
      <c r="JK174" s="21"/>
      <c r="JL174" s="21"/>
      <c r="JM174" s="21"/>
      <c r="JN174" s="21"/>
      <c r="JO174" s="21"/>
      <c r="JP174" s="21"/>
      <c r="JQ174" s="21"/>
      <c r="JR174" s="21"/>
      <c r="JS174" s="21"/>
      <c r="JT174" s="21"/>
      <c r="JU174" s="21"/>
      <c r="JV174" s="21"/>
      <c r="JW174" s="21"/>
      <c r="JX174" s="21"/>
      <c r="JY174" s="21"/>
      <c r="JZ174" s="21"/>
      <c r="KA174" s="21"/>
      <c r="KB174" s="21"/>
      <c r="KC174" s="21"/>
      <c r="KD174" s="21"/>
      <c r="KE174" s="21"/>
      <c r="KF174" s="21"/>
      <c r="KG174" s="21"/>
      <c r="KH174" s="21"/>
      <c r="KI174" s="21"/>
      <c r="KJ174" s="21"/>
      <c r="KK174" s="21"/>
      <c r="KL174" s="21"/>
      <c r="KM174" s="21"/>
      <c r="KN174" s="21"/>
      <c r="KO174" s="21"/>
      <c r="KP174" s="21"/>
      <c r="KQ174" s="21"/>
      <c r="KR174" s="21"/>
      <c r="KS174" s="21"/>
      <c r="KT174" s="21"/>
      <c r="KU174" s="21"/>
      <c r="KV174" s="21"/>
      <c r="KW174" s="21"/>
      <c r="KX174" s="21"/>
      <c r="KY174" s="21"/>
      <c r="KZ174" s="21"/>
      <c r="LA174" s="21"/>
      <c r="LB174" s="21"/>
      <c r="LC174" s="21"/>
      <c r="LD174" s="21"/>
      <c r="LE174" s="21"/>
      <c r="LF174" s="21"/>
      <c r="LG174" s="21"/>
      <c r="LH174" s="21"/>
      <c r="LI174" s="21"/>
      <c r="LJ174" s="21"/>
      <c r="LK174" s="21"/>
      <c r="LL174" s="21"/>
      <c r="LM174" s="21"/>
      <c r="LN174" s="21"/>
      <c r="LO174" s="21"/>
      <c r="LP174" s="21"/>
      <c r="LQ174" s="21"/>
      <c r="LR174" s="21"/>
      <c r="LS174" s="21"/>
      <c r="LT174" s="21"/>
      <c r="LU174" s="21"/>
      <c r="LV174" s="21"/>
      <c r="LW174" s="21"/>
      <c r="LX174" s="21"/>
      <c r="LY174" s="21"/>
      <c r="LZ174" s="21"/>
      <c r="MA174" s="21"/>
      <c r="MB174" s="21"/>
      <c r="MC174" s="21"/>
      <c r="MD174" s="21"/>
      <c r="ME174" s="21"/>
      <c r="MF174" s="21"/>
      <c r="MG174" s="21"/>
      <c r="MH174" s="21"/>
      <c r="MI174" s="21"/>
      <c r="MJ174" s="21"/>
      <c r="MK174" s="21"/>
      <c r="ML174" s="21"/>
      <c r="MM174" s="21"/>
      <c r="MN174" s="21"/>
      <c r="MO174" s="21"/>
      <c r="MP174" s="21"/>
      <c r="MQ174" s="21"/>
      <c r="MR174" s="21"/>
      <c r="MS174" s="21"/>
      <c r="MT174" s="21"/>
      <c r="MU174" s="21"/>
      <c r="MV174" s="21"/>
      <c r="MW174" s="21"/>
      <c r="MX174" s="21"/>
      <c r="MY174" s="21"/>
      <c r="MZ174" s="21"/>
      <c r="NA174" s="21"/>
      <c r="NB174" s="21"/>
      <c r="NC174" s="21"/>
      <c r="ND174" s="21"/>
      <c r="NE174" s="21"/>
      <c r="NF174" s="21"/>
      <c r="NG174" s="21"/>
      <c r="NH174" s="21"/>
      <c r="NI174" s="21"/>
      <c r="NJ174" s="21"/>
      <c r="NK174" s="21"/>
      <c r="NL174" s="21"/>
      <c r="NM174" s="21"/>
      <c r="NN174" s="21"/>
      <c r="NO174" s="21"/>
      <c r="NP174" s="21"/>
      <c r="NQ174" s="21"/>
      <c r="NR174" s="21"/>
      <c r="NS174" s="21"/>
      <c r="NT174" s="21"/>
      <c r="NU174" s="21"/>
      <c r="NV174" s="21"/>
      <c r="NW174" s="21"/>
      <c r="NX174" s="21"/>
      <c r="NY174" s="21"/>
      <c r="NZ174" s="21"/>
      <c r="OA174" s="21"/>
      <c r="OB174" s="21"/>
      <c r="OC174" s="21"/>
      <c r="OD174" s="21"/>
      <c r="OE174" s="21"/>
      <c r="OF174" s="21"/>
      <c r="OG174" s="21"/>
      <c r="OH174" s="21"/>
      <c r="OI174" s="21"/>
      <c r="OJ174" s="21"/>
      <c r="OK174" s="21"/>
      <c r="OL174" s="21"/>
      <c r="OM174" s="21"/>
      <c r="ON174" s="21"/>
      <c r="OO174" s="21"/>
      <c r="OP174" s="21"/>
      <c r="OQ174" s="21"/>
      <c r="OR174" s="21"/>
      <c r="OS174" s="21"/>
      <c r="OT174" s="21"/>
      <c r="OU174" s="21"/>
      <c r="OV174" s="21"/>
      <c r="OW174" s="21"/>
      <c r="OX174" s="21"/>
      <c r="OY174" s="21"/>
      <c r="OZ174" s="21"/>
      <c r="PA174" s="21"/>
      <c r="PB174" s="21"/>
      <c r="PC174" s="21"/>
      <c r="PD174" s="21"/>
      <c r="PE174" s="21"/>
      <c r="PF174" s="21"/>
      <c r="PG174" s="21"/>
      <c r="PH174" s="21"/>
      <c r="PI174" s="21"/>
      <c r="PJ174" s="21"/>
      <c r="PK174" s="21"/>
      <c r="PL174" s="21"/>
      <c r="PM174" s="21"/>
      <c r="PN174" s="21"/>
      <c r="PO174" s="21"/>
      <c r="PP174" s="21"/>
      <c r="PQ174" s="21"/>
      <c r="PR174" s="21"/>
      <c r="PS174" s="21"/>
      <c r="PT174" s="21"/>
      <c r="PU174" s="21"/>
      <c r="PV174" s="21"/>
      <c r="PW174" s="21"/>
      <c r="PX174" s="21"/>
      <c r="PY174" s="21"/>
      <c r="PZ174" s="21"/>
      <c r="QA174" s="21"/>
      <c r="QB174" s="21"/>
      <c r="QC174" s="21"/>
      <c r="QD174" s="21"/>
      <c r="QE174" s="21"/>
      <c r="QF174" s="21"/>
      <c r="QG174" s="21"/>
      <c r="QH174" s="21"/>
      <c r="QI174" s="21"/>
      <c r="QJ174" s="21"/>
      <c r="QK174" s="21"/>
      <c r="QL174" s="21"/>
      <c r="QM174" s="21"/>
      <c r="QN174" s="21"/>
      <c r="QO174" s="21"/>
      <c r="QP174" s="21"/>
      <c r="QQ174" s="21"/>
      <c r="QR174" s="21"/>
      <c r="QS174" s="21"/>
      <c r="QT174" s="21"/>
      <c r="QU174" s="21"/>
      <c r="QV174" s="21"/>
      <c r="QW174" s="21"/>
      <c r="QX174" s="21"/>
      <c r="QY174" s="21"/>
      <c r="QZ174" s="21"/>
      <c r="RA174" s="21"/>
      <c r="RB174" s="21"/>
      <c r="RC174" s="21"/>
      <c r="RD174" s="21"/>
      <c r="RE174" s="21"/>
      <c r="RF174" s="21"/>
      <c r="RG174" s="21"/>
      <c r="RH174" s="21"/>
      <c r="RI174" s="21"/>
      <c r="RJ174" s="21"/>
      <c r="RK174" s="21"/>
      <c r="RL174" s="21"/>
      <c r="RM174" s="21"/>
      <c r="RN174" s="21"/>
      <c r="RO174" s="21"/>
      <c r="RP174" s="21"/>
      <c r="RQ174" s="21"/>
      <c r="RR174" s="21"/>
      <c r="RS174" s="21"/>
      <c r="RT174" s="21"/>
      <c r="RU174" s="21"/>
      <c r="RV174" s="21"/>
      <c r="RW174" s="21"/>
      <c r="RX174" s="21"/>
      <c r="RY174" s="21"/>
      <c r="RZ174" s="21"/>
      <c r="SA174" s="21"/>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row>
    <row r="175" spans="2:572" ht="15" hidden="1" customHeight="1" outlineLevel="1">
      <c r="B175" s="23" t="s">
        <v>856</v>
      </c>
      <c r="C175" s="69" t="str">
        <f>HYPERLINK("#Référentiel_de_Compétences!"&amp;ADDRESS(6+MATCH(B175,[2]Référentiel_de_Compétences!$B$7:$B$218,0),4),"Définition")</f>
        <v>Définition</v>
      </c>
      <c r="D175" s="24" t="str">
        <f>VLOOKUP(B175,[2]Référentiel_de_Compétences!$B$7:$C$399,2,0)</f>
        <v>Digital et robotique</v>
      </c>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19"/>
      <c r="AE175" s="21"/>
      <c r="AF175" s="19"/>
      <c r="AG175" s="19"/>
      <c r="AH175" s="21"/>
      <c r="AI175" s="19"/>
      <c r="AJ175" s="19"/>
      <c r="AK175" s="21"/>
      <c r="AL175" s="19"/>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19"/>
      <c r="HS175" s="19"/>
      <c r="HT175" s="19"/>
      <c r="HU175" s="19"/>
      <c r="HV175" s="19"/>
      <c r="HW175" s="19"/>
      <c r="HX175" s="19"/>
      <c r="HY175" s="19"/>
      <c r="HZ175" s="19"/>
      <c r="IA175" s="19"/>
      <c r="IB175" s="19"/>
      <c r="IC175" s="19"/>
      <c r="ID175" s="84"/>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c r="MS175" s="19"/>
      <c r="MT175" s="19"/>
      <c r="MU175" s="19"/>
      <c r="MV175" s="19"/>
      <c r="MW175" s="19"/>
      <c r="MX175" s="19"/>
      <c r="MY175" s="19"/>
      <c r="MZ175" s="19"/>
      <c r="NA175" s="19"/>
      <c r="NB175" s="19"/>
      <c r="NC175" s="19"/>
      <c r="ND175" s="19"/>
      <c r="NE175" s="19"/>
      <c r="NF175" s="19"/>
      <c r="NG175" s="19"/>
      <c r="NH175" s="19"/>
      <c r="NI175" s="19"/>
      <c r="NJ175" s="19"/>
      <c r="NK175" s="19"/>
      <c r="NL175" s="19"/>
      <c r="NM175" s="19"/>
      <c r="NN175" s="19"/>
      <c r="NO175" s="19"/>
      <c r="NP175" s="19"/>
      <c r="NQ175" s="19"/>
      <c r="NR175" s="19"/>
      <c r="NS175" s="19"/>
      <c r="NT175" s="19"/>
      <c r="NU175" s="19"/>
      <c r="NV175" s="19"/>
      <c r="NW175" s="19"/>
      <c r="NX175" s="19"/>
      <c r="NY175" s="19">
        <v>2</v>
      </c>
      <c r="NZ175" s="19"/>
      <c r="OA175" s="19"/>
      <c r="OB175" s="19"/>
      <c r="OC175" s="19"/>
      <c r="OD175" s="19">
        <v>2</v>
      </c>
      <c r="OE175" s="19"/>
      <c r="OF175" s="19"/>
      <c r="OG175" s="19"/>
      <c r="OH175" s="19"/>
      <c r="OI175" s="19"/>
      <c r="OJ175" s="19"/>
      <c r="OK175" s="19"/>
      <c r="OL175" s="19"/>
      <c r="OM175" s="19"/>
      <c r="ON175" s="19"/>
      <c r="OO175" s="19"/>
      <c r="OP175" s="19"/>
      <c r="OQ175" s="19"/>
      <c r="OR175" s="19"/>
      <c r="OS175" s="19"/>
      <c r="OT175" s="19"/>
      <c r="OU175" s="19"/>
      <c r="OV175" s="19"/>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19"/>
      <c r="QO175" s="19"/>
      <c r="QP175" s="19"/>
      <c r="QQ175" s="19"/>
      <c r="QR175" s="19"/>
      <c r="QS175" s="19"/>
      <c r="QT175" s="19"/>
      <c r="QU175" s="19"/>
      <c r="QV175" s="19"/>
      <c r="QW175" s="19"/>
      <c r="QX175" s="19"/>
      <c r="QY175" s="19"/>
      <c r="QZ175" s="19"/>
      <c r="RA175" s="19"/>
      <c r="RB175" s="19"/>
      <c r="RC175" s="19"/>
      <c r="RD175" s="19"/>
      <c r="RE175" s="19"/>
      <c r="RF175" s="19"/>
      <c r="RG175" s="19"/>
      <c r="RH175" s="19"/>
      <c r="RI175" s="19"/>
      <c r="RJ175" s="19"/>
      <c r="RK175" s="19"/>
      <c r="RL175" s="19"/>
      <c r="RM175" s="19"/>
      <c r="RN175" s="19"/>
      <c r="RO175" s="19"/>
      <c r="RP175" s="19"/>
      <c r="RQ175" s="19"/>
      <c r="RR175" s="19"/>
      <c r="RS175" s="19"/>
      <c r="RT175" s="19"/>
      <c r="RU175" s="19"/>
      <c r="RV175" s="19"/>
      <c r="RW175" s="19"/>
      <c r="RX175" s="19"/>
      <c r="RY175" s="19"/>
      <c r="RZ175" s="19"/>
      <c r="SA175" s="19"/>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row>
    <row r="176" spans="2:572" ht="15" hidden="1" customHeight="1" outlineLevel="1">
      <c r="B176" s="23" t="s">
        <v>857</v>
      </c>
      <c r="C176" s="69" t="str">
        <f>HYPERLINK("#Référentiel_de_Compétences!"&amp;ADDRESS(6+MATCH(B176,[2]Référentiel_de_Compétences!$B$7:$B$218,0),4),"Définition")</f>
        <v>Définition</v>
      </c>
      <c r="D176" s="24" t="str">
        <f>VLOOKUP(B176,[2]Référentiel_de_Compétences!$B$7:$C$399,2,0)</f>
        <v>Gestion de la livraison des services</v>
      </c>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19"/>
      <c r="AE176" s="21"/>
      <c r="AF176" s="19"/>
      <c r="AG176" s="19"/>
      <c r="AH176" s="21"/>
      <c r="AI176" s="19"/>
      <c r="AJ176" s="19"/>
      <c r="AK176" s="21"/>
      <c r="AL176" s="19"/>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19"/>
      <c r="HS176" s="19"/>
      <c r="HT176" s="19"/>
      <c r="HU176" s="19"/>
      <c r="HV176" s="19"/>
      <c r="HW176" s="19"/>
      <c r="HX176" s="19"/>
      <c r="HY176" s="19"/>
      <c r="HZ176" s="19"/>
      <c r="IA176" s="19"/>
      <c r="IB176" s="19"/>
      <c r="IC176" s="19"/>
      <c r="ID176" s="84"/>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c r="JC176" s="19"/>
      <c r="JD176" s="19"/>
      <c r="JE176" s="19"/>
      <c r="JF176" s="19"/>
      <c r="JG176" s="19"/>
      <c r="JH176" s="19"/>
      <c r="JI176" s="19"/>
      <c r="JJ176" s="19"/>
      <c r="JK176" s="19"/>
      <c r="JL176" s="19"/>
      <c r="JM176" s="19"/>
      <c r="JN176" s="19"/>
      <c r="JO176" s="19"/>
      <c r="JP176" s="19"/>
      <c r="JQ176" s="19"/>
      <c r="JR176" s="19"/>
      <c r="JS176" s="19"/>
      <c r="JT176" s="19"/>
      <c r="JU176" s="19"/>
      <c r="JV176" s="19"/>
      <c r="JW176" s="19"/>
      <c r="JX176" s="19"/>
      <c r="JY176" s="19"/>
      <c r="JZ176" s="19"/>
      <c r="KA176" s="19"/>
      <c r="KB176" s="19"/>
      <c r="KC176" s="19"/>
      <c r="KD176" s="19"/>
      <c r="KE176" s="19"/>
      <c r="KF176" s="19"/>
      <c r="KG176" s="19"/>
      <c r="KH176" s="19"/>
      <c r="KI176" s="19"/>
      <c r="KJ176" s="19"/>
      <c r="KK176" s="19"/>
      <c r="KL176" s="19"/>
      <c r="KM176" s="19"/>
      <c r="KN176" s="19"/>
      <c r="KO176" s="19"/>
      <c r="KP176" s="19"/>
      <c r="KQ176" s="19"/>
      <c r="KR176" s="19"/>
      <c r="KS176" s="19"/>
      <c r="KT176" s="19"/>
      <c r="KU176" s="19"/>
      <c r="KV176" s="19"/>
      <c r="KW176" s="19"/>
      <c r="KX176" s="19"/>
      <c r="KY176" s="19"/>
      <c r="KZ176" s="19"/>
      <c r="LA176" s="19"/>
      <c r="LB176" s="19"/>
      <c r="LC176" s="19"/>
      <c r="LD176" s="19"/>
      <c r="LE176" s="19"/>
      <c r="LF176" s="19"/>
      <c r="LG176" s="19"/>
      <c r="LH176" s="19"/>
      <c r="LI176" s="19"/>
      <c r="LJ176" s="19"/>
      <c r="LK176" s="19"/>
      <c r="LL176" s="19"/>
      <c r="LM176" s="19"/>
      <c r="LN176" s="19"/>
      <c r="LO176" s="19"/>
      <c r="LP176" s="19"/>
      <c r="LQ176" s="19"/>
      <c r="LR176" s="19"/>
      <c r="LS176" s="19"/>
      <c r="LT176" s="19"/>
      <c r="LU176" s="19"/>
      <c r="LV176" s="19"/>
      <c r="LW176" s="19"/>
      <c r="LX176" s="19"/>
      <c r="LY176" s="19"/>
      <c r="LZ176" s="19"/>
      <c r="MA176" s="19"/>
      <c r="MB176" s="19"/>
      <c r="MC176" s="19"/>
      <c r="MD176" s="19"/>
      <c r="ME176" s="19"/>
      <c r="MF176" s="19"/>
      <c r="MG176" s="19"/>
      <c r="MH176" s="19"/>
      <c r="MI176" s="19"/>
      <c r="MJ176" s="19"/>
      <c r="MK176" s="19"/>
      <c r="ML176" s="19"/>
      <c r="MM176" s="19"/>
      <c r="MN176" s="19"/>
      <c r="MO176" s="19"/>
      <c r="MP176" s="19"/>
      <c r="MQ176" s="19"/>
      <c r="MR176" s="19"/>
      <c r="MS176" s="19"/>
      <c r="MT176" s="19"/>
      <c r="MU176" s="19"/>
      <c r="MV176" s="19"/>
      <c r="MW176" s="19"/>
      <c r="MX176" s="19"/>
      <c r="MY176" s="19"/>
      <c r="MZ176" s="19"/>
      <c r="NA176" s="19"/>
      <c r="NB176" s="19"/>
      <c r="NC176" s="19"/>
      <c r="ND176" s="19"/>
      <c r="NE176" s="19"/>
      <c r="NF176" s="19"/>
      <c r="NG176" s="19"/>
      <c r="NH176" s="19"/>
      <c r="NI176" s="19"/>
      <c r="NJ176" s="19"/>
      <c r="NK176" s="19"/>
      <c r="NL176" s="19"/>
      <c r="NM176" s="19"/>
      <c r="NN176" s="19"/>
      <c r="NO176" s="19"/>
      <c r="NP176" s="19"/>
      <c r="NQ176" s="19"/>
      <c r="NR176" s="19"/>
      <c r="NS176" s="19"/>
      <c r="NT176" s="19"/>
      <c r="NU176" s="19"/>
      <c r="NV176" s="19"/>
      <c r="NW176" s="19"/>
      <c r="NX176" s="19"/>
      <c r="NY176" s="19"/>
      <c r="NZ176" s="19"/>
      <c r="OA176" s="19"/>
      <c r="OB176" s="19"/>
      <c r="OC176" s="19"/>
      <c r="OD176" s="19"/>
      <c r="OE176" s="19"/>
      <c r="OF176" s="19"/>
      <c r="OG176" s="19"/>
      <c r="OH176" s="19"/>
      <c r="OI176" s="19"/>
      <c r="OJ176" s="19"/>
      <c r="OK176" s="19"/>
      <c r="OL176" s="19"/>
      <c r="OM176" s="19"/>
      <c r="ON176" s="19"/>
      <c r="OO176" s="19"/>
      <c r="OP176" s="19"/>
      <c r="OQ176" s="19"/>
      <c r="OR176" s="19"/>
      <c r="OS176" s="19"/>
      <c r="OT176" s="19"/>
      <c r="OU176" s="19"/>
      <c r="OV176" s="19"/>
      <c r="OW176" s="19"/>
      <c r="OX176" s="19"/>
      <c r="OY176" s="19"/>
      <c r="OZ176" s="19"/>
      <c r="PA176" s="19"/>
      <c r="PB176" s="19"/>
      <c r="PC176" s="19"/>
      <c r="PD176" s="19"/>
      <c r="PE176" s="19"/>
      <c r="PF176" s="19"/>
      <c r="PG176" s="19"/>
      <c r="PH176" s="19"/>
      <c r="PI176" s="19"/>
      <c r="PJ176" s="19"/>
      <c r="PK176" s="19"/>
      <c r="PL176" s="19"/>
      <c r="PM176" s="19"/>
      <c r="PN176" s="19"/>
      <c r="PO176" s="19"/>
      <c r="PP176" s="19"/>
      <c r="PQ176" s="19"/>
      <c r="PR176" s="19"/>
      <c r="PS176" s="19"/>
      <c r="PT176" s="19"/>
      <c r="PU176" s="19"/>
      <c r="PV176" s="19"/>
      <c r="PW176" s="19"/>
      <c r="PX176" s="19"/>
      <c r="PY176" s="19"/>
      <c r="PZ176" s="19"/>
      <c r="QA176" s="19"/>
      <c r="QB176" s="19"/>
      <c r="QC176" s="19"/>
      <c r="QD176" s="19"/>
      <c r="QE176" s="19"/>
      <c r="QF176" s="19"/>
      <c r="QG176" s="19"/>
      <c r="QH176" s="19"/>
      <c r="QI176" s="19"/>
      <c r="QJ176" s="19"/>
      <c r="QK176" s="19"/>
      <c r="QL176" s="19"/>
      <c r="QM176" s="19"/>
      <c r="QN176" s="19"/>
      <c r="QO176" s="19"/>
      <c r="QP176" s="19"/>
      <c r="QQ176" s="19"/>
      <c r="QR176" s="19"/>
      <c r="QS176" s="19"/>
      <c r="QT176" s="19"/>
      <c r="QU176" s="19"/>
      <c r="QV176" s="19"/>
      <c r="QW176" s="19"/>
      <c r="QX176" s="19"/>
      <c r="QY176" s="19"/>
      <c r="QZ176" s="19"/>
      <c r="RA176" s="19"/>
      <c r="RB176" s="19"/>
      <c r="RC176" s="19"/>
      <c r="RD176" s="19"/>
      <c r="RE176" s="19"/>
      <c r="RF176" s="19"/>
      <c r="RG176" s="19"/>
      <c r="RH176" s="19"/>
      <c r="RI176" s="19"/>
      <c r="RJ176" s="19"/>
      <c r="RK176" s="19"/>
      <c r="RL176" s="19"/>
      <c r="RM176" s="19"/>
      <c r="RN176" s="19"/>
      <c r="RO176" s="19"/>
      <c r="RP176" s="19"/>
      <c r="RQ176" s="19"/>
      <c r="RR176" s="19"/>
      <c r="RS176" s="19"/>
      <c r="RT176" s="19"/>
      <c r="RU176" s="19"/>
      <c r="RV176" s="19"/>
      <c r="RW176" s="19"/>
      <c r="RX176" s="19"/>
      <c r="RY176" s="19"/>
      <c r="RZ176" s="19"/>
      <c r="SA176" s="19"/>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row>
    <row r="177" spans="2:572" ht="15" hidden="1" customHeight="1" outlineLevel="1">
      <c r="B177" s="23" t="s">
        <v>858</v>
      </c>
      <c r="C177" s="69" t="str">
        <f>HYPERLINK("#Référentiel_de_Compétences!"&amp;ADDRESS(6+MATCH(B177,[2]Référentiel_de_Compétences!$B$7:$B$218,0),4),"Définition")</f>
        <v>Définition</v>
      </c>
      <c r="D177" s="24" t="str">
        <f>VLOOKUP(B177,[2]Référentiel_de_Compétences!$B$7:$C$399,2,0)</f>
        <v>Méthodes et principes de mise en production</v>
      </c>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19"/>
      <c r="AE177" s="21"/>
      <c r="AF177" s="19"/>
      <c r="AG177" s="19"/>
      <c r="AH177" s="21"/>
      <c r="AI177" s="19"/>
      <c r="AJ177" s="19"/>
      <c r="AK177" s="21"/>
      <c r="AL177" s="19"/>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19"/>
      <c r="HS177" s="19"/>
      <c r="HT177" s="19"/>
      <c r="HU177" s="19"/>
      <c r="HV177" s="19"/>
      <c r="HW177" s="19"/>
      <c r="HX177" s="19"/>
      <c r="HY177" s="19"/>
      <c r="HZ177" s="19"/>
      <c r="IA177" s="19"/>
      <c r="IB177" s="19"/>
      <c r="IC177" s="19"/>
      <c r="ID177" s="84"/>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c r="JC177" s="19"/>
      <c r="JD177" s="19"/>
      <c r="JE177" s="19"/>
      <c r="JF177" s="19"/>
      <c r="JG177" s="19"/>
      <c r="JH177" s="19"/>
      <c r="JI177" s="19"/>
      <c r="JJ177" s="19"/>
      <c r="JK177" s="19"/>
      <c r="JL177" s="19"/>
      <c r="JM177" s="19"/>
      <c r="JN177" s="19"/>
      <c r="JO177" s="19"/>
      <c r="JP177" s="19"/>
      <c r="JQ177" s="19"/>
      <c r="JR177" s="19"/>
      <c r="JS177" s="19"/>
      <c r="JT177" s="19"/>
      <c r="JU177" s="19"/>
      <c r="JV177" s="19"/>
      <c r="JW177" s="19"/>
      <c r="JX177" s="19"/>
      <c r="JY177" s="19"/>
      <c r="JZ177" s="19"/>
      <c r="KA177" s="19"/>
      <c r="KB177" s="19"/>
      <c r="KC177" s="19"/>
      <c r="KD177" s="19"/>
      <c r="KE177" s="19"/>
      <c r="KF177" s="19"/>
      <c r="KG177" s="19"/>
      <c r="KH177" s="19"/>
      <c r="KI177" s="19"/>
      <c r="KJ177" s="19"/>
      <c r="KK177" s="19"/>
      <c r="KL177" s="19"/>
      <c r="KM177" s="19"/>
      <c r="KN177" s="19"/>
      <c r="KO177" s="19"/>
      <c r="KP177" s="19"/>
      <c r="KQ177" s="19"/>
      <c r="KR177" s="19"/>
      <c r="KS177" s="19"/>
      <c r="KT177" s="19"/>
      <c r="KU177" s="19"/>
      <c r="KV177" s="19"/>
      <c r="KW177" s="19"/>
      <c r="KX177" s="19"/>
      <c r="KY177" s="19"/>
      <c r="KZ177" s="19"/>
      <c r="LA177" s="19"/>
      <c r="LB177" s="19"/>
      <c r="LC177" s="19"/>
      <c r="LD177" s="19"/>
      <c r="LE177" s="19"/>
      <c r="LF177" s="19"/>
      <c r="LG177" s="19"/>
      <c r="LH177" s="19"/>
      <c r="LI177" s="19"/>
      <c r="LJ177" s="19"/>
      <c r="LK177" s="19"/>
      <c r="LL177" s="19"/>
      <c r="LM177" s="19"/>
      <c r="LN177" s="19"/>
      <c r="LO177" s="19"/>
      <c r="LP177" s="19"/>
      <c r="LQ177" s="19"/>
      <c r="LR177" s="19"/>
      <c r="LS177" s="19"/>
      <c r="LT177" s="19"/>
      <c r="LU177" s="19"/>
      <c r="LV177" s="19"/>
      <c r="LW177" s="19"/>
      <c r="LX177" s="19"/>
      <c r="LY177" s="19"/>
      <c r="LZ177" s="19"/>
      <c r="MA177" s="19"/>
      <c r="MB177" s="19"/>
      <c r="MC177" s="19"/>
      <c r="MD177" s="19"/>
      <c r="ME177" s="19"/>
      <c r="MF177" s="19"/>
      <c r="MG177" s="19"/>
      <c r="MH177" s="19"/>
      <c r="MI177" s="19"/>
      <c r="MJ177" s="19"/>
      <c r="MK177" s="19"/>
      <c r="ML177" s="19"/>
      <c r="MM177" s="19"/>
      <c r="MN177" s="19"/>
      <c r="MO177" s="19"/>
      <c r="MP177" s="19"/>
      <c r="MQ177" s="19"/>
      <c r="MR177" s="19"/>
      <c r="MS177" s="19"/>
      <c r="MT177" s="19"/>
      <c r="MU177" s="19"/>
      <c r="MV177" s="19"/>
      <c r="MW177" s="19"/>
      <c r="MX177" s="19"/>
      <c r="MY177" s="19"/>
      <c r="MZ177" s="19"/>
      <c r="NA177" s="19"/>
      <c r="NB177" s="19"/>
      <c r="NC177" s="19"/>
      <c r="ND177" s="19"/>
      <c r="NE177" s="19"/>
      <c r="NF177" s="19"/>
      <c r="NG177" s="19"/>
      <c r="NH177" s="19"/>
      <c r="NI177" s="19"/>
      <c r="NJ177" s="19"/>
      <c r="NK177" s="19"/>
      <c r="NL177" s="19"/>
      <c r="NM177" s="19"/>
      <c r="NN177" s="19"/>
      <c r="NO177" s="19"/>
      <c r="NP177" s="19"/>
      <c r="NQ177" s="19"/>
      <c r="NR177" s="19"/>
      <c r="NS177" s="19"/>
      <c r="NT177" s="19"/>
      <c r="NU177" s="19"/>
      <c r="NV177" s="19"/>
      <c r="NW177" s="19"/>
      <c r="NX177" s="19"/>
      <c r="NY177" s="19"/>
      <c r="NZ177" s="19"/>
      <c r="OA177" s="19"/>
      <c r="OB177" s="19"/>
      <c r="OC177" s="19"/>
      <c r="OD177" s="19"/>
      <c r="OE177" s="19"/>
      <c r="OF177" s="19"/>
      <c r="OG177" s="19"/>
      <c r="OH177" s="19"/>
      <c r="OI177" s="19"/>
      <c r="OJ177" s="19"/>
      <c r="OK177" s="19"/>
      <c r="OL177" s="19"/>
      <c r="OM177" s="19"/>
      <c r="ON177" s="19"/>
      <c r="OO177" s="19"/>
      <c r="OP177" s="19"/>
      <c r="OQ177" s="19"/>
      <c r="OR177" s="19"/>
      <c r="OS177" s="19"/>
      <c r="OT177" s="19"/>
      <c r="OU177" s="19"/>
      <c r="OV177" s="19"/>
      <c r="OW177" s="19"/>
      <c r="OX177" s="19"/>
      <c r="OY177" s="19"/>
      <c r="OZ177" s="19"/>
      <c r="PA177" s="19"/>
      <c r="PB177" s="19"/>
      <c r="PC177" s="19"/>
      <c r="PD177" s="19"/>
      <c r="PE177" s="19"/>
      <c r="PF177" s="19"/>
      <c r="PG177" s="19"/>
      <c r="PH177" s="19"/>
      <c r="PI177" s="19"/>
      <c r="PJ177" s="19"/>
      <c r="PK177" s="19"/>
      <c r="PL177" s="19"/>
      <c r="PM177" s="19"/>
      <c r="PN177" s="19"/>
      <c r="PO177" s="19"/>
      <c r="PP177" s="19"/>
      <c r="PQ177" s="19"/>
      <c r="PR177" s="19"/>
      <c r="PS177" s="19"/>
      <c r="PT177" s="19"/>
      <c r="PU177" s="19"/>
      <c r="PV177" s="19"/>
      <c r="PW177" s="19"/>
      <c r="PX177" s="19"/>
      <c r="PY177" s="19"/>
      <c r="PZ177" s="19"/>
      <c r="QA177" s="19"/>
      <c r="QB177" s="19"/>
      <c r="QC177" s="19"/>
      <c r="QD177" s="19"/>
      <c r="QE177" s="19"/>
      <c r="QF177" s="19"/>
      <c r="QG177" s="19"/>
      <c r="QH177" s="19"/>
      <c r="QI177" s="19"/>
      <c r="QJ177" s="19"/>
      <c r="QK177" s="19"/>
      <c r="QL177" s="19"/>
      <c r="QM177" s="19"/>
      <c r="QN177" s="19"/>
      <c r="QO177" s="19"/>
      <c r="QP177" s="19"/>
      <c r="QQ177" s="19"/>
      <c r="QR177" s="19"/>
      <c r="QS177" s="19"/>
      <c r="QT177" s="19"/>
      <c r="QU177" s="19"/>
      <c r="QV177" s="19"/>
      <c r="QW177" s="19"/>
      <c r="QX177" s="19"/>
      <c r="QY177" s="19"/>
      <c r="QZ177" s="19"/>
      <c r="RA177" s="19"/>
      <c r="RB177" s="19"/>
      <c r="RC177" s="19"/>
      <c r="RD177" s="19"/>
      <c r="RE177" s="19"/>
      <c r="RF177" s="19"/>
      <c r="RG177" s="19"/>
      <c r="RH177" s="19"/>
      <c r="RI177" s="19"/>
      <c r="RJ177" s="19"/>
      <c r="RK177" s="19"/>
      <c r="RL177" s="19"/>
      <c r="RM177" s="19"/>
      <c r="RN177" s="19"/>
      <c r="RO177" s="19"/>
      <c r="RP177" s="19"/>
      <c r="RQ177" s="19"/>
      <c r="RR177" s="19"/>
      <c r="RS177" s="19"/>
      <c r="RT177" s="19"/>
      <c r="RU177" s="19"/>
      <c r="RV177" s="19"/>
      <c r="RW177" s="19"/>
      <c r="RX177" s="19"/>
      <c r="RY177" s="19"/>
      <c r="RZ177" s="19"/>
      <c r="SA177" s="19"/>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row>
    <row r="178" spans="2:572" ht="15" hidden="1" customHeight="1" outlineLevel="1">
      <c r="B178" s="23" t="s">
        <v>859</v>
      </c>
      <c r="C178" s="69" t="str">
        <f>HYPERLINK("#Référentiel_de_Compétences!"&amp;ADDRESS(6+MATCH(B178,[2]Référentiel_de_Compétences!$B$7:$B$218,0),4),"Définition")</f>
        <v>Définition</v>
      </c>
      <c r="D178" s="24" t="str">
        <f>VLOOKUP(B178,[2]Référentiel_de_Compétences!$B$7:$C$399,2,0)</f>
        <v>Outils d'aide à l'exploitation</v>
      </c>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19"/>
      <c r="AE178" s="21"/>
      <c r="AF178" s="19"/>
      <c r="AG178" s="19"/>
      <c r="AH178" s="21"/>
      <c r="AI178" s="19"/>
      <c r="AJ178" s="19"/>
      <c r="AK178" s="21"/>
      <c r="AL178" s="19"/>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84"/>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1"/>
      <c r="JH178" s="21"/>
      <c r="JI178" s="21"/>
      <c r="JJ178" s="21"/>
      <c r="JK178" s="21"/>
      <c r="JL178" s="21"/>
      <c r="JM178" s="21"/>
      <c r="JN178" s="21"/>
      <c r="JO178" s="21"/>
      <c r="JP178" s="21"/>
      <c r="JQ178" s="21"/>
      <c r="JR178" s="21"/>
      <c r="JS178" s="21"/>
      <c r="JT178" s="21"/>
      <c r="JU178" s="21"/>
      <c r="JV178" s="21"/>
      <c r="JW178" s="21"/>
      <c r="JX178" s="21"/>
      <c r="JY178" s="21"/>
      <c r="JZ178" s="21"/>
      <c r="KA178" s="21"/>
      <c r="KB178" s="21"/>
      <c r="KC178" s="21"/>
      <c r="KD178" s="21"/>
      <c r="KE178" s="21"/>
      <c r="KF178" s="21"/>
      <c r="KG178" s="21"/>
      <c r="KH178" s="21"/>
      <c r="KI178" s="21"/>
      <c r="KJ178" s="21"/>
      <c r="KK178" s="21"/>
      <c r="KL178" s="21"/>
      <c r="KM178" s="21"/>
      <c r="KN178" s="21"/>
      <c r="KO178" s="21"/>
      <c r="KP178" s="21"/>
      <c r="KQ178" s="21"/>
      <c r="KR178" s="21"/>
      <c r="KS178" s="21"/>
      <c r="KT178" s="21"/>
      <c r="KU178" s="21"/>
      <c r="KV178" s="21"/>
      <c r="KW178" s="21"/>
      <c r="KX178" s="21"/>
      <c r="KY178" s="21"/>
      <c r="KZ178" s="21"/>
      <c r="LA178" s="21"/>
      <c r="LB178" s="21"/>
      <c r="LC178" s="21"/>
      <c r="LD178" s="21"/>
      <c r="LE178" s="21"/>
      <c r="LF178" s="21"/>
      <c r="LG178" s="21"/>
      <c r="LH178" s="21"/>
      <c r="LI178" s="21"/>
      <c r="LJ178" s="21"/>
      <c r="LK178" s="21"/>
      <c r="LL178" s="21"/>
      <c r="LM178" s="21"/>
      <c r="LN178" s="21"/>
      <c r="LO178" s="21"/>
      <c r="LP178" s="21"/>
      <c r="LQ178" s="21"/>
      <c r="LR178" s="21"/>
      <c r="LS178" s="21"/>
      <c r="LT178" s="21"/>
      <c r="LU178" s="21"/>
      <c r="LV178" s="21"/>
      <c r="LW178" s="21"/>
      <c r="LX178" s="21"/>
      <c r="LY178" s="21"/>
      <c r="LZ178" s="21"/>
      <c r="MA178" s="21"/>
      <c r="MB178" s="21"/>
      <c r="MC178" s="21"/>
      <c r="MD178" s="21"/>
      <c r="ME178" s="21"/>
      <c r="MF178" s="21"/>
      <c r="MG178" s="21"/>
      <c r="MH178" s="21"/>
      <c r="MI178" s="21"/>
      <c r="MJ178" s="21"/>
      <c r="MK178" s="21"/>
      <c r="ML178" s="21"/>
      <c r="MM178" s="21"/>
      <c r="MN178" s="21"/>
      <c r="MO178" s="21"/>
      <c r="MP178" s="21"/>
      <c r="MQ178" s="21"/>
      <c r="MR178" s="21"/>
      <c r="MS178" s="21"/>
      <c r="MT178" s="21"/>
      <c r="MU178" s="21"/>
      <c r="MV178" s="21"/>
      <c r="MW178" s="21"/>
      <c r="MX178" s="21"/>
      <c r="MY178" s="21"/>
      <c r="MZ178" s="21"/>
      <c r="NA178" s="21"/>
      <c r="NB178" s="21"/>
      <c r="NC178" s="21"/>
      <c r="ND178" s="21"/>
      <c r="NE178" s="21"/>
      <c r="NF178" s="21"/>
      <c r="NG178" s="21"/>
      <c r="NH178" s="21"/>
      <c r="NI178" s="21"/>
      <c r="NJ178" s="21"/>
      <c r="NK178" s="21"/>
      <c r="NL178" s="21"/>
      <c r="NM178" s="21"/>
      <c r="NN178" s="21"/>
      <c r="NO178" s="21"/>
      <c r="NP178" s="21"/>
      <c r="NQ178" s="21"/>
      <c r="NR178" s="21"/>
      <c r="NS178" s="21"/>
      <c r="NT178" s="21"/>
      <c r="NU178" s="21"/>
      <c r="NV178" s="21"/>
      <c r="NW178" s="21"/>
      <c r="NX178" s="21"/>
      <c r="NY178" s="21"/>
      <c r="NZ178" s="21"/>
      <c r="OA178" s="21"/>
      <c r="OB178" s="21"/>
      <c r="OC178" s="21"/>
      <c r="OD178" s="21"/>
      <c r="OE178" s="21"/>
      <c r="OF178" s="21"/>
      <c r="OG178" s="21"/>
      <c r="OH178" s="21"/>
      <c r="OI178" s="21"/>
      <c r="OJ178" s="21"/>
      <c r="OK178" s="21"/>
      <c r="OL178" s="21"/>
      <c r="OM178" s="21"/>
      <c r="ON178" s="21"/>
      <c r="OO178" s="21"/>
      <c r="OP178" s="21"/>
      <c r="OQ178" s="21"/>
      <c r="OR178" s="21"/>
      <c r="OS178" s="21"/>
      <c r="OT178" s="21"/>
      <c r="OU178" s="21"/>
      <c r="OV178" s="21"/>
      <c r="OW178" s="21"/>
      <c r="OX178" s="21"/>
      <c r="OY178" s="21"/>
      <c r="OZ178" s="21"/>
      <c r="PA178" s="21"/>
      <c r="PB178" s="21"/>
      <c r="PC178" s="21"/>
      <c r="PD178" s="21"/>
      <c r="PE178" s="21"/>
      <c r="PF178" s="21"/>
      <c r="PG178" s="21"/>
      <c r="PH178" s="21"/>
      <c r="PI178" s="21"/>
      <c r="PJ178" s="21"/>
      <c r="PK178" s="21"/>
      <c r="PL178" s="21"/>
      <c r="PM178" s="21"/>
      <c r="PN178" s="21"/>
      <c r="PO178" s="21"/>
      <c r="PP178" s="21"/>
      <c r="PQ178" s="21"/>
      <c r="PR178" s="21"/>
      <c r="PS178" s="21"/>
      <c r="PT178" s="21"/>
      <c r="PU178" s="21"/>
      <c r="PV178" s="21"/>
      <c r="PW178" s="21"/>
      <c r="PX178" s="21"/>
      <c r="PY178" s="21"/>
      <c r="PZ178" s="21"/>
      <c r="QA178" s="21"/>
      <c r="QB178" s="21"/>
      <c r="QC178" s="21"/>
      <c r="QD178" s="21"/>
      <c r="QE178" s="21"/>
      <c r="QF178" s="21"/>
      <c r="QG178" s="21"/>
      <c r="QH178" s="21"/>
      <c r="QI178" s="21"/>
      <c r="QJ178" s="21"/>
      <c r="QK178" s="21"/>
      <c r="QL178" s="21"/>
      <c r="QM178" s="21"/>
      <c r="QN178" s="21"/>
      <c r="QO178" s="21"/>
      <c r="QP178" s="21"/>
      <c r="QQ178" s="21"/>
      <c r="QR178" s="21"/>
      <c r="QS178" s="21"/>
      <c r="QT178" s="21"/>
      <c r="QU178" s="21"/>
      <c r="QV178" s="21"/>
      <c r="QW178" s="21"/>
      <c r="QX178" s="21"/>
      <c r="QY178" s="21"/>
      <c r="QZ178" s="21"/>
      <c r="RA178" s="21"/>
      <c r="RB178" s="21"/>
      <c r="RC178" s="21"/>
      <c r="RD178" s="21"/>
      <c r="RE178" s="21"/>
      <c r="RF178" s="21"/>
      <c r="RG178" s="21"/>
      <c r="RH178" s="21"/>
      <c r="RI178" s="21"/>
      <c r="RJ178" s="21"/>
      <c r="RK178" s="21"/>
      <c r="RL178" s="21"/>
      <c r="RM178" s="21"/>
      <c r="RN178" s="21"/>
      <c r="RO178" s="21"/>
      <c r="RP178" s="21"/>
      <c r="RQ178" s="21"/>
      <c r="RR178" s="21"/>
      <c r="RS178" s="21"/>
      <c r="RT178" s="21"/>
      <c r="RU178" s="21"/>
      <c r="RV178" s="21"/>
      <c r="RW178" s="21"/>
      <c r="RX178" s="21"/>
      <c r="RY178" s="21"/>
      <c r="RZ178" s="21"/>
      <c r="SA178" s="21"/>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row>
    <row r="179" spans="2:572" ht="15" hidden="1" customHeight="1" outlineLevel="1">
      <c r="B179" s="23" t="s">
        <v>860</v>
      </c>
      <c r="C179" s="69" t="str">
        <f>HYPERLINK("#Référentiel_de_Compétences!"&amp;ADDRESS(6+MATCH(B179,[2]Référentiel_de_Compétences!$B$7:$B$218,0),4),"Définition")</f>
        <v>Définition</v>
      </c>
      <c r="D179" s="24" t="str">
        <f>VLOOKUP(B179,[2]Référentiel_de_Compétences!$B$7:$C$399,2,0)</f>
        <v>Outils de gestion de bases de données</v>
      </c>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19"/>
      <c r="AE179" s="21"/>
      <c r="AF179" s="19"/>
      <c r="AG179" s="19"/>
      <c r="AH179" s="21"/>
      <c r="AI179" s="19"/>
      <c r="AJ179" s="19"/>
      <c r="AK179" s="21"/>
      <c r="AL179" s="19"/>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84"/>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1"/>
      <c r="JH179" s="21"/>
      <c r="JI179" s="21"/>
      <c r="JJ179" s="21"/>
      <c r="JK179" s="21"/>
      <c r="JL179" s="21"/>
      <c r="JM179" s="21"/>
      <c r="JN179" s="21"/>
      <c r="JO179" s="21"/>
      <c r="JP179" s="21"/>
      <c r="JQ179" s="21"/>
      <c r="JR179" s="21"/>
      <c r="JS179" s="21"/>
      <c r="JT179" s="21"/>
      <c r="JU179" s="21"/>
      <c r="JV179" s="21"/>
      <c r="JW179" s="21"/>
      <c r="JX179" s="21"/>
      <c r="JY179" s="21"/>
      <c r="JZ179" s="21"/>
      <c r="KA179" s="21"/>
      <c r="KB179" s="21"/>
      <c r="KC179" s="21"/>
      <c r="KD179" s="21"/>
      <c r="KE179" s="21"/>
      <c r="KF179" s="21"/>
      <c r="KG179" s="21"/>
      <c r="KH179" s="21"/>
      <c r="KI179" s="21"/>
      <c r="KJ179" s="21"/>
      <c r="KK179" s="21"/>
      <c r="KL179" s="21"/>
      <c r="KM179" s="21"/>
      <c r="KN179" s="21"/>
      <c r="KO179" s="21"/>
      <c r="KP179" s="21"/>
      <c r="KQ179" s="21"/>
      <c r="KR179" s="21"/>
      <c r="KS179" s="21"/>
      <c r="KT179" s="21"/>
      <c r="KU179" s="21"/>
      <c r="KV179" s="21"/>
      <c r="KW179" s="21"/>
      <c r="KX179" s="21"/>
      <c r="KY179" s="21"/>
      <c r="KZ179" s="21"/>
      <c r="LA179" s="21"/>
      <c r="LB179" s="21"/>
      <c r="LC179" s="21"/>
      <c r="LD179" s="21"/>
      <c r="LE179" s="21"/>
      <c r="LF179" s="21"/>
      <c r="LG179" s="21"/>
      <c r="LH179" s="21"/>
      <c r="LI179" s="21"/>
      <c r="LJ179" s="21"/>
      <c r="LK179" s="21"/>
      <c r="LL179" s="21"/>
      <c r="LM179" s="21"/>
      <c r="LN179" s="21"/>
      <c r="LO179" s="21"/>
      <c r="LP179" s="21"/>
      <c r="LQ179" s="21"/>
      <c r="LR179" s="21"/>
      <c r="LS179" s="21"/>
      <c r="LT179" s="21"/>
      <c r="LU179" s="21"/>
      <c r="LV179" s="21"/>
      <c r="LW179" s="21"/>
      <c r="LX179" s="21"/>
      <c r="LY179" s="21"/>
      <c r="LZ179" s="21"/>
      <c r="MA179" s="21"/>
      <c r="MB179" s="21"/>
      <c r="MC179" s="21"/>
      <c r="MD179" s="21"/>
      <c r="ME179" s="21"/>
      <c r="MF179" s="21"/>
      <c r="MG179" s="21"/>
      <c r="MH179" s="21"/>
      <c r="MI179" s="21"/>
      <c r="MJ179" s="21"/>
      <c r="MK179" s="21"/>
      <c r="ML179" s="21"/>
      <c r="MM179" s="21"/>
      <c r="MN179" s="21"/>
      <c r="MO179" s="21"/>
      <c r="MP179" s="21"/>
      <c r="MQ179" s="21"/>
      <c r="MR179" s="21"/>
      <c r="MS179" s="21"/>
      <c r="MT179" s="21"/>
      <c r="MU179" s="21"/>
      <c r="MV179" s="21"/>
      <c r="MW179" s="21"/>
      <c r="MX179" s="21"/>
      <c r="MY179" s="21"/>
      <c r="MZ179" s="21"/>
      <c r="NA179" s="21"/>
      <c r="NB179" s="21"/>
      <c r="NC179" s="21"/>
      <c r="ND179" s="21"/>
      <c r="NE179" s="21"/>
      <c r="NF179" s="21"/>
      <c r="NG179" s="21"/>
      <c r="NH179" s="21"/>
      <c r="NI179" s="21"/>
      <c r="NJ179" s="21"/>
      <c r="NK179" s="21"/>
      <c r="NL179" s="21"/>
      <c r="NM179" s="21"/>
      <c r="NN179" s="21"/>
      <c r="NO179" s="21"/>
      <c r="NP179" s="21"/>
      <c r="NQ179" s="21"/>
      <c r="NR179" s="21"/>
      <c r="NS179" s="21"/>
      <c r="NT179" s="21"/>
      <c r="NU179" s="21"/>
      <c r="NV179" s="21"/>
      <c r="NW179" s="21"/>
      <c r="NX179" s="21"/>
      <c r="NY179" s="21"/>
      <c r="NZ179" s="21"/>
      <c r="OA179" s="21"/>
      <c r="OB179" s="21"/>
      <c r="OC179" s="21"/>
      <c r="OD179" s="21"/>
      <c r="OE179" s="21"/>
      <c r="OF179" s="21"/>
      <c r="OG179" s="21"/>
      <c r="OH179" s="21"/>
      <c r="OI179" s="21"/>
      <c r="OJ179" s="21"/>
      <c r="OK179" s="21"/>
      <c r="OL179" s="21"/>
      <c r="OM179" s="21"/>
      <c r="ON179" s="21"/>
      <c r="OO179" s="21"/>
      <c r="OP179" s="21"/>
      <c r="OQ179" s="21"/>
      <c r="OR179" s="21"/>
      <c r="OS179" s="21"/>
      <c r="OT179" s="21"/>
      <c r="OU179" s="21"/>
      <c r="OV179" s="21"/>
      <c r="OW179" s="21"/>
      <c r="OX179" s="21"/>
      <c r="OY179" s="21"/>
      <c r="OZ179" s="21"/>
      <c r="PA179" s="21"/>
      <c r="PB179" s="21"/>
      <c r="PC179" s="21"/>
      <c r="PD179" s="21"/>
      <c r="PE179" s="21"/>
      <c r="PF179" s="21"/>
      <c r="PG179" s="21"/>
      <c r="PH179" s="21"/>
      <c r="PI179" s="21"/>
      <c r="PJ179" s="21"/>
      <c r="PK179" s="21"/>
      <c r="PL179" s="21"/>
      <c r="PM179" s="21"/>
      <c r="PN179" s="21"/>
      <c r="PO179" s="21"/>
      <c r="PP179" s="21"/>
      <c r="PQ179" s="21"/>
      <c r="PR179" s="21"/>
      <c r="PS179" s="21"/>
      <c r="PT179" s="21"/>
      <c r="PU179" s="21"/>
      <c r="PV179" s="21"/>
      <c r="PW179" s="21"/>
      <c r="PX179" s="21"/>
      <c r="PY179" s="21"/>
      <c r="PZ179" s="21"/>
      <c r="QA179" s="21"/>
      <c r="QB179" s="21"/>
      <c r="QC179" s="21"/>
      <c r="QD179" s="21"/>
      <c r="QE179" s="21"/>
      <c r="QF179" s="21"/>
      <c r="QG179" s="21"/>
      <c r="QH179" s="21"/>
      <c r="QI179" s="21"/>
      <c r="QJ179" s="21"/>
      <c r="QK179" s="21"/>
      <c r="QL179" s="21"/>
      <c r="QM179" s="21"/>
      <c r="QN179" s="21"/>
      <c r="QO179" s="21"/>
      <c r="QP179" s="21"/>
      <c r="QQ179" s="21"/>
      <c r="QR179" s="21"/>
      <c r="QS179" s="21"/>
      <c r="QT179" s="21"/>
      <c r="QU179" s="21"/>
      <c r="QV179" s="21"/>
      <c r="QW179" s="21"/>
      <c r="QX179" s="21"/>
      <c r="QY179" s="21"/>
      <c r="QZ179" s="21"/>
      <c r="RA179" s="21"/>
      <c r="RB179" s="21"/>
      <c r="RC179" s="21"/>
      <c r="RD179" s="21"/>
      <c r="RE179" s="21"/>
      <c r="RF179" s="21"/>
      <c r="RG179" s="21"/>
      <c r="RH179" s="21"/>
      <c r="RI179" s="21"/>
      <c r="RJ179" s="21"/>
      <c r="RK179" s="21"/>
      <c r="RL179" s="21"/>
      <c r="RM179" s="21"/>
      <c r="RN179" s="21"/>
      <c r="RO179" s="21"/>
      <c r="RP179" s="21"/>
      <c r="RQ179" s="21"/>
      <c r="RR179" s="21"/>
      <c r="RS179" s="21"/>
      <c r="RT179" s="21"/>
      <c r="RU179" s="21"/>
      <c r="RV179" s="21"/>
      <c r="RW179" s="21"/>
      <c r="RX179" s="21"/>
      <c r="RY179" s="21"/>
      <c r="RZ179" s="21"/>
      <c r="SA179" s="21"/>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row>
    <row r="180" spans="2:572" ht="15" hidden="1" customHeight="1" outlineLevel="1">
      <c r="B180" s="23" t="s">
        <v>861</v>
      </c>
      <c r="C180" s="69" t="str">
        <f>HYPERLINK("#Référentiel_de_Compétences!"&amp;ADDRESS(6+MATCH(B180,[2]Référentiel_de_Compétences!$B$7:$B$218,0),4),"Définition")</f>
        <v>Définition</v>
      </c>
      <c r="D180" s="24" t="str">
        <f>VLOOKUP(B180,[2]Référentiel_de_Compétences!$B$7:$C$399,2,0)</f>
        <v>Méthodes et outils de gestion de parc</v>
      </c>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19"/>
      <c r="AE180" s="21"/>
      <c r="AF180" s="19"/>
      <c r="AG180" s="19"/>
      <c r="AH180" s="21"/>
      <c r="AI180" s="19"/>
      <c r="AJ180" s="19"/>
      <c r="AK180" s="21"/>
      <c r="AL180" s="19"/>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19"/>
      <c r="HS180" s="19"/>
      <c r="HT180" s="19"/>
      <c r="HU180" s="19"/>
      <c r="HV180" s="19"/>
      <c r="HW180" s="19"/>
      <c r="HX180" s="19"/>
      <c r="HY180" s="19"/>
      <c r="HZ180" s="19"/>
      <c r="IA180" s="19"/>
      <c r="IB180" s="19"/>
      <c r="IC180" s="19"/>
      <c r="ID180" s="84"/>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19"/>
      <c r="JH180" s="19"/>
      <c r="JI180" s="19"/>
      <c r="JJ180" s="19"/>
      <c r="JK180" s="19"/>
      <c r="JL180" s="19"/>
      <c r="JM180" s="19"/>
      <c r="JN180" s="19"/>
      <c r="JO180" s="19"/>
      <c r="JP180" s="19"/>
      <c r="JQ180" s="19"/>
      <c r="JR180" s="19"/>
      <c r="JS180" s="19"/>
      <c r="JT180" s="19"/>
      <c r="JU180" s="19"/>
      <c r="JV180" s="19"/>
      <c r="JW180" s="19"/>
      <c r="JX180" s="19"/>
      <c r="JY180" s="19"/>
      <c r="JZ180" s="19"/>
      <c r="KA180" s="19"/>
      <c r="KB180" s="19"/>
      <c r="KC180" s="19"/>
      <c r="KD180" s="19"/>
      <c r="KE180" s="19"/>
      <c r="KF180" s="19"/>
      <c r="KG180" s="19"/>
      <c r="KH180" s="19"/>
      <c r="KI180" s="19"/>
      <c r="KJ180" s="19"/>
      <c r="KK180" s="19"/>
      <c r="KL180" s="19"/>
      <c r="KM180" s="19"/>
      <c r="KN180" s="19"/>
      <c r="KO180" s="19"/>
      <c r="KP180" s="19"/>
      <c r="KQ180" s="19"/>
      <c r="KR180" s="19"/>
      <c r="KS180" s="19"/>
      <c r="KT180" s="19"/>
      <c r="KU180" s="19"/>
      <c r="KV180" s="19"/>
      <c r="KW180" s="19"/>
      <c r="KX180" s="19"/>
      <c r="KY180" s="19"/>
      <c r="KZ180" s="19"/>
      <c r="LA180" s="19"/>
      <c r="LB180" s="19"/>
      <c r="LC180" s="19"/>
      <c r="LD180" s="19"/>
      <c r="LE180" s="19"/>
      <c r="LF180" s="19"/>
      <c r="LG180" s="19"/>
      <c r="LH180" s="19"/>
      <c r="LI180" s="19"/>
      <c r="LJ180" s="19"/>
      <c r="LK180" s="19"/>
      <c r="LL180" s="19"/>
      <c r="LM180" s="19"/>
      <c r="LN180" s="19"/>
      <c r="LO180" s="19"/>
      <c r="LP180" s="19"/>
      <c r="LQ180" s="19"/>
      <c r="LR180" s="19"/>
      <c r="LS180" s="19"/>
      <c r="LT180" s="19"/>
      <c r="LU180" s="19"/>
      <c r="LV180" s="19"/>
      <c r="LW180" s="19"/>
      <c r="LX180" s="19"/>
      <c r="LY180" s="19"/>
      <c r="LZ180" s="19"/>
      <c r="MA180" s="19"/>
      <c r="MB180" s="19"/>
      <c r="MC180" s="19"/>
      <c r="MD180" s="19"/>
      <c r="ME180" s="19"/>
      <c r="MF180" s="19"/>
      <c r="MG180" s="19"/>
      <c r="MH180" s="19"/>
      <c r="MI180" s="19"/>
      <c r="MJ180" s="19"/>
      <c r="MK180" s="19"/>
      <c r="ML180" s="19"/>
      <c r="MM180" s="19"/>
      <c r="MN180" s="19"/>
      <c r="MO180" s="19"/>
      <c r="MP180" s="19"/>
      <c r="MQ180" s="19"/>
      <c r="MR180" s="19"/>
      <c r="MS180" s="19"/>
      <c r="MT180" s="19"/>
      <c r="MU180" s="19"/>
      <c r="MV180" s="19"/>
      <c r="MW180" s="19"/>
      <c r="MX180" s="19"/>
      <c r="MY180" s="19"/>
      <c r="MZ180" s="19"/>
      <c r="NA180" s="19"/>
      <c r="NB180" s="19"/>
      <c r="NC180" s="19"/>
      <c r="ND180" s="19"/>
      <c r="NE180" s="19"/>
      <c r="NF180" s="19"/>
      <c r="NG180" s="19"/>
      <c r="NH180" s="19"/>
      <c r="NI180" s="19"/>
      <c r="NJ180" s="19"/>
      <c r="NK180" s="19"/>
      <c r="NL180" s="19"/>
      <c r="NM180" s="19"/>
      <c r="NN180" s="19"/>
      <c r="NO180" s="19"/>
      <c r="NP180" s="19"/>
      <c r="NQ180" s="19"/>
      <c r="NR180" s="19"/>
      <c r="NS180" s="19"/>
      <c r="NT180" s="19"/>
      <c r="NU180" s="19"/>
      <c r="NV180" s="19"/>
      <c r="NW180" s="19"/>
      <c r="NX180" s="19"/>
      <c r="NY180" s="19"/>
      <c r="NZ180" s="19"/>
      <c r="OA180" s="19"/>
      <c r="OB180" s="19"/>
      <c r="OC180" s="19"/>
      <c r="OD180" s="19"/>
      <c r="OE180" s="19"/>
      <c r="OF180" s="19"/>
      <c r="OG180" s="19"/>
      <c r="OH180" s="19"/>
      <c r="OI180" s="19"/>
      <c r="OJ180" s="19"/>
      <c r="OK180" s="19"/>
      <c r="OL180" s="19"/>
      <c r="OM180" s="19"/>
      <c r="ON180" s="19"/>
      <c r="OO180" s="19"/>
      <c r="OP180" s="19"/>
      <c r="OQ180" s="19"/>
      <c r="OR180" s="19"/>
      <c r="OS180" s="19"/>
      <c r="OT180" s="19"/>
      <c r="OU180" s="19"/>
      <c r="OV180" s="19"/>
      <c r="OW180" s="19"/>
      <c r="OX180" s="19"/>
      <c r="OY180" s="19"/>
      <c r="OZ180" s="19"/>
      <c r="PA180" s="19"/>
      <c r="PB180" s="19"/>
      <c r="PC180" s="19"/>
      <c r="PD180" s="19"/>
      <c r="PE180" s="19"/>
      <c r="PF180" s="19"/>
      <c r="PG180" s="19"/>
      <c r="PH180" s="19"/>
      <c r="PI180" s="19"/>
      <c r="PJ180" s="19"/>
      <c r="PK180" s="19"/>
      <c r="PL180" s="19"/>
      <c r="PM180" s="19"/>
      <c r="PN180" s="19"/>
      <c r="PO180" s="19"/>
      <c r="PP180" s="19"/>
      <c r="PQ180" s="19"/>
      <c r="PR180" s="19"/>
      <c r="PS180" s="19"/>
      <c r="PT180" s="19"/>
      <c r="PU180" s="19"/>
      <c r="PV180" s="19"/>
      <c r="PW180" s="19"/>
      <c r="PX180" s="19"/>
      <c r="PY180" s="19"/>
      <c r="PZ180" s="19"/>
      <c r="QA180" s="19"/>
      <c r="QB180" s="19"/>
      <c r="QC180" s="19"/>
      <c r="QD180" s="19"/>
      <c r="QE180" s="19"/>
      <c r="QF180" s="19"/>
      <c r="QG180" s="19"/>
      <c r="QH180" s="19"/>
      <c r="QI180" s="19"/>
      <c r="QJ180" s="19"/>
      <c r="QK180" s="19"/>
      <c r="QL180" s="19"/>
      <c r="QM180" s="19"/>
      <c r="QN180" s="19"/>
      <c r="QO180" s="19"/>
      <c r="QP180" s="19"/>
      <c r="QQ180" s="19"/>
      <c r="QR180" s="19"/>
      <c r="QS180" s="19"/>
      <c r="QT180" s="19"/>
      <c r="QU180" s="19"/>
      <c r="QV180" s="19"/>
      <c r="QW180" s="19"/>
      <c r="QX180" s="19"/>
      <c r="QY180" s="19"/>
      <c r="QZ180" s="19"/>
      <c r="RA180" s="19"/>
      <c r="RB180" s="19"/>
      <c r="RC180" s="19"/>
      <c r="RD180" s="19"/>
      <c r="RE180" s="19"/>
      <c r="RF180" s="19"/>
      <c r="RG180" s="19"/>
      <c r="RH180" s="19"/>
      <c r="RI180" s="19"/>
      <c r="RJ180" s="19"/>
      <c r="RK180" s="19"/>
      <c r="RL180" s="19"/>
      <c r="RM180" s="19"/>
      <c r="RN180" s="19"/>
      <c r="RO180" s="19"/>
      <c r="RP180" s="19"/>
      <c r="RQ180" s="19"/>
      <c r="RR180" s="19"/>
      <c r="RS180" s="19"/>
      <c r="RT180" s="19"/>
      <c r="RU180" s="19"/>
      <c r="RV180" s="19"/>
      <c r="RW180" s="19"/>
      <c r="RX180" s="19"/>
      <c r="RY180" s="19"/>
      <c r="RZ180" s="19"/>
      <c r="SA180" s="19"/>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row>
    <row r="181" spans="2:572" ht="15" hidden="1" customHeight="1" outlineLevel="1">
      <c r="B181" s="23" t="s">
        <v>862</v>
      </c>
      <c r="C181" s="69" t="str">
        <f>HYPERLINK("#Référentiel_de_Compétences!"&amp;ADDRESS(6+MATCH(B181,[2]Référentiel_de_Compétences!$B$7:$B$218,0),4),"Définition")</f>
        <v>Définition</v>
      </c>
      <c r="D181" s="24" t="str">
        <f>VLOOKUP(B181,[2]Référentiel_de_Compétences!$B$7:$C$399,2,0)</f>
        <v>Identification et traitement des problèmes et des changements</v>
      </c>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19"/>
      <c r="AE181" s="21"/>
      <c r="AF181" s="19"/>
      <c r="AG181" s="19"/>
      <c r="AH181" s="21"/>
      <c r="AI181" s="19"/>
      <c r="AJ181" s="19"/>
      <c r="AK181" s="21"/>
      <c r="AL181" s="19"/>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84"/>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1"/>
      <c r="JH181" s="21"/>
      <c r="JI181" s="21"/>
      <c r="JJ181" s="21"/>
      <c r="JK181" s="21"/>
      <c r="JL181" s="21"/>
      <c r="JM181" s="21"/>
      <c r="JN181" s="21"/>
      <c r="JO181" s="21"/>
      <c r="JP181" s="21"/>
      <c r="JQ181" s="21"/>
      <c r="JR181" s="21"/>
      <c r="JS181" s="21"/>
      <c r="JT181" s="21"/>
      <c r="JU181" s="21"/>
      <c r="JV181" s="21"/>
      <c r="JW181" s="21"/>
      <c r="JX181" s="21"/>
      <c r="JY181" s="21"/>
      <c r="JZ181" s="21"/>
      <c r="KA181" s="21"/>
      <c r="KB181" s="21"/>
      <c r="KC181" s="21"/>
      <c r="KD181" s="21"/>
      <c r="KE181" s="21"/>
      <c r="KF181" s="21"/>
      <c r="KG181" s="21"/>
      <c r="KH181" s="21"/>
      <c r="KI181" s="21"/>
      <c r="KJ181" s="21"/>
      <c r="KK181" s="21"/>
      <c r="KL181" s="21"/>
      <c r="KM181" s="21"/>
      <c r="KN181" s="21"/>
      <c r="KO181" s="21"/>
      <c r="KP181" s="21"/>
      <c r="KQ181" s="21"/>
      <c r="KR181" s="21"/>
      <c r="KS181" s="21"/>
      <c r="KT181" s="21"/>
      <c r="KU181" s="21"/>
      <c r="KV181" s="21"/>
      <c r="KW181" s="21"/>
      <c r="KX181" s="21"/>
      <c r="KY181" s="21"/>
      <c r="KZ181" s="21"/>
      <c r="LA181" s="21"/>
      <c r="LB181" s="21"/>
      <c r="LC181" s="21"/>
      <c r="LD181" s="21"/>
      <c r="LE181" s="21"/>
      <c r="LF181" s="21"/>
      <c r="LG181" s="21"/>
      <c r="LH181" s="21"/>
      <c r="LI181" s="21"/>
      <c r="LJ181" s="21"/>
      <c r="LK181" s="21"/>
      <c r="LL181" s="21"/>
      <c r="LM181" s="21"/>
      <c r="LN181" s="21"/>
      <c r="LO181" s="21"/>
      <c r="LP181" s="21"/>
      <c r="LQ181" s="21"/>
      <c r="LR181" s="21"/>
      <c r="LS181" s="21"/>
      <c r="LT181" s="21"/>
      <c r="LU181" s="21"/>
      <c r="LV181" s="21"/>
      <c r="LW181" s="21"/>
      <c r="LX181" s="21"/>
      <c r="LY181" s="21"/>
      <c r="LZ181" s="21"/>
      <c r="MA181" s="21"/>
      <c r="MB181" s="21"/>
      <c r="MC181" s="21"/>
      <c r="MD181" s="21"/>
      <c r="ME181" s="21"/>
      <c r="MF181" s="21"/>
      <c r="MG181" s="21"/>
      <c r="MH181" s="21"/>
      <c r="MI181" s="21"/>
      <c r="MJ181" s="21"/>
      <c r="MK181" s="21"/>
      <c r="ML181" s="21"/>
      <c r="MM181" s="21"/>
      <c r="MN181" s="21"/>
      <c r="MO181" s="21"/>
      <c r="MP181" s="21"/>
      <c r="MQ181" s="21"/>
      <c r="MR181" s="21"/>
      <c r="MS181" s="21"/>
      <c r="MT181" s="21"/>
      <c r="MU181" s="21"/>
      <c r="MV181" s="21"/>
      <c r="MW181" s="21"/>
      <c r="MX181" s="21"/>
      <c r="MY181" s="21"/>
      <c r="MZ181" s="21"/>
      <c r="NA181" s="21"/>
      <c r="NB181" s="21"/>
      <c r="NC181" s="21"/>
      <c r="ND181" s="21"/>
      <c r="NE181" s="21"/>
      <c r="NF181" s="21"/>
      <c r="NG181" s="21"/>
      <c r="NH181" s="21"/>
      <c r="NI181" s="21"/>
      <c r="NJ181" s="21"/>
      <c r="NK181" s="21"/>
      <c r="NL181" s="21"/>
      <c r="NM181" s="21"/>
      <c r="NN181" s="21"/>
      <c r="NO181" s="21"/>
      <c r="NP181" s="21"/>
      <c r="NQ181" s="21"/>
      <c r="NR181" s="21"/>
      <c r="NS181" s="21"/>
      <c r="NT181" s="21"/>
      <c r="NU181" s="21"/>
      <c r="NV181" s="21"/>
      <c r="NW181" s="21"/>
      <c r="NX181" s="21"/>
      <c r="NY181" s="21"/>
      <c r="NZ181" s="21"/>
      <c r="OA181" s="21"/>
      <c r="OB181" s="21"/>
      <c r="OC181" s="21"/>
      <c r="OD181" s="21"/>
      <c r="OE181" s="21"/>
      <c r="OF181" s="21"/>
      <c r="OG181" s="21"/>
      <c r="OH181" s="21"/>
      <c r="OI181" s="21"/>
      <c r="OJ181" s="21"/>
      <c r="OK181" s="21"/>
      <c r="OL181" s="21"/>
      <c r="OM181" s="21"/>
      <c r="ON181" s="21"/>
      <c r="OO181" s="21"/>
      <c r="OP181" s="21"/>
      <c r="OQ181" s="21"/>
      <c r="OR181" s="21"/>
      <c r="OS181" s="21"/>
      <c r="OT181" s="21"/>
      <c r="OU181" s="21"/>
      <c r="OV181" s="21"/>
      <c r="OW181" s="21"/>
      <c r="OX181" s="21"/>
      <c r="OY181" s="21"/>
      <c r="OZ181" s="21"/>
      <c r="PA181" s="21"/>
      <c r="PB181" s="21"/>
      <c r="PC181" s="21"/>
      <c r="PD181" s="21"/>
      <c r="PE181" s="21"/>
      <c r="PF181" s="21"/>
      <c r="PG181" s="21"/>
      <c r="PH181" s="21"/>
      <c r="PI181" s="21"/>
      <c r="PJ181" s="21"/>
      <c r="PK181" s="21"/>
      <c r="PL181" s="21"/>
      <c r="PM181" s="21"/>
      <c r="PN181" s="21"/>
      <c r="PO181" s="21"/>
      <c r="PP181" s="21"/>
      <c r="PQ181" s="21"/>
      <c r="PR181" s="21"/>
      <c r="PS181" s="21"/>
      <c r="PT181" s="21"/>
      <c r="PU181" s="21"/>
      <c r="PV181" s="21"/>
      <c r="PW181" s="21"/>
      <c r="PX181" s="21"/>
      <c r="PY181" s="21"/>
      <c r="PZ181" s="21"/>
      <c r="QA181" s="21"/>
      <c r="QB181" s="21"/>
      <c r="QC181" s="21"/>
      <c r="QD181" s="21"/>
      <c r="QE181" s="21"/>
      <c r="QF181" s="21"/>
      <c r="QG181" s="21"/>
      <c r="QH181" s="21"/>
      <c r="QI181" s="21"/>
      <c r="QJ181" s="21"/>
      <c r="QK181" s="21"/>
      <c r="QL181" s="21"/>
      <c r="QM181" s="21"/>
      <c r="QN181" s="21"/>
      <c r="QO181" s="21"/>
      <c r="QP181" s="21"/>
      <c r="QQ181" s="21"/>
      <c r="QR181" s="21"/>
      <c r="QS181" s="21"/>
      <c r="QT181" s="21"/>
      <c r="QU181" s="21"/>
      <c r="QV181" s="21"/>
      <c r="QW181" s="21"/>
      <c r="QX181" s="21"/>
      <c r="QY181" s="21"/>
      <c r="QZ181" s="21"/>
      <c r="RA181" s="21"/>
      <c r="RB181" s="21"/>
      <c r="RC181" s="21"/>
      <c r="RD181" s="21"/>
      <c r="RE181" s="21"/>
      <c r="RF181" s="21"/>
      <c r="RG181" s="21"/>
      <c r="RH181" s="21"/>
      <c r="RI181" s="21"/>
      <c r="RJ181" s="21"/>
      <c r="RK181" s="21"/>
      <c r="RL181" s="21"/>
      <c r="RM181" s="21"/>
      <c r="RN181" s="21"/>
      <c r="RO181" s="21"/>
      <c r="RP181" s="21"/>
      <c r="RQ181" s="21"/>
      <c r="RR181" s="21"/>
      <c r="RS181" s="21"/>
      <c r="RT181" s="21"/>
      <c r="RU181" s="21"/>
      <c r="RV181" s="21"/>
      <c r="RW181" s="21"/>
      <c r="RX181" s="21"/>
      <c r="RY181" s="21"/>
      <c r="RZ181" s="21"/>
      <c r="SA181" s="21"/>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row>
    <row r="182" spans="2:572" ht="15" hidden="1" customHeight="1" outlineLevel="1">
      <c r="B182" s="23" t="s">
        <v>863</v>
      </c>
      <c r="C182" s="69" t="str">
        <f>HYPERLINK("#Référentiel_de_Compétences!"&amp;ADDRESS(6+MATCH(B182,[2]Référentiel_de_Compétences!$B$7:$B$218,0),4),"Définition")</f>
        <v>Définition</v>
      </c>
      <c r="D182" s="24" t="str">
        <f>VLOOKUP(B182,[2]Référentiel_de_Compétences!$B$7:$C$399,2,0)</f>
        <v>Gestion de la crise due à un incident et/ou à un problème</v>
      </c>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19"/>
      <c r="AE182" s="21"/>
      <c r="AF182" s="19"/>
      <c r="AG182" s="19"/>
      <c r="AH182" s="21"/>
      <c r="AI182" s="19"/>
      <c r="AJ182" s="19"/>
      <c r="AK182" s="21"/>
      <c r="AL182" s="19"/>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19"/>
      <c r="HS182" s="19"/>
      <c r="HT182" s="19"/>
      <c r="HU182" s="19"/>
      <c r="HV182" s="19"/>
      <c r="HW182" s="19"/>
      <c r="HX182" s="19"/>
      <c r="HY182" s="19"/>
      <c r="HZ182" s="19"/>
      <c r="IA182" s="19"/>
      <c r="IB182" s="19"/>
      <c r="IC182" s="19"/>
      <c r="ID182" s="84"/>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19"/>
      <c r="JH182" s="19"/>
      <c r="JI182" s="19"/>
      <c r="JJ182" s="19"/>
      <c r="JK182" s="19"/>
      <c r="JL182" s="19"/>
      <c r="JM182" s="19"/>
      <c r="JN182" s="19"/>
      <c r="JO182" s="19"/>
      <c r="JP182" s="19"/>
      <c r="JQ182" s="19"/>
      <c r="JR182" s="19"/>
      <c r="JS182" s="19"/>
      <c r="JT182" s="19"/>
      <c r="JU182" s="19"/>
      <c r="JV182" s="19"/>
      <c r="JW182" s="19"/>
      <c r="JX182" s="19"/>
      <c r="JY182" s="19"/>
      <c r="JZ182" s="19"/>
      <c r="KA182" s="19"/>
      <c r="KB182" s="19"/>
      <c r="KC182" s="19"/>
      <c r="KD182" s="19"/>
      <c r="KE182" s="19"/>
      <c r="KF182" s="19"/>
      <c r="KG182" s="19"/>
      <c r="KH182" s="19"/>
      <c r="KI182" s="19"/>
      <c r="KJ182" s="19"/>
      <c r="KK182" s="19"/>
      <c r="KL182" s="19"/>
      <c r="KM182" s="19"/>
      <c r="KN182" s="19"/>
      <c r="KO182" s="19"/>
      <c r="KP182" s="19"/>
      <c r="KQ182" s="19"/>
      <c r="KR182" s="19"/>
      <c r="KS182" s="19"/>
      <c r="KT182" s="19"/>
      <c r="KU182" s="19"/>
      <c r="KV182" s="19"/>
      <c r="KW182" s="19"/>
      <c r="KX182" s="19"/>
      <c r="KY182" s="19"/>
      <c r="KZ182" s="19"/>
      <c r="LA182" s="19"/>
      <c r="LB182" s="19"/>
      <c r="LC182" s="19"/>
      <c r="LD182" s="19"/>
      <c r="LE182" s="19"/>
      <c r="LF182" s="19"/>
      <c r="LG182" s="19"/>
      <c r="LH182" s="19"/>
      <c r="LI182" s="19"/>
      <c r="LJ182" s="19"/>
      <c r="LK182" s="19"/>
      <c r="LL182" s="19"/>
      <c r="LM182" s="19"/>
      <c r="LN182" s="19"/>
      <c r="LO182" s="19"/>
      <c r="LP182" s="19"/>
      <c r="LQ182" s="19"/>
      <c r="LR182" s="19"/>
      <c r="LS182" s="19"/>
      <c r="LT182" s="19"/>
      <c r="LU182" s="19"/>
      <c r="LV182" s="19"/>
      <c r="LW182" s="19"/>
      <c r="LX182" s="19"/>
      <c r="LY182" s="19"/>
      <c r="LZ182" s="19"/>
      <c r="MA182" s="19"/>
      <c r="MB182" s="19"/>
      <c r="MC182" s="19"/>
      <c r="MD182" s="19"/>
      <c r="ME182" s="19"/>
      <c r="MF182" s="19"/>
      <c r="MG182" s="19"/>
      <c r="MH182" s="19"/>
      <c r="MI182" s="19"/>
      <c r="MJ182" s="19"/>
      <c r="MK182" s="19"/>
      <c r="ML182" s="19"/>
      <c r="MM182" s="19"/>
      <c r="MN182" s="19"/>
      <c r="MO182" s="19"/>
      <c r="MP182" s="19"/>
      <c r="MQ182" s="19"/>
      <c r="MR182" s="19"/>
      <c r="MS182" s="19"/>
      <c r="MT182" s="19"/>
      <c r="MU182" s="19"/>
      <c r="MV182" s="19"/>
      <c r="MW182" s="19"/>
      <c r="MX182" s="19"/>
      <c r="MY182" s="19"/>
      <c r="MZ182" s="19"/>
      <c r="NA182" s="19"/>
      <c r="NB182" s="19"/>
      <c r="NC182" s="19"/>
      <c r="ND182" s="19"/>
      <c r="NE182" s="19"/>
      <c r="NF182" s="19"/>
      <c r="NG182" s="19"/>
      <c r="NH182" s="19"/>
      <c r="NI182" s="19"/>
      <c r="NJ182" s="19"/>
      <c r="NK182" s="19"/>
      <c r="NL182" s="19"/>
      <c r="NM182" s="19"/>
      <c r="NN182" s="19"/>
      <c r="NO182" s="19"/>
      <c r="NP182" s="19"/>
      <c r="NQ182" s="19"/>
      <c r="NR182" s="19"/>
      <c r="NS182" s="19"/>
      <c r="NT182" s="19"/>
      <c r="NU182" s="19"/>
      <c r="NV182" s="19"/>
      <c r="NW182" s="19"/>
      <c r="NX182" s="19"/>
      <c r="NY182" s="19"/>
      <c r="NZ182" s="19"/>
      <c r="OA182" s="19"/>
      <c r="OB182" s="19"/>
      <c r="OC182" s="19"/>
      <c r="OD182" s="19"/>
      <c r="OE182" s="19"/>
      <c r="OF182" s="19"/>
      <c r="OG182" s="19"/>
      <c r="OH182" s="19"/>
      <c r="OI182" s="19"/>
      <c r="OJ182" s="19"/>
      <c r="OK182" s="19"/>
      <c r="OL182" s="19"/>
      <c r="OM182" s="19"/>
      <c r="ON182" s="19"/>
      <c r="OO182" s="19"/>
      <c r="OP182" s="19"/>
      <c r="OQ182" s="19"/>
      <c r="OR182" s="19"/>
      <c r="OS182" s="19"/>
      <c r="OT182" s="19"/>
      <c r="OU182" s="19"/>
      <c r="OV182" s="19"/>
      <c r="OW182" s="19"/>
      <c r="OX182" s="19"/>
      <c r="OY182" s="19"/>
      <c r="OZ182" s="19"/>
      <c r="PA182" s="19"/>
      <c r="PB182" s="19"/>
      <c r="PC182" s="19"/>
      <c r="PD182" s="19"/>
      <c r="PE182" s="19"/>
      <c r="PF182" s="19"/>
      <c r="PG182" s="19"/>
      <c r="PH182" s="19"/>
      <c r="PI182" s="19"/>
      <c r="PJ182" s="19"/>
      <c r="PK182" s="19"/>
      <c r="PL182" s="19"/>
      <c r="PM182" s="19"/>
      <c r="PN182" s="19"/>
      <c r="PO182" s="19"/>
      <c r="PP182" s="19"/>
      <c r="PQ182" s="19"/>
      <c r="PR182" s="19"/>
      <c r="PS182" s="19"/>
      <c r="PT182" s="19"/>
      <c r="PU182" s="19"/>
      <c r="PV182" s="19"/>
      <c r="PW182" s="19"/>
      <c r="PX182" s="19"/>
      <c r="PY182" s="19"/>
      <c r="PZ182" s="19"/>
      <c r="QA182" s="19"/>
      <c r="QB182" s="19"/>
      <c r="QC182" s="19"/>
      <c r="QD182" s="19"/>
      <c r="QE182" s="19"/>
      <c r="QF182" s="19"/>
      <c r="QG182" s="19"/>
      <c r="QH182" s="19"/>
      <c r="QI182" s="19"/>
      <c r="QJ182" s="19"/>
      <c r="QK182" s="19"/>
      <c r="QL182" s="19"/>
      <c r="QM182" s="19"/>
      <c r="QN182" s="19"/>
      <c r="QO182" s="19"/>
      <c r="QP182" s="19"/>
      <c r="QQ182" s="19"/>
      <c r="QR182" s="19"/>
      <c r="QS182" s="19"/>
      <c r="QT182" s="19"/>
      <c r="QU182" s="19"/>
      <c r="QV182" s="19"/>
      <c r="QW182" s="19"/>
      <c r="QX182" s="19"/>
      <c r="QY182" s="19"/>
      <c r="QZ182" s="19"/>
      <c r="RA182" s="19"/>
      <c r="RB182" s="19"/>
      <c r="RC182" s="19"/>
      <c r="RD182" s="19"/>
      <c r="RE182" s="19"/>
      <c r="RF182" s="19"/>
      <c r="RG182" s="19"/>
      <c r="RH182" s="19"/>
      <c r="RI182" s="19"/>
      <c r="RJ182" s="19"/>
      <c r="RK182" s="19"/>
      <c r="RL182" s="19"/>
      <c r="RM182" s="19"/>
      <c r="RN182" s="19"/>
      <c r="RO182" s="19"/>
      <c r="RP182" s="19"/>
      <c r="RQ182" s="19"/>
      <c r="RR182" s="19"/>
      <c r="RS182" s="19"/>
      <c r="RT182" s="19"/>
      <c r="RU182" s="19"/>
      <c r="RV182" s="19"/>
      <c r="RW182" s="19"/>
      <c r="RX182" s="19"/>
      <c r="RY182" s="19"/>
      <c r="RZ182" s="19"/>
      <c r="SA182" s="19"/>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row>
    <row r="183" spans="2:572" ht="15" hidden="1" customHeight="1" outlineLevel="1">
      <c r="B183" s="23" t="s">
        <v>864</v>
      </c>
      <c r="C183" s="69" t="str">
        <f>HYPERLINK("#Référentiel_de_Compétences!"&amp;ADDRESS(6+MATCH(B183,[2]Référentiel_de_Compétences!$B$7:$B$218,0),4),"Définition")</f>
        <v>Définition</v>
      </c>
      <c r="D183" s="24" t="str">
        <f>VLOOKUP(B183,[2]Référentiel_de_Compétences!$B$7:$C$399,2,0)</f>
        <v>Gestion des changements techniques et fonctionnels</v>
      </c>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19"/>
      <c r="AE183" s="21"/>
      <c r="AF183" s="19"/>
      <c r="AG183" s="19"/>
      <c r="AH183" s="21"/>
      <c r="AI183" s="19"/>
      <c r="AJ183" s="19"/>
      <c r="AK183" s="21"/>
      <c r="AL183" s="19"/>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19"/>
      <c r="HS183" s="19"/>
      <c r="HT183" s="19"/>
      <c r="HU183" s="19"/>
      <c r="HV183" s="19"/>
      <c r="HW183" s="19"/>
      <c r="HX183" s="19"/>
      <c r="HY183" s="19"/>
      <c r="HZ183" s="19"/>
      <c r="IA183" s="19"/>
      <c r="IB183" s="19"/>
      <c r="IC183" s="19"/>
      <c r="ID183" s="84"/>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19"/>
      <c r="JH183" s="19"/>
      <c r="JI183" s="19"/>
      <c r="JJ183" s="19"/>
      <c r="JK183" s="19"/>
      <c r="JL183" s="19"/>
      <c r="JM183" s="19"/>
      <c r="JN183" s="19"/>
      <c r="JO183" s="19"/>
      <c r="JP183" s="19"/>
      <c r="JQ183" s="19"/>
      <c r="JR183" s="19"/>
      <c r="JS183" s="19"/>
      <c r="JT183" s="19"/>
      <c r="JU183" s="19"/>
      <c r="JV183" s="19"/>
      <c r="JW183" s="19"/>
      <c r="JX183" s="19"/>
      <c r="JY183" s="19"/>
      <c r="JZ183" s="19"/>
      <c r="KA183" s="19"/>
      <c r="KB183" s="19"/>
      <c r="KC183" s="19"/>
      <c r="KD183" s="19"/>
      <c r="KE183" s="19"/>
      <c r="KF183" s="19"/>
      <c r="KG183" s="19"/>
      <c r="KH183" s="19"/>
      <c r="KI183" s="19"/>
      <c r="KJ183" s="19"/>
      <c r="KK183" s="19"/>
      <c r="KL183" s="19"/>
      <c r="KM183" s="19"/>
      <c r="KN183" s="19"/>
      <c r="KO183" s="19"/>
      <c r="KP183" s="19"/>
      <c r="KQ183" s="19"/>
      <c r="KR183" s="19"/>
      <c r="KS183" s="19"/>
      <c r="KT183" s="19"/>
      <c r="KU183" s="19"/>
      <c r="KV183" s="19"/>
      <c r="KW183" s="19"/>
      <c r="KX183" s="19"/>
      <c r="KY183" s="19"/>
      <c r="KZ183" s="19"/>
      <c r="LA183" s="19"/>
      <c r="LB183" s="19"/>
      <c r="LC183" s="19"/>
      <c r="LD183" s="19"/>
      <c r="LE183" s="19"/>
      <c r="LF183" s="19"/>
      <c r="LG183" s="19"/>
      <c r="LH183" s="19"/>
      <c r="LI183" s="19"/>
      <c r="LJ183" s="19"/>
      <c r="LK183" s="19"/>
      <c r="LL183" s="19"/>
      <c r="LM183" s="19"/>
      <c r="LN183" s="19"/>
      <c r="LO183" s="19"/>
      <c r="LP183" s="19"/>
      <c r="LQ183" s="19"/>
      <c r="LR183" s="19"/>
      <c r="LS183" s="19"/>
      <c r="LT183" s="19"/>
      <c r="LU183" s="19"/>
      <c r="LV183" s="19"/>
      <c r="LW183" s="19"/>
      <c r="LX183" s="19"/>
      <c r="LY183" s="19"/>
      <c r="LZ183" s="19"/>
      <c r="MA183" s="19"/>
      <c r="MB183" s="19"/>
      <c r="MC183" s="19"/>
      <c r="MD183" s="19"/>
      <c r="ME183" s="19"/>
      <c r="MF183" s="19"/>
      <c r="MG183" s="19"/>
      <c r="MH183" s="19"/>
      <c r="MI183" s="19"/>
      <c r="MJ183" s="19"/>
      <c r="MK183" s="19"/>
      <c r="ML183" s="19"/>
      <c r="MM183" s="19"/>
      <c r="MN183" s="19"/>
      <c r="MO183" s="19"/>
      <c r="MP183" s="19"/>
      <c r="MQ183" s="19"/>
      <c r="MR183" s="19"/>
      <c r="MS183" s="19"/>
      <c r="MT183" s="19"/>
      <c r="MU183" s="19"/>
      <c r="MV183" s="19"/>
      <c r="MW183" s="19"/>
      <c r="MX183" s="19"/>
      <c r="MY183" s="19"/>
      <c r="MZ183" s="19"/>
      <c r="NA183" s="19"/>
      <c r="NB183" s="19"/>
      <c r="NC183" s="19"/>
      <c r="ND183" s="19"/>
      <c r="NE183" s="19"/>
      <c r="NF183" s="19"/>
      <c r="NG183" s="19"/>
      <c r="NH183" s="19"/>
      <c r="NI183" s="19"/>
      <c r="NJ183" s="19"/>
      <c r="NK183" s="19"/>
      <c r="NL183" s="19"/>
      <c r="NM183" s="19"/>
      <c r="NN183" s="19"/>
      <c r="NO183" s="19"/>
      <c r="NP183" s="19"/>
      <c r="NQ183" s="19"/>
      <c r="NR183" s="19"/>
      <c r="NS183" s="19"/>
      <c r="NT183" s="19"/>
      <c r="NU183" s="19"/>
      <c r="NV183" s="19"/>
      <c r="NW183" s="19"/>
      <c r="NX183" s="19"/>
      <c r="NY183" s="19"/>
      <c r="NZ183" s="19"/>
      <c r="OA183" s="19"/>
      <c r="OB183" s="19"/>
      <c r="OC183" s="19"/>
      <c r="OD183" s="19"/>
      <c r="OE183" s="19"/>
      <c r="OF183" s="19"/>
      <c r="OG183" s="19"/>
      <c r="OH183" s="19"/>
      <c r="OI183" s="19"/>
      <c r="OJ183" s="19"/>
      <c r="OK183" s="19"/>
      <c r="OL183" s="19"/>
      <c r="OM183" s="19"/>
      <c r="ON183" s="19"/>
      <c r="OO183" s="19"/>
      <c r="OP183" s="19"/>
      <c r="OQ183" s="19"/>
      <c r="OR183" s="19"/>
      <c r="OS183" s="19"/>
      <c r="OT183" s="19"/>
      <c r="OU183" s="19"/>
      <c r="OV183" s="19"/>
      <c r="OW183" s="19"/>
      <c r="OX183" s="19"/>
      <c r="OY183" s="19"/>
      <c r="OZ183" s="19"/>
      <c r="PA183" s="19"/>
      <c r="PB183" s="19"/>
      <c r="PC183" s="19"/>
      <c r="PD183" s="19"/>
      <c r="PE183" s="19"/>
      <c r="PF183" s="19"/>
      <c r="PG183" s="19"/>
      <c r="PH183" s="19"/>
      <c r="PI183" s="19"/>
      <c r="PJ183" s="19"/>
      <c r="PK183" s="19"/>
      <c r="PL183" s="19"/>
      <c r="PM183" s="19"/>
      <c r="PN183" s="19"/>
      <c r="PO183" s="19"/>
      <c r="PP183" s="19"/>
      <c r="PQ183" s="19"/>
      <c r="PR183" s="19"/>
      <c r="PS183" s="19"/>
      <c r="PT183" s="19"/>
      <c r="PU183" s="19"/>
      <c r="PV183" s="19"/>
      <c r="PW183" s="19"/>
      <c r="PX183" s="19"/>
      <c r="PY183" s="19"/>
      <c r="PZ183" s="19"/>
      <c r="QA183" s="19"/>
      <c r="QB183" s="19"/>
      <c r="QC183" s="19"/>
      <c r="QD183" s="19"/>
      <c r="QE183" s="19"/>
      <c r="QF183" s="19"/>
      <c r="QG183" s="19"/>
      <c r="QH183" s="19"/>
      <c r="QI183" s="19"/>
      <c r="QJ183" s="19"/>
      <c r="QK183" s="19"/>
      <c r="QL183" s="19"/>
      <c r="QM183" s="19"/>
      <c r="QN183" s="19"/>
      <c r="QO183" s="19"/>
      <c r="QP183" s="19"/>
      <c r="QQ183" s="19"/>
      <c r="QR183" s="19"/>
      <c r="QS183" s="19"/>
      <c r="QT183" s="19"/>
      <c r="QU183" s="19"/>
      <c r="QV183" s="19"/>
      <c r="QW183" s="19"/>
      <c r="QX183" s="19"/>
      <c r="QY183" s="19"/>
      <c r="QZ183" s="19"/>
      <c r="RA183" s="19"/>
      <c r="RB183" s="19"/>
      <c r="RC183" s="19"/>
      <c r="RD183" s="19"/>
      <c r="RE183" s="19"/>
      <c r="RF183" s="19"/>
      <c r="RG183" s="19"/>
      <c r="RH183" s="19"/>
      <c r="RI183" s="19"/>
      <c r="RJ183" s="19"/>
      <c r="RK183" s="19"/>
      <c r="RL183" s="19"/>
      <c r="RM183" s="19"/>
      <c r="RN183" s="19"/>
      <c r="RO183" s="19"/>
      <c r="RP183" s="19"/>
      <c r="RQ183" s="19"/>
      <c r="RR183" s="19"/>
      <c r="RS183" s="19"/>
      <c r="RT183" s="19"/>
      <c r="RU183" s="19"/>
      <c r="RV183" s="19"/>
      <c r="RW183" s="19"/>
      <c r="RX183" s="19"/>
      <c r="RY183" s="19"/>
      <c r="RZ183" s="19"/>
      <c r="SA183" s="19"/>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row>
    <row r="184" spans="2:572" ht="15" hidden="1" customHeight="1" outlineLevel="1">
      <c r="B184" s="23" t="s">
        <v>865</v>
      </c>
      <c r="C184" s="69" t="str">
        <f>HYPERLINK("#Référentiel_de_Compétences!"&amp;ADDRESS(6+MATCH(B184,[2]Référentiel_de_Compétences!$B$7:$B$218,0),4),"Définition")</f>
        <v>Définition</v>
      </c>
      <c r="D184" s="24" t="str">
        <f>VLOOKUP(B184,[2]Référentiel_de_Compétences!$B$7:$C$399,2,0)</f>
        <v>Outils de gestion des incidents, des problèmes ou des changements et des supports</v>
      </c>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19"/>
      <c r="AE184" s="21"/>
      <c r="AF184" s="19"/>
      <c r="AG184" s="19"/>
      <c r="AH184" s="21"/>
      <c r="AI184" s="19"/>
      <c r="AJ184" s="19"/>
      <c r="AK184" s="21"/>
      <c r="AL184" s="19"/>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19"/>
      <c r="HS184" s="19"/>
      <c r="HT184" s="19"/>
      <c r="HU184" s="19"/>
      <c r="HV184" s="19"/>
      <c r="HW184" s="19"/>
      <c r="HX184" s="19"/>
      <c r="HY184" s="19"/>
      <c r="HZ184" s="19"/>
      <c r="IA184" s="19"/>
      <c r="IB184" s="19"/>
      <c r="IC184" s="19"/>
      <c r="ID184" s="84"/>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c r="JC184" s="19"/>
      <c r="JD184" s="19"/>
      <c r="JE184" s="19"/>
      <c r="JF184" s="19"/>
      <c r="JG184" s="19"/>
      <c r="JH184" s="19"/>
      <c r="JI184" s="19"/>
      <c r="JJ184" s="19"/>
      <c r="JK184" s="19"/>
      <c r="JL184" s="19"/>
      <c r="JM184" s="19"/>
      <c r="JN184" s="19"/>
      <c r="JO184" s="19"/>
      <c r="JP184" s="19"/>
      <c r="JQ184" s="19"/>
      <c r="JR184" s="19"/>
      <c r="JS184" s="19"/>
      <c r="JT184" s="19"/>
      <c r="JU184" s="19"/>
      <c r="JV184" s="19"/>
      <c r="JW184" s="19"/>
      <c r="JX184" s="19"/>
      <c r="JY184" s="19"/>
      <c r="JZ184" s="19"/>
      <c r="KA184" s="19"/>
      <c r="KB184" s="19"/>
      <c r="KC184" s="19"/>
      <c r="KD184" s="19"/>
      <c r="KE184" s="19"/>
      <c r="KF184" s="19"/>
      <c r="KG184" s="19"/>
      <c r="KH184" s="19"/>
      <c r="KI184" s="19"/>
      <c r="KJ184" s="19"/>
      <c r="KK184" s="19"/>
      <c r="KL184" s="19"/>
      <c r="KM184" s="19"/>
      <c r="KN184" s="19"/>
      <c r="KO184" s="19"/>
      <c r="KP184" s="19"/>
      <c r="KQ184" s="19"/>
      <c r="KR184" s="19"/>
      <c r="KS184" s="19"/>
      <c r="KT184" s="19"/>
      <c r="KU184" s="19"/>
      <c r="KV184" s="19"/>
      <c r="KW184" s="19"/>
      <c r="KX184" s="19"/>
      <c r="KY184" s="19"/>
      <c r="KZ184" s="19"/>
      <c r="LA184" s="19"/>
      <c r="LB184" s="19"/>
      <c r="LC184" s="19"/>
      <c r="LD184" s="19"/>
      <c r="LE184" s="19"/>
      <c r="LF184" s="19"/>
      <c r="LG184" s="19"/>
      <c r="LH184" s="19"/>
      <c r="LI184" s="19"/>
      <c r="LJ184" s="19"/>
      <c r="LK184" s="19"/>
      <c r="LL184" s="19"/>
      <c r="LM184" s="19"/>
      <c r="LN184" s="19"/>
      <c r="LO184" s="19"/>
      <c r="LP184" s="19"/>
      <c r="LQ184" s="19"/>
      <c r="LR184" s="19"/>
      <c r="LS184" s="19"/>
      <c r="LT184" s="19"/>
      <c r="LU184" s="19"/>
      <c r="LV184" s="19"/>
      <c r="LW184" s="19"/>
      <c r="LX184" s="19"/>
      <c r="LY184" s="19"/>
      <c r="LZ184" s="19"/>
      <c r="MA184" s="19"/>
      <c r="MB184" s="19"/>
      <c r="MC184" s="19"/>
      <c r="MD184" s="19"/>
      <c r="ME184" s="19"/>
      <c r="MF184" s="19"/>
      <c r="MG184" s="19"/>
      <c r="MH184" s="19"/>
      <c r="MI184" s="19"/>
      <c r="MJ184" s="19"/>
      <c r="MK184" s="19"/>
      <c r="ML184" s="19"/>
      <c r="MM184" s="19"/>
      <c r="MN184" s="19"/>
      <c r="MO184" s="19"/>
      <c r="MP184" s="19"/>
      <c r="MQ184" s="19"/>
      <c r="MR184" s="19"/>
      <c r="MS184" s="19"/>
      <c r="MT184" s="19"/>
      <c r="MU184" s="19"/>
      <c r="MV184" s="19"/>
      <c r="MW184" s="19"/>
      <c r="MX184" s="19"/>
      <c r="MY184" s="19"/>
      <c r="MZ184" s="19"/>
      <c r="NA184" s="19"/>
      <c r="NB184" s="19"/>
      <c r="NC184" s="19"/>
      <c r="ND184" s="19"/>
      <c r="NE184" s="19"/>
      <c r="NF184" s="19"/>
      <c r="NG184" s="19"/>
      <c r="NH184" s="19"/>
      <c r="NI184" s="19"/>
      <c r="NJ184" s="19"/>
      <c r="NK184" s="19"/>
      <c r="NL184" s="19"/>
      <c r="NM184" s="19"/>
      <c r="NN184" s="19"/>
      <c r="NO184" s="19"/>
      <c r="NP184" s="19"/>
      <c r="NQ184" s="19"/>
      <c r="NR184" s="19"/>
      <c r="NS184" s="19"/>
      <c r="NT184" s="19"/>
      <c r="NU184" s="19"/>
      <c r="NV184" s="19"/>
      <c r="NW184" s="19"/>
      <c r="NX184" s="19"/>
      <c r="NY184" s="19"/>
      <c r="NZ184" s="19"/>
      <c r="OA184" s="19"/>
      <c r="OB184" s="19"/>
      <c r="OC184" s="19"/>
      <c r="OD184" s="19"/>
      <c r="OE184" s="19"/>
      <c r="OF184" s="19"/>
      <c r="OG184" s="19"/>
      <c r="OH184" s="19"/>
      <c r="OI184" s="19"/>
      <c r="OJ184" s="19"/>
      <c r="OK184" s="19"/>
      <c r="OL184" s="19"/>
      <c r="OM184" s="19"/>
      <c r="ON184" s="19"/>
      <c r="OO184" s="19"/>
      <c r="OP184" s="19"/>
      <c r="OQ184" s="19"/>
      <c r="OR184" s="19"/>
      <c r="OS184" s="19"/>
      <c r="OT184" s="19"/>
      <c r="OU184" s="19"/>
      <c r="OV184" s="19"/>
      <c r="OW184" s="19"/>
      <c r="OX184" s="19"/>
      <c r="OY184" s="19"/>
      <c r="OZ184" s="19"/>
      <c r="PA184" s="19"/>
      <c r="PB184" s="19"/>
      <c r="PC184" s="19"/>
      <c r="PD184" s="19"/>
      <c r="PE184" s="19"/>
      <c r="PF184" s="19"/>
      <c r="PG184" s="19"/>
      <c r="PH184" s="19"/>
      <c r="PI184" s="19"/>
      <c r="PJ184" s="19"/>
      <c r="PK184" s="19"/>
      <c r="PL184" s="19"/>
      <c r="PM184" s="19"/>
      <c r="PN184" s="19"/>
      <c r="PO184" s="19"/>
      <c r="PP184" s="19"/>
      <c r="PQ184" s="19"/>
      <c r="PR184" s="19"/>
      <c r="PS184" s="19"/>
      <c r="PT184" s="19"/>
      <c r="PU184" s="19"/>
      <c r="PV184" s="19"/>
      <c r="PW184" s="19"/>
      <c r="PX184" s="19"/>
      <c r="PY184" s="19"/>
      <c r="PZ184" s="19"/>
      <c r="QA184" s="19"/>
      <c r="QB184" s="19"/>
      <c r="QC184" s="19"/>
      <c r="QD184" s="19"/>
      <c r="QE184" s="19"/>
      <c r="QF184" s="19"/>
      <c r="QG184" s="19"/>
      <c r="QH184" s="19"/>
      <c r="QI184" s="19"/>
      <c r="QJ184" s="19"/>
      <c r="QK184" s="19"/>
      <c r="QL184" s="19"/>
      <c r="QM184" s="19"/>
      <c r="QN184" s="19"/>
      <c r="QO184" s="19"/>
      <c r="QP184" s="19"/>
      <c r="QQ184" s="19"/>
      <c r="QR184" s="19"/>
      <c r="QS184" s="19"/>
      <c r="QT184" s="19"/>
      <c r="QU184" s="19"/>
      <c r="QV184" s="19"/>
      <c r="QW184" s="19"/>
      <c r="QX184" s="19"/>
      <c r="QY184" s="19"/>
      <c r="QZ184" s="19"/>
      <c r="RA184" s="19"/>
      <c r="RB184" s="19"/>
      <c r="RC184" s="19"/>
      <c r="RD184" s="19"/>
      <c r="RE184" s="19"/>
      <c r="RF184" s="19"/>
      <c r="RG184" s="19"/>
      <c r="RH184" s="19"/>
      <c r="RI184" s="19"/>
      <c r="RJ184" s="19"/>
      <c r="RK184" s="19"/>
      <c r="RL184" s="19"/>
      <c r="RM184" s="19"/>
      <c r="RN184" s="19"/>
      <c r="RO184" s="19"/>
      <c r="RP184" s="19"/>
      <c r="RQ184" s="19"/>
      <c r="RR184" s="19"/>
      <c r="RS184" s="19"/>
      <c r="RT184" s="19"/>
      <c r="RU184" s="19"/>
      <c r="RV184" s="19"/>
      <c r="RW184" s="19"/>
      <c r="RX184" s="19"/>
      <c r="RY184" s="19"/>
      <c r="RZ184" s="19"/>
      <c r="SA184" s="19"/>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row>
    <row r="185" spans="2:572" ht="15" hidden="1" customHeight="1" outlineLevel="1">
      <c r="B185" s="23" t="s">
        <v>866</v>
      </c>
      <c r="C185" s="69" t="str">
        <f>HYPERLINK("#Référentiel_de_Compétences!"&amp;ADDRESS(6+MATCH(B185,[2]Référentiel_de_Compétences!$B$7:$B$218,0),4),"Définition")</f>
        <v>Définition</v>
      </c>
      <c r="D185" s="24" t="str">
        <f>VLOOKUP(B185,[2]Référentiel_de_Compétences!$B$7:$C$399,2,0)</f>
        <v>Procédures et outils du système qualité</v>
      </c>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19"/>
      <c r="AE185" s="21"/>
      <c r="AF185" s="19"/>
      <c r="AG185" s="19"/>
      <c r="AH185" s="21"/>
      <c r="AI185" s="19"/>
      <c r="AJ185" s="19"/>
      <c r="AK185" s="21"/>
      <c r="AL185" s="19"/>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84"/>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1"/>
      <c r="JH185" s="21"/>
      <c r="JI185" s="21"/>
      <c r="JJ185" s="21"/>
      <c r="JK185" s="21"/>
      <c r="JL185" s="21"/>
      <c r="JM185" s="21"/>
      <c r="JN185" s="21"/>
      <c r="JO185" s="21"/>
      <c r="JP185" s="21"/>
      <c r="JQ185" s="21"/>
      <c r="JR185" s="21"/>
      <c r="JS185" s="21"/>
      <c r="JT185" s="21"/>
      <c r="JU185" s="21"/>
      <c r="JV185" s="21"/>
      <c r="JW185" s="21"/>
      <c r="JX185" s="21"/>
      <c r="JY185" s="21"/>
      <c r="JZ185" s="21"/>
      <c r="KA185" s="21"/>
      <c r="KB185" s="21"/>
      <c r="KC185" s="21"/>
      <c r="KD185" s="21"/>
      <c r="KE185" s="21"/>
      <c r="KF185" s="21"/>
      <c r="KG185" s="21"/>
      <c r="KH185" s="21"/>
      <c r="KI185" s="21"/>
      <c r="KJ185" s="21"/>
      <c r="KK185" s="21"/>
      <c r="KL185" s="21"/>
      <c r="KM185" s="21"/>
      <c r="KN185" s="21"/>
      <c r="KO185" s="21"/>
      <c r="KP185" s="21"/>
      <c r="KQ185" s="21"/>
      <c r="KR185" s="21"/>
      <c r="KS185" s="21"/>
      <c r="KT185" s="21"/>
      <c r="KU185" s="21"/>
      <c r="KV185" s="21"/>
      <c r="KW185" s="21"/>
      <c r="KX185" s="21"/>
      <c r="KY185" s="21"/>
      <c r="KZ185" s="21"/>
      <c r="LA185" s="21"/>
      <c r="LB185" s="21"/>
      <c r="LC185" s="21"/>
      <c r="LD185" s="21"/>
      <c r="LE185" s="21"/>
      <c r="LF185" s="21"/>
      <c r="LG185" s="21"/>
      <c r="LH185" s="21"/>
      <c r="LI185" s="21"/>
      <c r="LJ185" s="21"/>
      <c r="LK185" s="21"/>
      <c r="LL185" s="21"/>
      <c r="LM185" s="21"/>
      <c r="LN185" s="21"/>
      <c r="LO185" s="21"/>
      <c r="LP185" s="21"/>
      <c r="LQ185" s="21"/>
      <c r="LR185" s="21"/>
      <c r="LS185" s="21"/>
      <c r="LT185" s="21"/>
      <c r="LU185" s="21"/>
      <c r="LV185" s="21"/>
      <c r="LW185" s="21"/>
      <c r="LX185" s="21"/>
      <c r="LY185" s="21"/>
      <c r="LZ185" s="21"/>
      <c r="MA185" s="21"/>
      <c r="MB185" s="21"/>
      <c r="MC185" s="21"/>
      <c r="MD185" s="21"/>
      <c r="ME185" s="21"/>
      <c r="MF185" s="21"/>
      <c r="MG185" s="21"/>
      <c r="MH185" s="21"/>
      <c r="MI185" s="21"/>
      <c r="MJ185" s="21"/>
      <c r="MK185" s="21"/>
      <c r="ML185" s="21"/>
      <c r="MM185" s="21"/>
      <c r="MN185" s="21"/>
      <c r="MO185" s="21"/>
      <c r="MP185" s="21"/>
      <c r="MQ185" s="21"/>
      <c r="MR185" s="21"/>
      <c r="MS185" s="21"/>
      <c r="MT185" s="21"/>
      <c r="MU185" s="21"/>
      <c r="MV185" s="21"/>
      <c r="MW185" s="21"/>
      <c r="MX185" s="21"/>
      <c r="MY185" s="21"/>
      <c r="MZ185" s="21"/>
      <c r="NA185" s="21"/>
      <c r="NB185" s="21"/>
      <c r="NC185" s="21"/>
      <c r="ND185" s="21"/>
      <c r="NE185" s="21"/>
      <c r="NF185" s="21"/>
      <c r="NG185" s="21"/>
      <c r="NH185" s="21"/>
      <c r="NI185" s="21"/>
      <c r="NJ185" s="21"/>
      <c r="NK185" s="21"/>
      <c r="NL185" s="21"/>
      <c r="NM185" s="21"/>
      <c r="NN185" s="21"/>
      <c r="NO185" s="21"/>
      <c r="NP185" s="21"/>
      <c r="NQ185" s="21"/>
      <c r="NR185" s="21"/>
      <c r="NS185" s="21"/>
      <c r="NT185" s="21"/>
      <c r="NU185" s="21"/>
      <c r="NV185" s="21"/>
      <c r="NW185" s="21"/>
      <c r="NX185" s="21"/>
      <c r="NY185" s="21"/>
      <c r="NZ185" s="21">
        <v>2</v>
      </c>
      <c r="OA185" s="21"/>
      <c r="OB185" s="21"/>
      <c r="OC185" s="21"/>
      <c r="OD185" s="21"/>
      <c r="OE185" s="21"/>
      <c r="OF185" s="21"/>
      <c r="OG185" s="21"/>
      <c r="OH185" s="21"/>
      <c r="OI185" s="21"/>
      <c r="OJ185" s="21"/>
      <c r="OK185" s="21"/>
      <c r="OL185" s="21"/>
      <c r="OM185" s="21"/>
      <c r="ON185" s="21"/>
      <c r="OO185" s="21"/>
      <c r="OP185" s="21"/>
      <c r="OQ185" s="21"/>
      <c r="OR185" s="21"/>
      <c r="OS185" s="21"/>
      <c r="OT185" s="21"/>
      <c r="OU185" s="21"/>
      <c r="OV185" s="21"/>
      <c r="OW185" s="21"/>
      <c r="OX185" s="21"/>
      <c r="OY185" s="21"/>
      <c r="OZ185" s="21"/>
      <c r="PA185" s="21"/>
      <c r="PB185" s="21"/>
      <c r="PC185" s="21"/>
      <c r="PD185" s="21"/>
      <c r="PE185" s="21"/>
      <c r="PF185" s="21"/>
      <c r="PG185" s="21"/>
      <c r="PH185" s="21"/>
      <c r="PI185" s="21"/>
      <c r="PJ185" s="21"/>
      <c r="PK185" s="21"/>
      <c r="PL185" s="21"/>
      <c r="PM185" s="21"/>
      <c r="PN185" s="21"/>
      <c r="PO185" s="21"/>
      <c r="PP185" s="21"/>
      <c r="PQ185" s="21"/>
      <c r="PR185" s="21"/>
      <c r="PS185" s="21"/>
      <c r="PT185" s="21"/>
      <c r="PU185" s="21"/>
      <c r="PV185" s="21"/>
      <c r="PW185" s="21"/>
      <c r="PX185" s="21"/>
      <c r="PY185" s="21"/>
      <c r="PZ185" s="21"/>
      <c r="QA185" s="21"/>
      <c r="QB185" s="21"/>
      <c r="QC185" s="21"/>
      <c r="QD185" s="21"/>
      <c r="QE185" s="21"/>
      <c r="QF185" s="21"/>
      <c r="QG185" s="21"/>
      <c r="QH185" s="21"/>
      <c r="QI185" s="21"/>
      <c r="QJ185" s="21"/>
      <c r="QK185" s="21"/>
      <c r="QL185" s="21"/>
      <c r="QM185" s="21"/>
      <c r="QN185" s="21"/>
      <c r="QO185" s="21"/>
      <c r="QP185" s="21"/>
      <c r="QQ185" s="21"/>
      <c r="QR185" s="21"/>
      <c r="QS185" s="21"/>
      <c r="QT185" s="21"/>
      <c r="QU185" s="21"/>
      <c r="QV185" s="21"/>
      <c r="QW185" s="21"/>
      <c r="QX185" s="21"/>
      <c r="QY185" s="21"/>
      <c r="QZ185" s="21"/>
      <c r="RA185" s="21"/>
      <c r="RB185" s="21"/>
      <c r="RC185" s="21"/>
      <c r="RD185" s="21"/>
      <c r="RE185" s="21"/>
      <c r="RF185" s="21"/>
      <c r="RG185" s="21"/>
      <c r="RH185" s="21"/>
      <c r="RI185" s="21"/>
      <c r="RJ185" s="21"/>
      <c r="RK185" s="21"/>
      <c r="RL185" s="21"/>
      <c r="RM185" s="21"/>
      <c r="RN185" s="21"/>
      <c r="RO185" s="21"/>
      <c r="RP185" s="21"/>
      <c r="RQ185" s="21"/>
      <c r="RR185" s="21"/>
      <c r="RS185" s="21"/>
      <c r="RT185" s="21"/>
      <c r="RU185" s="21"/>
      <c r="RV185" s="21"/>
      <c r="RW185" s="21"/>
      <c r="RX185" s="21"/>
      <c r="RY185" s="21"/>
      <c r="RZ185" s="21"/>
      <c r="SA185" s="21"/>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row>
    <row r="186" spans="2:572" ht="15" hidden="1" customHeight="1" outlineLevel="1">
      <c r="B186" s="23" t="s">
        <v>867</v>
      </c>
      <c r="C186" s="69" t="str">
        <f>HYPERLINK("#Référentiel_de_Compétences!"&amp;ADDRESS(6+MATCH(B186,[2]Référentiel_de_Compétences!$B$7:$B$218,0),4),"Définition")</f>
        <v>Définition</v>
      </c>
      <c r="D186" s="24" t="str">
        <f>VLOOKUP(B186,[2]Référentiel_de_Compétences!$B$7:$C$399,2,0)</f>
        <v>Pilotage des activités</v>
      </c>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19"/>
      <c r="AE186" s="21"/>
      <c r="AF186" s="19"/>
      <c r="AG186" s="19"/>
      <c r="AH186" s="21"/>
      <c r="AI186" s="19"/>
      <c r="AJ186" s="19"/>
      <c r="AK186" s="21"/>
      <c r="AL186" s="19"/>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84"/>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1"/>
      <c r="JH186" s="21"/>
      <c r="JI186" s="21"/>
      <c r="JJ186" s="21"/>
      <c r="JK186" s="21"/>
      <c r="JL186" s="21"/>
      <c r="JM186" s="21"/>
      <c r="JN186" s="21"/>
      <c r="JO186" s="21"/>
      <c r="JP186" s="21"/>
      <c r="JQ186" s="21"/>
      <c r="JR186" s="21"/>
      <c r="JS186" s="21"/>
      <c r="JT186" s="21"/>
      <c r="JU186" s="21"/>
      <c r="JV186" s="21"/>
      <c r="JW186" s="21"/>
      <c r="JX186" s="21"/>
      <c r="JY186" s="21"/>
      <c r="JZ186" s="21"/>
      <c r="KA186" s="21"/>
      <c r="KB186" s="21"/>
      <c r="KC186" s="21"/>
      <c r="KD186" s="21"/>
      <c r="KE186" s="21"/>
      <c r="KF186" s="21"/>
      <c r="KG186" s="21"/>
      <c r="KH186" s="21"/>
      <c r="KI186" s="21"/>
      <c r="KJ186" s="21"/>
      <c r="KK186" s="21"/>
      <c r="KL186" s="21"/>
      <c r="KM186" s="21"/>
      <c r="KN186" s="21"/>
      <c r="KO186" s="21"/>
      <c r="KP186" s="21"/>
      <c r="KQ186" s="21"/>
      <c r="KR186" s="21"/>
      <c r="KS186" s="21"/>
      <c r="KT186" s="21"/>
      <c r="KU186" s="21"/>
      <c r="KV186" s="21"/>
      <c r="KW186" s="21"/>
      <c r="KX186" s="21"/>
      <c r="KY186" s="21"/>
      <c r="KZ186" s="21"/>
      <c r="LA186" s="21"/>
      <c r="LB186" s="21"/>
      <c r="LC186" s="21"/>
      <c r="LD186" s="21"/>
      <c r="LE186" s="21"/>
      <c r="LF186" s="21"/>
      <c r="LG186" s="21"/>
      <c r="LH186" s="21"/>
      <c r="LI186" s="21"/>
      <c r="LJ186" s="21"/>
      <c r="LK186" s="21"/>
      <c r="LL186" s="21"/>
      <c r="LM186" s="21"/>
      <c r="LN186" s="21"/>
      <c r="LO186" s="21"/>
      <c r="LP186" s="21"/>
      <c r="LQ186" s="21"/>
      <c r="LR186" s="21"/>
      <c r="LS186" s="21"/>
      <c r="LT186" s="21"/>
      <c r="LU186" s="21"/>
      <c r="LV186" s="21"/>
      <c r="LW186" s="21"/>
      <c r="LX186" s="21"/>
      <c r="LY186" s="21"/>
      <c r="LZ186" s="21"/>
      <c r="MA186" s="21"/>
      <c r="MB186" s="21"/>
      <c r="MC186" s="21"/>
      <c r="MD186" s="21"/>
      <c r="ME186" s="21"/>
      <c r="MF186" s="21"/>
      <c r="MG186" s="21"/>
      <c r="MH186" s="21"/>
      <c r="MI186" s="21"/>
      <c r="MJ186" s="21"/>
      <c r="MK186" s="21"/>
      <c r="ML186" s="21"/>
      <c r="MM186" s="21"/>
      <c r="MN186" s="21"/>
      <c r="MO186" s="21"/>
      <c r="MP186" s="21"/>
      <c r="MQ186" s="21"/>
      <c r="MR186" s="21"/>
      <c r="MS186" s="21"/>
      <c r="MT186" s="21"/>
      <c r="MU186" s="21"/>
      <c r="MV186" s="21"/>
      <c r="MW186" s="21"/>
      <c r="MX186" s="21"/>
      <c r="MY186" s="21"/>
      <c r="MZ186" s="21"/>
      <c r="NA186" s="21"/>
      <c r="NB186" s="21"/>
      <c r="NC186" s="21"/>
      <c r="ND186" s="21"/>
      <c r="NE186" s="21"/>
      <c r="NF186" s="21"/>
      <c r="NG186" s="21"/>
      <c r="NH186" s="21"/>
      <c r="NI186" s="21"/>
      <c r="NJ186" s="21"/>
      <c r="NK186" s="21"/>
      <c r="NL186" s="21"/>
      <c r="NM186" s="21"/>
      <c r="NN186" s="21"/>
      <c r="NO186" s="21"/>
      <c r="NP186" s="21"/>
      <c r="NQ186" s="21"/>
      <c r="NR186" s="21"/>
      <c r="NS186" s="21"/>
      <c r="NT186" s="21"/>
      <c r="NU186" s="21"/>
      <c r="NV186" s="21"/>
      <c r="NW186" s="21"/>
      <c r="NX186" s="21"/>
      <c r="NY186" s="21"/>
      <c r="NZ186" s="21"/>
      <c r="OA186" s="21"/>
      <c r="OB186" s="21"/>
      <c r="OC186" s="21"/>
      <c r="OD186" s="21"/>
      <c r="OE186" s="21"/>
      <c r="OF186" s="21"/>
      <c r="OG186" s="21"/>
      <c r="OH186" s="21"/>
      <c r="OI186" s="21"/>
      <c r="OJ186" s="21"/>
      <c r="OK186" s="21"/>
      <c r="OL186" s="21"/>
      <c r="OM186" s="21"/>
      <c r="ON186" s="21"/>
      <c r="OO186" s="21"/>
      <c r="OP186" s="21"/>
      <c r="OQ186" s="21"/>
      <c r="OR186" s="21"/>
      <c r="OS186" s="21"/>
      <c r="OT186" s="21"/>
      <c r="OU186" s="21"/>
      <c r="OV186" s="21"/>
      <c r="OW186" s="21"/>
      <c r="OX186" s="21"/>
      <c r="OY186" s="21"/>
      <c r="OZ186" s="21"/>
      <c r="PA186" s="21"/>
      <c r="PB186" s="21"/>
      <c r="PC186" s="21"/>
      <c r="PD186" s="21"/>
      <c r="PE186" s="21"/>
      <c r="PF186" s="21"/>
      <c r="PG186" s="21"/>
      <c r="PH186" s="21"/>
      <c r="PI186" s="21"/>
      <c r="PJ186" s="21"/>
      <c r="PK186" s="21"/>
      <c r="PL186" s="21"/>
      <c r="PM186" s="21"/>
      <c r="PN186" s="21"/>
      <c r="PO186" s="21"/>
      <c r="PP186" s="21"/>
      <c r="PQ186" s="21"/>
      <c r="PR186" s="21"/>
      <c r="PS186" s="21"/>
      <c r="PT186" s="21"/>
      <c r="PU186" s="21"/>
      <c r="PV186" s="21"/>
      <c r="PW186" s="21"/>
      <c r="PX186" s="21"/>
      <c r="PY186" s="21"/>
      <c r="PZ186" s="21"/>
      <c r="QA186" s="21"/>
      <c r="QB186" s="21"/>
      <c r="QC186" s="21"/>
      <c r="QD186" s="21"/>
      <c r="QE186" s="21"/>
      <c r="QF186" s="21"/>
      <c r="QG186" s="21"/>
      <c r="QH186" s="21"/>
      <c r="QI186" s="21"/>
      <c r="QJ186" s="21"/>
      <c r="QK186" s="21"/>
      <c r="QL186" s="21"/>
      <c r="QM186" s="21"/>
      <c r="QN186" s="21"/>
      <c r="QO186" s="21"/>
      <c r="QP186" s="21"/>
      <c r="QQ186" s="21"/>
      <c r="QR186" s="21"/>
      <c r="QS186" s="21"/>
      <c r="QT186" s="21"/>
      <c r="QU186" s="21"/>
      <c r="QV186" s="21"/>
      <c r="QW186" s="21"/>
      <c r="QX186" s="21"/>
      <c r="QY186" s="21"/>
      <c r="QZ186" s="21"/>
      <c r="RA186" s="21"/>
      <c r="RB186" s="21"/>
      <c r="RC186" s="21"/>
      <c r="RD186" s="21"/>
      <c r="RE186" s="21"/>
      <c r="RF186" s="21"/>
      <c r="RG186" s="21"/>
      <c r="RH186" s="21"/>
      <c r="RI186" s="21"/>
      <c r="RJ186" s="21"/>
      <c r="RK186" s="21"/>
      <c r="RL186" s="21"/>
      <c r="RM186" s="21"/>
      <c r="RN186" s="21"/>
      <c r="RO186" s="21"/>
      <c r="RP186" s="21"/>
      <c r="RQ186" s="21"/>
      <c r="RR186" s="21"/>
      <c r="RS186" s="21"/>
      <c r="RT186" s="21"/>
      <c r="RU186" s="21"/>
      <c r="RV186" s="21"/>
      <c r="RW186" s="21"/>
      <c r="RX186" s="21"/>
      <c r="RY186" s="21"/>
      <c r="RZ186" s="21"/>
      <c r="SA186" s="21"/>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row>
    <row r="187" spans="2:572" ht="15" hidden="1" customHeight="1" outlineLevel="1">
      <c r="B187" s="23" t="s">
        <v>868</v>
      </c>
      <c r="C187" s="69" t="str">
        <f>HYPERLINK("#Référentiel_de_Compétences!"&amp;ADDRESS(6+MATCH(B187,[2]Référentiel_de_Compétences!$B$7:$B$218,0),4),"Définition")</f>
        <v>Définition</v>
      </c>
      <c r="D187" s="24" t="str">
        <f>VLOOKUP(B187,[2]Référentiel_de_Compétences!$B$7:$C$399,2,0)</f>
        <v>Plan de transformation technique d'accompagnement du changement</v>
      </c>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19"/>
      <c r="AE187" s="21"/>
      <c r="AF187" s="19"/>
      <c r="AG187" s="19"/>
      <c r="AH187" s="21"/>
      <c r="AI187" s="19"/>
      <c r="AJ187" s="19"/>
      <c r="AK187" s="21"/>
      <c r="AL187" s="19"/>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19"/>
      <c r="HS187" s="19"/>
      <c r="HT187" s="19"/>
      <c r="HU187" s="19"/>
      <c r="HV187" s="19"/>
      <c r="HW187" s="19"/>
      <c r="HX187" s="19"/>
      <c r="HY187" s="19"/>
      <c r="HZ187" s="19"/>
      <c r="IA187" s="19"/>
      <c r="IB187" s="19"/>
      <c r="IC187" s="19"/>
      <c r="ID187" s="84"/>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19"/>
      <c r="JH187" s="19"/>
      <c r="JI187" s="19"/>
      <c r="JJ187" s="19"/>
      <c r="JK187" s="19"/>
      <c r="JL187" s="19"/>
      <c r="JM187" s="19"/>
      <c r="JN187" s="19"/>
      <c r="JO187" s="19"/>
      <c r="JP187" s="19"/>
      <c r="JQ187" s="19"/>
      <c r="JR187" s="19"/>
      <c r="JS187" s="19"/>
      <c r="JT187" s="19"/>
      <c r="JU187" s="19"/>
      <c r="JV187" s="19"/>
      <c r="JW187" s="19"/>
      <c r="JX187" s="19"/>
      <c r="JY187" s="19"/>
      <c r="JZ187" s="19"/>
      <c r="KA187" s="19"/>
      <c r="KB187" s="19"/>
      <c r="KC187" s="19"/>
      <c r="KD187" s="19"/>
      <c r="KE187" s="19"/>
      <c r="KF187" s="19"/>
      <c r="KG187" s="19"/>
      <c r="KH187" s="19"/>
      <c r="KI187" s="19"/>
      <c r="KJ187" s="19"/>
      <c r="KK187" s="19"/>
      <c r="KL187" s="19"/>
      <c r="KM187" s="19"/>
      <c r="KN187" s="19"/>
      <c r="KO187" s="19"/>
      <c r="KP187" s="19"/>
      <c r="KQ187" s="19"/>
      <c r="KR187" s="19"/>
      <c r="KS187" s="19"/>
      <c r="KT187" s="19"/>
      <c r="KU187" s="19"/>
      <c r="KV187" s="19"/>
      <c r="KW187" s="19"/>
      <c r="KX187" s="19"/>
      <c r="KY187" s="19"/>
      <c r="KZ187" s="19"/>
      <c r="LA187" s="19"/>
      <c r="LB187" s="19"/>
      <c r="LC187" s="19"/>
      <c r="LD187" s="19"/>
      <c r="LE187" s="19"/>
      <c r="LF187" s="19"/>
      <c r="LG187" s="19"/>
      <c r="LH187" s="19"/>
      <c r="LI187" s="19"/>
      <c r="LJ187" s="19"/>
      <c r="LK187" s="19"/>
      <c r="LL187" s="19"/>
      <c r="LM187" s="19"/>
      <c r="LN187" s="19"/>
      <c r="LO187" s="19"/>
      <c r="LP187" s="19"/>
      <c r="LQ187" s="19"/>
      <c r="LR187" s="19"/>
      <c r="LS187" s="19"/>
      <c r="LT187" s="19"/>
      <c r="LU187" s="19"/>
      <c r="LV187" s="19"/>
      <c r="LW187" s="19"/>
      <c r="LX187" s="19"/>
      <c r="LY187" s="19"/>
      <c r="LZ187" s="19"/>
      <c r="MA187" s="19"/>
      <c r="MB187" s="19"/>
      <c r="MC187" s="19"/>
      <c r="MD187" s="19"/>
      <c r="ME187" s="19"/>
      <c r="MF187" s="19"/>
      <c r="MG187" s="19"/>
      <c r="MH187" s="19"/>
      <c r="MI187" s="19"/>
      <c r="MJ187" s="19"/>
      <c r="MK187" s="19"/>
      <c r="ML187" s="19"/>
      <c r="MM187" s="19"/>
      <c r="MN187" s="19"/>
      <c r="MO187" s="19"/>
      <c r="MP187" s="19"/>
      <c r="MQ187" s="19"/>
      <c r="MR187" s="19"/>
      <c r="MS187" s="19"/>
      <c r="MT187" s="19"/>
      <c r="MU187" s="19"/>
      <c r="MV187" s="19"/>
      <c r="MW187" s="19"/>
      <c r="MX187" s="19"/>
      <c r="MY187" s="19"/>
      <c r="MZ187" s="19"/>
      <c r="NA187" s="19"/>
      <c r="NB187" s="19"/>
      <c r="NC187" s="19"/>
      <c r="ND187" s="19"/>
      <c r="NE187" s="19"/>
      <c r="NF187" s="19"/>
      <c r="NG187" s="19"/>
      <c r="NH187" s="19"/>
      <c r="NI187" s="19"/>
      <c r="NJ187" s="19"/>
      <c r="NK187" s="19"/>
      <c r="NL187" s="19"/>
      <c r="NM187" s="19"/>
      <c r="NN187" s="19"/>
      <c r="NO187" s="19"/>
      <c r="NP187" s="19"/>
      <c r="NQ187" s="19"/>
      <c r="NR187" s="19"/>
      <c r="NS187" s="19"/>
      <c r="NT187" s="19"/>
      <c r="NU187" s="19"/>
      <c r="NV187" s="19"/>
      <c r="NW187" s="19"/>
      <c r="NX187" s="19"/>
      <c r="NY187" s="19"/>
      <c r="NZ187" s="19"/>
      <c r="OA187" s="19"/>
      <c r="OB187" s="19"/>
      <c r="OC187" s="19"/>
      <c r="OD187" s="19"/>
      <c r="OE187" s="19"/>
      <c r="OF187" s="19"/>
      <c r="OG187" s="19"/>
      <c r="OH187" s="19"/>
      <c r="OI187" s="19"/>
      <c r="OJ187" s="19"/>
      <c r="OK187" s="19"/>
      <c r="OL187" s="19"/>
      <c r="OM187" s="19"/>
      <c r="ON187" s="19"/>
      <c r="OO187" s="19"/>
      <c r="OP187" s="19"/>
      <c r="OQ187" s="19"/>
      <c r="OR187" s="19"/>
      <c r="OS187" s="19"/>
      <c r="OT187" s="19"/>
      <c r="OU187" s="19"/>
      <c r="OV187" s="19"/>
      <c r="OW187" s="19"/>
      <c r="OX187" s="19"/>
      <c r="OY187" s="19"/>
      <c r="OZ187" s="19"/>
      <c r="PA187" s="19"/>
      <c r="PB187" s="19"/>
      <c r="PC187" s="19"/>
      <c r="PD187" s="19"/>
      <c r="PE187" s="19"/>
      <c r="PF187" s="19"/>
      <c r="PG187" s="19"/>
      <c r="PH187" s="19"/>
      <c r="PI187" s="19"/>
      <c r="PJ187" s="19"/>
      <c r="PK187" s="19"/>
      <c r="PL187" s="19"/>
      <c r="PM187" s="19"/>
      <c r="PN187" s="19"/>
      <c r="PO187" s="19"/>
      <c r="PP187" s="19"/>
      <c r="PQ187" s="19"/>
      <c r="PR187" s="19"/>
      <c r="PS187" s="19"/>
      <c r="PT187" s="19"/>
      <c r="PU187" s="19"/>
      <c r="PV187" s="19"/>
      <c r="PW187" s="19"/>
      <c r="PX187" s="19"/>
      <c r="PY187" s="19"/>
      <c r="PZ187" s="19"/>
      <c r="QA187" s="19"/>
      <c r="QB187" s="19"/>
      <c r="QC187" s="19"/>
      <c r="QD187" s="19"/>
      <c r="QE187" s="19"/>
      <c r="QF187" s="19"/>
      <c r="QG187" s="19"/>
      <c r="QH187" s="19"/>
      <c r="QI187" s="19"/>
      <c r="QJ187" s="19"/>
      <c r="QK187" s="19"/>
      <c r="QL187" s="19"/>
      <c r="QM187" s="19"/>
      <c r="QN187" s="19"/>
      <c r="QO187" s="19"/>
      <c r="QP187" s="19"/>
      <c r="QQ187" s="19"/>
      <c r="QR187" s="19"/>
      <c r="QS187" s="19"/>
      <c r="QT187" s="19"/>
      <c r="QU187" s="19"/>
      <c r="QV187" s="19"/>
      <c r="QW187" s="19"/>
      <c r="QX187" s="19"/>
      <c r="QY187" s="19"/>
      <c r="QZ187" s="19"/>
      <c r="RA187" s="19"/>
      <c r="RB187" s="19"/>
      <c r="RC187" s="19"/>
      <c r="RD187" s="19"/>
      <c r="RE187" s="19"/>
      <c r="RF187" s="19"/>
      <c r="RG187" s="19"/>
      <c r="RH187" s="19"/>
      <c r="RI187" s="19"/>
      <c r="RJ187" s="19"/>
      <c r="RK187" s="19"/>
      <c r="RL187" s="19"/>
      <c r="RM187" s="19"/>
      <c r="RN187" s="19"/>
      <c r="RO187" s="19"/>
      <c r="RP187" s="19"/>
      <c r="RQ187" s="19"/>
      <c r="RR187" s="19"/>
      <c r="RS187" s="19"/>
      <c r="RT187" s="19"/>
      <c r="RU187" s="19"/>
      <c r="RV187" s="19"/>
      <c r="RW187" s="19"/>
      <c r="RX187" s="19"/>
      <c r="RY187" s="19"/>
      <c r="RZ187" s="19"/>
      <c r="SA187" s="19"/>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row>
    <row r="188" spans="2:572" ht="15" hidden="1" customHeight="1" outlineLevel="1">
      <c r="B188" s="23" t="s">
        <v>869</v>
      </c>
      <c r="C188" s="69" t="str">
        <f>HYPERLINK("#Référentiel_de_Compétences!"&amp;ADDRESS(6+MATCH(B188,[2]Référentiel_de_Compétences!$B$7:$B$218,0),4),"Définition")</f>
        <v>Définition</v>
      </c>
      <c r="D188" s="24" t="str">
        <f>VLOOKUP(B188,[2]Référentiel_de_Compétences!$B$7:$C$399,2,0)</f>
        <v>Accompagnement de l'utilisateur sur l'utilisation des matériels et des applications</v>
      </c>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19"/>
      <c r="AE188" s="21"/>
      <c r="AF188" s="19"/>
      <c r="AG188" s="19"/>
      <c r="AH188" s="21"/>
      <c r="AI188" s="19"/>
      <c r="AJ188" s="19"/>
      <c r="AK188" s="21"/>
      <c r="AL188" s="19"/>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84"/>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1"/>
      <c r="JH188" s="21"/>
      <c r="JI188" s="21"/>
      <c r="JJ188" s="21"/>
      <c r="JK188" s="21"/>
      <c r="JL188" s="21"/>
      <c r="JM188" s="21"/>
      <c r="JN188" s="21"/>
      <c r="JO188" s="21"/>
      <c r="JP188" s="21"/>
      <c r="JQ188" s="21"/>
      <c r="JR188" s="21"/>
      <c r="JS188" s="21"/>
      <c r="JT188" s="21"/>
      <c r="JU188" s="21"/>
      <c r="JV188" s="21"/>
      <c r="JW188" s="21"/>
      <c r="JX188" s="21"/>
      <c r="JY188" s="21"/>
      <c r="JZ188" s="21"/>
      <c r="KA188" s="21"/>
      <c r="KB188" s="21"/>
      <c r="KC188" s="21"/>
      <c r="KD188" s="21"/>
      <c r="KE188" s="21"/>
      <c r="KF188" s="21"/>
      <c r="KG188" s="21"/>
      <c r="KH188" s="21"/>
      <c r="KI188" s="21"/>
      <c r="KJ188" s="21"/>
      <c r="KK188" s="21"/>
      <c r="KL188" s="21"/>
      <c r="KM188" s="21"/>
      <c r="KN188" s="21"/>
      <c r="KO188" s="21"/>
      <c r="KP188" s="21"/>
      <c r="KQ188" s="21"/>
      <c r="KR188" s="21"/>
      <c r="KS188" s="21"/>
      <c r="KT188" s="21"/>
      <c r="KU188" s="21"/>
      <c r="KV188" s="21"/>
      <c r="KW188" s="21"/>
      <c r="KX188" s="21"/>
      <c r="KY188" s="21"/>
      <c r="KZ188" s="21"/>
      <c r="LA188" s="21"/>
      <c r="LB188" s="21"/>
      <c r="LC188" s="21"/>
      <c r="LD188" s="21"/>
      <c r="LE188" s="21"/>
      <c r="LF188" s="21"/>
      <c r="LG188" s="21"/>
      <c r="LH188" s="21"/>
      <c r="LI188" s="21"/>
      <c r="LJ188" s="21"/>
      <c r="LK188" s="21"/>
      <c r="LL188" s="21"/>
      <c r="LM188" s="21"/>
      <c r="LN188" s="21"/>
      <c r="LO188" s="21"/>
      <c r="LP188" s="21"/>
      <c r="LQ188" s="21"/>
      <c r="LR188" s="21"/>
      <c r="LS188" s="21"/>
      <c r="LT188" s="21"/>
      <c r="LU188" s="21"/>
      <c r="LV188" s="21"/>
      <c r="LW188" s="21"/>
      <c r="LX188" s="21"/>
      <c r="LY188" s="21"/>
      <c r="LZ188" s="21"/>
      <c r="MA188" s="21"/>
      <c r="MB188" s="21"/>
      <c r="MC188" s="21"/>
      <c r="MD188" s="21"/>
      <c r="ME188" s="21"/>
      <c r="MF188" s="21"/>
      <c r="MG188" s="21"/>
      <c r="MH188" s="21"/>
      <c r="MI188" s="21"/>
      <c r="MJ188" s="21"/>
      <c r="MK188" s="21"/>
      <c r="ML188" s="21"/>
      <c r="MM188" s="21"/>
      <c r="MN188" s="21"/>
      <c r="MO188" s="21"/>
      <c r="MP188" s="21"/>
      <c r="MQ188" s="21"/>
      <c r="MR188" s="21"/>
      <c r="MS188" s="21"/>
      <c r="MT188" s="21"/>
      <c r="MU188" s="21"/>
      <c r="MV188" s="21"/>
      <c r="MW188" s="21"/>
      <c r="MX188" s="21"/>
      <c r="MY188" s="21"/>
      <c r="MZ188" s="21"/>
      <c r="NA188" s="21"/>
      <c r="NB188" s="21"/>
      <c r="NC188" s="21"/>
      <c r="ND188" s="21"/>
      <c r="NE188" s="21"/>
      <c r="NF188" s="21"/>
      <c r="NG188" s="21"/>
      <c r="NH188" s="21"/>
      <c r="NI188" s="21"/>
      <c r="NJ188" s="21"/>
      <c r="NK188" s="21"/>
      <c r="NL188" s="21"/>
      <c r="NM188" s="21"/>
      <c r="NN188" s="21"/>
      <c r="NO188" s="21"/>
      <c r="NP188" s="21"/>
      <c r="NQ188" s="21"/>
      <c r="NR188" s="21"/>
      <c r="NS188" s="21"/>
      <c r="NT188" s="21"/>
      <c r="NU188" s="21"/>
      <c r="NV188" s="21"/>
      <c r="NW188" s="21"/>
      <c r="NX188" s="21"/>
      <c r="NY188" s="21"/>
      <c r="NZ188" s="21"/>
      <c r="OA188" s="21"/>
      <c r="OB188" s="21"/>
      <c r="OC188" s="21"/>
      <c r="OD188" s="21"/>
      <c r="OE188" s="21"/>
      <c r="OF188" s="21"/>
      <c r="OG188" s="21"/>
      <c r="OH188" s="21"/>
      <c r="OI188" s="21"/>
      <c r="OJ188" s="21"/>
      <c r="OK188" s="21"/>
      <c r="OL188" s="21"/>
      <c r="OM188" s="21"/>
      <c r="ON188" s="21"/>
      <c r="OO188" s="21"/>
      <c r="OP188" s="21"/>
      <c r="OQ188" s="21"/>
      <c r="OR188" s="21"/>
      <c r="OS188" s="21"/>
      <c r="OT188" s="21"/>
      <c r="OU188" s="21"/>
      <c r="OV188" s="21"/>
      <c r="OW188" s="21"/>
      <c r="OX188" s="21"/>
      <c r="OY188" s="21"/>
      <c r="OZ188" s="21"/>
      <c r="PA188" s="21"/>
      <c r="PB188" s="21"/>
      <c r="PC188" s="21"/>
      <c r="PD188" s="21"/>
      <c r="PE188" s="21"/>
      <c r="PF188" s="21"/>
      <c r="PG188" s="21"/>
      <c r="PH188" s="21"/>
      <c r="PI188" s="21"/>
      <c r="PJ188" s="21"/>
      <c r="PK188" s="21"/>
      <c r="PL188" s="21"/>
      <c r="PM188" s="21"/>
      <c r="PN188" s="21"/>
      <c r="PO188" s="21"/>
      <c r="PP188" s="21"/>
      <c r="PQ188" s="21"/>
      <c r="PR188" s="21"/>
      <c r="PS188" s="21"/>
      <c r="PT188" s="21"/>
      <c r="PU188" s="21"/>
      <c r="PV188" s="21"/>
      <c r="PW188" s="21"/>
      <c r="PX188" s="21"/>
      <c r="PY188" s="21"/>
      <c r="PZ188" s="21"/>
      <c r="QA188" s="21"/>
      <c r="QB188" s="21"/>
      <c r="QC188" s="21"/>
      <c r="QD188" s="21"/>
      <c r="QE188" s="21"/>
      <c r="QF188" s="21"/>
      <c r="QG188" s="21"/>
      <c r="QH188" s="21"/>
      <c r="QI188" s="21"/>
      <c r="QJ188" s="21"/>
      <c r="QK188" s="21"/>
      <c r="QL188" s="21"/>
      <c r="QM188" s="21"/>
      <c r="QN188" s="21"/>
      <c r="QO188" s="21"/>
      <c r="QP188" s="21"/>
      <c r="QQ188" s="21"/>
      <c r="QR188" s="21"/>
      <c r="QS188" s="21"/>
      <c r="QT188" s="21"/>
      <c r="QU188" s="21"/>
      <c r="QV188" s="21"/>
      <c r="QW188" s="21"/>
      <c r="QX188" s="21"/>
      <c r="QY188" s="21"/>
      <c r="QZ188" s="21"/>
      <c r="RA188" s="21"/>
      <c r="RB188" s="21"/>
      <c r="RC188" s="21"/>
      <c r="RD188" s="21"/>
      <c r="RE188" s="21"/>
      <c r="RF188" s="21"/>
      <c r="RG188" s="21"/>
      <c r="RH188" s="21"/>
      <c r="RI188" s="21"/>
      <c r="RJ188" s="21"/>
      <c r="RK188" s="21"/>
      <c r="RL188" s="21"/>
      <c r="RM188" s="21"/>
      <c r="RN188" s="21"/>
      <c r="RO188" s="21"/>
      <c r="RP188" s="21"/>
      <c r="RQ188" s="21"/>
      <c r="RR188" s="21"/>
      <c r="RS188" s="21"/>
      <c r="RT188" s="21"/>
      <c r="RU188" s="21"/>
      <c r="RV188" s="21"/>
      <c r="RW188" s="21"/>
      <c r="RX188" s="21"/>
      <c r="RY188" s="21"/>
      <c r="RZ188" s="21"/>
      <c r="SA188" s="21"/>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row>
    <row r="189" spans="2:572" ht="15" hidden="1" customHeight="1" outlineLevel="1">
      <c r="B189" s="23" t="s">
        <v>870</v>
      </c>
      <c r="C189" s="69" t="str">
        <f>HYPERLINK("#Référentiel_de_Compétences!"&amp;ADDRESS(6+MATCH(B189,[2]Référentiel_de_Compétences!$B$7:$B$218,0),4),"Définition")</f>
        <v>Définition</v>
      </c>
      <c r="D189" s="24" t="str">
        <f>VLOOKUP(B189,[2]Référentiel_de_Compétences!$B$7:$C$399,2,0)</f>
        <v>Normes et standards en matière de sécurité</v>
      </c>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19"/>
      <c r="AE189" s="21"/>
      <c r="AF189" s="19"/>
      <c r="AG189" s="19"/>
      <c r="AH189" s="21"/>
      <c r="AI189" s="19"/>
      <c r="AJ189" s="19"/>
      <c r="AK189" s="21"/>
      <c r="AL189" s="19"/>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19"/>
      <c r="HS189" s="19"/>
      <c r="HT189" s="19"/>
      <c r="HU189" s="19"/>
      <c r="HV189" s="19"/>
      <c r="HW189" s="19"/>
      <c r="HX189" s="19"/>
      <c r="HY189" s="19"/>
      <c r="HZ189" s="19"/>
      <c r="IA189" s="19"/>
      <c r="IB189" s="19"/>
      <c r="IC189" s="19"/>
      <c r="ID189" s="84"/>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19"/>
      <c r="JH189" s="19"/>
      <c r="JI189" s="19"/>
      <c r="JJ189" s="19"/>
      <c r="JK189" s="19"/>
      <c r="JL189" s="19"/>
      <c r="JM189" s="19"/>
      <c r="JN189" s="19"/>
      <c r="JO189" s="19"/>
      <c r="JP189" s="19"/>
      <c r="JQ189" s="19"/>
      <c r="JR189" s="19"/>
      <c r="JS189" s="19"/>
      <c r="JT189" s="19"/>
      <c r="JU189" s="19"/>
      <c r="JV189" s="19"/>
      <c r="JW189" s="19"/>
      <c r="JX189" s="19"/>
      <c r="JY189" s="19"/>
      <c r="JZ189" s="19"/>
      <c r="KA189" s="19"/>
      <c r="KB189" s="19"/>
      <c r="KC189" s="19"/>
      <c r="KD189" s="19"/>
      <c r="KE189" s="19"/>
      <c r="KF189" s="19"/>
      <c r="KG189" s="19"/>
      <c r="KH189" s="19"/>
      <c r="KI189" s="19"/>
      <c r="KJ189" s="19"/>
      <c r="KK189" s="19"/>
      <c r="KL189" s="19"/>
      <c r="KM189" s="19"/>
      <c r="KN189" s="19"/>
      <c r="KO189" s="19"/>
      <c r="KP189" s="19"/>
      <c r="KQ189" s="19"/>
      <c r="KR189" s="19"/>
      <c r="KS189" s="19"/>
      <c r="KT189" s="19"/>
      <c r="KU189" s="19"/>
      <c r="KV189" s="19"/>
      <c r="KW189" s="19"/>
      <c r="KX189" s="19"/>
      <c r="KY189" s="19"/>
      <c r="KZ189" s="19"/>
      <c r="LA189" s="19"/>
      <c r="LB189" s="19"/>
      <c r="LC189" s="19"/>
      <c r="LD189" s="19"/>
      <c r="LE189" s="19"/>
      <c r="LF189" s="19"/>
      <c r="LG189" s="19"/>
      <c r="LH189" s="19"/>
      <c r="LI189" s="19"/>
      <c r="LJ189" s="19"/>
      <c r="LK189" s="19"/>
      <c r="LL189" s="19"/>
      <c r="LM189" s="19"/>
      <c r="LN189" s="19"/>
      <c r="LO189" s="19"/>
      <c r="LP189" s="19"/>
      <c r="LQ189" s="19"/>
      <c r="LR189" s="19"/>
      <c r="LS189" s="19"/>
      <c r="LT189" s="19"/>
      <c r="LU189" s="19"/>
      <c r="LV189" s="19"/>
      <c r="LW189" s="19"/>
      <c r="LX189" s="19"/>
      <c r="LY189" s="19"/>
      <c r="LZ189" s="19"/>
      <c r="MA189" s="19"/>
      <c r="MB189" s="19"/>
      <c r="MC189" s="19"/>
      <c r="MD189" s="19"/>
      <c r="ME189" s="19"/>
      <c r="MF189" s="19"/>
      <c r="MG189" s="19"/>
      <c r="MH189" s="19"/>
      <c r="MI189" s="19"/>
      <c r="MJ189" s="19"/>
      <c r="MK189" s="19"/>
      <c r="ML189" s="19"/>
      <c r="MM189" s="19"/>
      <c r="MN189" s="19"/>
      <c r="MO189" s="19"/>
      <c r="MP189" s="19"/>
      <c r="MQ189" s="19"/>
      <c r="MR189" s="19"/>
      <c r="MS189" s="19"/>
      <c r="MT189" s="19"/>
      <c r="MU189" s="19"/>
      <c r="MV189" s="19"/>
      <c r="MW189" s="19"/>
      <c r="MX189" s="19"/>
      <c r="MY189" s="19"/>
      <c r="MZ189" s="19"/>
      <c r="NA189" s="19"/>
      <c r="NB189" s="19"/>
      <c r="NC189" s="19"/>
      <c r="ND189" s="19"/>
      <c r="NE189" s="19"/>
      <c r="NF189" s="19"/>
      <c r="NG189" s="19"/>
      <c r="NH189" s="19"/>
      <c r="NI189" s="19"/>
      <c r="NJ189" s="19"/>
      <c r="NK189" s="19"/>
      <c r="NL189" s="19"/>
      <c r="NM189" s="19"/>
      <c r="NN189" s="19"/>
      <c r="NO189" s="19"/>
      <c r="NP189" s="19"/>
      <c r="NQ189" s="19"/>
      <c r="NR189" s="19"/>
      <c r="NS189" s="19"/>
      <c r="NT189" s="19"/>
      <c r="NU189" s="19"/>
      <c r="NV189" s="19"/>
      <c r="NW189" s="19"/>
      <c r="NX189" s="19"/>
      <c r="NY189" s="19"/>
      <c r="NZ189" s="19"/>
      <c r="OA189" s="19"/>
      <c r="OB189" s="19"/>
      <c r="OC189" s="19"/>
      <c r="OD189" s="19"/>
      <c r="OE189" s="19"/>
      <c r="OF189" s="19"/>
      <c r="OG189" s="19"/>
      <c r="OH189" s="19"/>
      <c r="OI189" s="19"/>
      <c r="OJ189" s="19"/>
      <c r="OK189" s="19"/>
      <c r="OL189" s="19"/>
      <c r="OM189" s="19"/>
      <c r="ON189" s="19"/>
      <c r="OO189" s="19"/>
      <c r="OP189" s="19"/>
      <c r="OQ189" s="19"/>
      <c r="OR189" s="19"/>
      <c r="OS189" s="19"/>
      <c r="OT189" s="19"/>
      <c r="OU189" s="19"/>
      <c r="OV189" s="19"/>
      <c r="OW189" s="19"/>
      <c r="OX189" s="19"/>
      <c r="OY189" s="19"/>
      <c r="OZ189" s="19"/>
      <c r="PA189" s="19"/>
      <c r="PB189" s="19"/>
      <c r="PC189" s="19"/>
      <c r="PD189" s="19"/>
      <c r="PE189" s="19"/>
      <c r="PF189" s="19"/>
      <c r="PG189" s="19"/>
      <c r="PH189" s="19"/>
      <c r="PI189" s="19"/>
      <c r="PJ189" s="19"/>
      <c r="PK189" s="19"/>
      <c r="PL189" s="19"/>
      <c r="PM189" s="19"/>
      <c r="PN189" s="19"/>
      <c r="PO189" s="19"/>
      <c r="PP189" s="19"/>
      <c r="PQ189" s="19"/>
      <c r="PR189" s="19"/>
      <c r="PS189" s="19"/>
      <c r="PT189" s="19"/>
      <c r="PU189" s="19"/>
      <c r="PV189" s="19"/>
      <c r="PW189" s="19"/>
      <c r="PX189" s="19"/>
      <c r="PY189" s="19"/>
      <c r="PZ189" s="19"/>
      <c r="QA189" s="19"/>
      <c r="QB189" s="19"/>
      <c r="QC189" s="19"/>
      <c r="QD189" s="19"/>
      <c r="QE189" s="19"/>
      <c r="QF189" s="19"/>
      <c r="QG189" s="19"/>
      <c r="QH189" s="19"/>
      <c r="QI189" s="19"/>
      <c r="QJ189" s="19"/>
      <c r="QK189" s="19"/>
      <c r="QL189" s="19"/>
      <c r="QM189" s="19"/>
      <c r="QN189" s="19"/>
      <c r="QO189" s="19"/>
      <c r="QP189" s="19"/>
      <c r="QQ189" s="19"/>
      <c r="QR189" s="19"/>
      <c r="QS189" s="19"/>
      <c r="QT189" s="19"/>
      <c r="QU189" s="19"/>
      <c r="QV189" s="19"/>
      <c r="QW189" s="19"/>
      <c r="QX189" s="19"/>
      <c r="QY189" s="19"/>
      <c r="QZ189" s="19"/>
      <c r="RA189" s="19"/>
      <c r="RB189" s="19"/>
      <c r="RC189" s="19"/>
      <c r="RD189" s="19"/>
      <c r="RE189" s="19"/>
      <c r="RF189" s="19"/>
      <c r="RG189" s="19"/>
      <c r="RH189" s="19"/>
      <c r="RI189" s="19"/>
      <c r="RJ189" s="19"/>
      <c r="RK189" s="19"/>
      <c r="RL189" s="19"/>
      <c r="RM189" s="19"/>
      <c r="RN189" s="19"/>
      <c r="RO189" s="19"/>
      <c r="RP189" s="19"/>
      <c r="RQ189" s="19"/>
      <c r="RR189" s="19"/>
      <c r="RS189" s="19"/>
      <c r="RT189" s="19"/>
      <c r="RU189" s="19"/>
      <c r="RV189" s="19"/>
      <c r="RW189" s="19"/>
      <c r="RX189" s="19"/>
      <c r="RY189" s="19"/>
      <c r="RZ189" s="19"/>
      <c r="SA189" s="19"/>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row>
    <row r="190" spans="2:572" ht="15" hidden="1" customHeight="1" outlineLevel="1">
      <c r="B190" s="23" t="s">
        <v>871</v>
      </c>
      <c r="C190" s="69" t="str">
        <f>HYPERLINK("#Référentiel_de_Compétences!"&amp;ADDRESS(6+MATCH(B190,[2]Référentiel_de_Compétences!$B$7:$B$218,0),4),"Définition")</f>
        <v>Définition</v>
      </c>
      <c r="D190" s="24" t="str">
        <f>VLOOKUP(B190,[2]Référentiel_de_Compétences!$B$7:$C$399,2,0)</f>
        <v>Promotion des principes de sécurité</v>
      </c>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19"/>
      <c r="AE190" s="21"/>
      <c r="AF190" s="19"/>
      <c r="AG190" s="19"/>
      <c r="AH190" s="21"/>
      <c r="AI190" s="19"/>
      <c r="AJ190" s="19"/>
      <c r="AK190" s="21"/>
      <c r="AL190" s="19"/>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19"/>
      <c r="HS190" s="19"/>
      <c r="HT190" s="19"/>
      <c r="HU190" s="19"/>
      <c r="HV190" s="19"/>
      <c r="HW190" s="19"/>
      <c r="HX190" s="19"/>
      <c r="HY190" s="19"/>
      <c r="HZ190" s="19"/>
      <c r="IA190" s="19"/>
      <c r="IB190" s="19"/>
      <c r="IC190" s="19"/>
      <c r="ID190" s="84"/>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19"/>
      <c r="JH190" s="19"/>
      <c r="JI190" s="19"/>
      <c r="JJ190" s="19"/>
      <c r="JK190" s="19"/>
      <c r="JL190" s="19"/>
      <c r="JM190" s="19"/>
      <c r="JN190" s="19"/>
      <c r="JO190" s="19"/>
      <c r="JP190" s="19"/>
      <c r="JQ190" s="19"/>
      <c r="JR190" s="19"/>
      <c r="JS190" s="19"/>
      <c r="JT190" s="19"/>
      <c r="JU190" s="19"/>
      <c r="JV190" s="19"/>
      <c r="JW190" s="19"/>
      <c r="JX190" s="19"/>
      <c r="JY190" s="19"/>
      <c r="JZ190" s="19"/>
      <c r="KA190" s="19"/>
      <c r="KB190" s="19"/>
      <c r="KC190" s="19"/>
      <c r="KD190" s="19"/>
      <c r="KE190" s="19"/>
      <c r="KF190" s="19"/>
      <c r="KG190" s="19"/>
      <c r="KH190" s="19"/>
      <c r="KI190" s="19"/>
      <c r="KJ190" s="19"/>
      <c r="KK190" s="19"/>
      <c r="KL190" s="19"/>
      <c r="KM190" s="19"/>
      <c r="KN190" s="19"/>
      <c r="KO190" s="19"/>
      <c r="KP190" s="19"/>
      <c r="KQ190" s="19"/>
      <c r="KR190" s="19"/>
      <c r="KS190" s="19"/>
      <c r="KT190" s="19"/>
      <c r="KU190" s="19"/>
      <c r="KV190" s="19"/>
      <c r="KW190" s="19"/>
      <c r="KX190" s="19"/>
      <c r="KY190" s="19"/>
      <c r="KZ190" s="19"/>
      <c r="LA190" s="19"/>
      <c r="LB190" s="19"/>
      <c r="LC190" s="19"/>
      <c r="LD190" s="19"/>
      <c r="LE190" s="19"/>
      <c r="LF190" s="19"/>
      <c r="LG190" s="19"/>
      <c r="LH190" s="19"/>
      <c r="LI190" s="19"/>
      <c r="LJ190" s="19"/>
      <c r="LK190" s="19"/>
      <c r="LL190" s="19"/>
      <c r="LM190" s="19"/>
      <c r="LN190" s="19"/>
      <c r="LO190" s="19"/>
      <c r="LP190" s="19"/>
      <c r="LQ190" s="19"/>
      <c r="LR190" s="19"/>
      <c r="LS190" s="19"/>
      <c r="LT190" s="19"/>
      <c r="LU190" s="19"/>
      <c r="LV190" s="19"/>
      <c r="LW190" s="19"/>
      <c r="LX190" s="19"/>
      <c r="LY190" s="19"/>
      <c r="LZ190" s="19"/>
      <c r="MA190" s="19"/>
      <c r="MB190" s="19"/>
      <c r="MC190" s="19"/>
      <c r="MD190" s="19"/>
      <c r="ME190" s="19"/>
      <c r="MF190" s="19"/>
      <c r="MG190" s="19"/>
      <c r="MH190" s="19"/>
      <c r="MI190" s="19"/>
      <c r="MJ190" s="19"/>
      <c r="MK190" s="19"/>
      <c r="ML190" s="19"/>
      <c r="MM190" s="19"/>
      <c r="MN190" s="19"/>
      <c r="MO190" s="19"/>
      <c r="MP190" s="19"/>
      <c r="MQ190" s="19"/>
      <c r="MR190" s="19"/>
      <c r="MS190" s="19"/>
      <c r="MT190" s="19"/>
      <c r="MU190" s="19"/>
      <c r="MV190" s="19"/>
      <c r="MW190" s="19"/>
      <c r="MX190" s="19"/>
      <c r="MY190" s="19"/>
      <c r="MZ190" s="19"/>
      <c r="NA190" s="19"/>
      <c r="NB190" s="19"/>
      <c r="NC190" s="19"/>
      <c r="ND190" s="19"/>
      <c r="NE190" s="19"/>
      <c r="NF190" s="19"/>
      <c r="NG190" s="19"/>
      <c r="NH190" s="19"/>
      <c r="NI190" s="19"/>
      <c r="NJ190" s="19"/>
      <c r="NK190" s="19"/>
      <c r="NL190" s="19"/>
      <c r="NM190" s="19"/>
      <c r="NN190" s="19"/>
      <c r="NO190" s="19"/>
      <c r="NP190" s="19"/>
      <c r="NQ190" s="19"/>
      <c r="NR190" s="19"/>
      <c r="NS190" s="19"/>
      <c r="NT190" s="19"/>
      <c r="NU190" s="19"/>
      <c r="NV190" s="19"/>
      <c r="NW190" s="19"/>
      <c r="NX190" s="19"/>
      <c r="NY190" s="19"/>
      <c r="NZ190" s="19"/>
      <c r="OA190" s="19"/>
      <c r="OB190" s="19"/>
      <c r="OC190" s="19"/>
      <c r="OD190" s="19"/>
      <c r="OE190" s="19"/>
      <c r="OF190" s="19"/>
      <c r="OG190" s="19"/>
      <c r="OH190" s="19"/>
      <c r="OI190" s="19"/>
      <c r="OJ190" s="19"/>
      <c r="OK190" s="19"/>
      <c r="OL190" s="19"/>
      <c r="OM190" s="19"/>
      <c r="ON190" s="19"/>
      <c r="OO190" s="19"/>
      <c r="OP190" s="19"/>
      <c r="OQ190" s="19"/>
      <c r="OR190" s="19"/>
      <c r="OS190" s="19"/>
      <c r="OT190" s="19"/>
      <c r="OU190" s="19"/>
      <c r="OV190" s="19"/>
      <c r="OW190" s="19"/>
      <c r="OX190" s="19"/>
      <c r="OY190" s="19"/>
      <c r="OZ190" s="19"/>
      <c r="PA190" s="19"/>
      <c r="PB190" s="19"/>
      <c r="PC190" s="19"/>
      <c r="PD190" s="19"/>
      <c r="PE190" s="19"/>
      <c r="PF190" s="19"/>
      <c r="PG190" s="19"/>
      <c r="PH190" s="19"/>
      <c r="PI190" s="19"/>
      <c r="PJ190" s="19"/>
      <c r="PK190" s="19"/>
      <c r="PL190" s="19"/>
      <c r="PM190" s="19"/>
      <c r="PN190" s="19"/>
      <c r="PO190" s="19"/>
      <c r="PP190" s="19"/>
      <c r="PQ190" s="19"/>
      <c r="PR190" s="19"/>
      <c r="PS190" s="19"/>
      <c r="PT190" s="19"/>
      <c r="PU190" s="19"/>
      <c r="PV190" s="19"/>
      <c r="PW190" s="19"/>
      <c r="PX190" s="19"/>
      <c r="PY190" s="19"/>
      <c r="PZ190" s="19"/>
      <c r="QA190" s="19"/>
      <c r="QB190" s="19"/>
      <c r="QC190" s="19"/>
      <c r="QD190" s="19"/>
      <c r="QE190" s="19"/>
      <c r="QF190" s="19"/>
      <c r="QG190" s="19"/>
      <c r="QH190" s="19"/>
      <c r="QI190" s="19"/>
      <c r="QJ190" s="19"/>
      <c r="QK190" s="19"/>
      <c r="QL190" s="19"/>
      <c r="QM190" s="19"/>
      <c r="QN190" s="19"/>
      <c r="QO190" s="19"/>
      <c r="QP190" s="19"/>
      <c r="QQ190" s="19"/>
      <c r="QR190" s="19"/>
      <c r="QS190" s="19"/>
      <c r="QT190" s="19"/>
      <c r="QU190" s="19"/>
      <c r="QV190" s="19"/>
      <c r="QW190" s="19"/>
      <c r="QX190" s="19"/>
      <c r="QY190" s="19"/>
      <c r="QZ190" s="19"/>
      <c r="RA190" s="19"/>
      <c r="RB190" s="19"/>
      <c r="RC190" s="19"/>
      <c r="RD190" s="19"/>
      <c r="RE190" s="19"/>
      <c r="RF190" s="19"/>
      <c r="RG190" s="19"/>
      <c r="RH190" s="19"/>
      <c r="RI190" s="19"/>
      <c r="RJ190" s="19"/>
      <c r="RK190" s="19"/>
      <c r="RL190" s="19"/>
      <c r="RM190" s="19"/>
      <c r="RN190" s="19"/>
      <c r="RO190" s="19"/>
      <c r="RP190" s="19"/>
      <c r="RQ190" s="19"/>
      <c r="RR190" s="19"/>
      <c r="RS190" s="19"/>
      <c r="RT190" s="19"/>
      <c r="RU190" s="19"/>
      <c r="RV190" s="19"/>
      <c r="RW190" s="19"/>
      <c r="RX190" s="19"/>
      <c r="RY190" s="19"/>
      <c r="RZ190" s="19"/>
      <c r="SA190" s="19"/>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row>
    <row r="191" spans="2:572" ht="15" hidden="1" customHeight="1" outlineLevel="1">
      <c r="B191" s="23" t="s">
        <v>872</v>
      </c>
      <c r="C191" s="69" t="str">
        <f>HYPERLINK("#Référentiel_de_Compétences!"&amp;ADDRESS(6+MATCH(B191,[2]Référentiel_de_Compétences!$B$7:$B$218,0),4),"Définition")</f>
        <v>Définition</v>
      </c>
      <c r="D191" s="24" t="str">
        <f>VLOOKUP(B191,[2]Référentiel_de_Compétences!$B$7:$C$399,2,0)</f>
        <v>Contraintes légales et aspects juridiques liés à la sécurité</v>
      </c>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19"/>
      <c r="AE191" s="21"/>
      <c r="AF191" s="19"/>
      <c r="AG191" s="19"/>
      <c r="AH191" s="21"/>
      <c r="AI191" s="19"/>
      <c r="AJ191" s="19"/>
      <c r="AK191" s="21"/>
      <c r="AL191" s="19"/>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19"/>
      <c r="HS191" s="19"/>
      <c r="HT191" s="19"/>
      <c r="HU191" s="19"/>
      <c r="HV191" s="19"/>
      <c r="HW191" s="19"/>
      <c r="HX191" s="19"/>
      <c r="HY191" s="19"/>
      <c r="HZ191" s="19"/>
      <c r="IA191" s="19"/>
      <c r="IB191" s="19"/>
      <c r="IC191" s="19"/>
      <c r="ID191" s="84"/>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19"/>
      <c r="JH191" s="19"/>
      <c r="JI191" s="19"/>
      <c r="JJ191" s="19"/>
      <c r="JK191" s="19"/>
      <c r="JL191" s="19"/>
      <c r="JM191" s="19"/>
      <c r="JN191" s="19"/>
      <c r="JO191" s="19"/>
      <c r="JP191" s="19"/>
      <c r="JQ191" s="19"/>
      <c r="JR191" s="19"/>
      <c r="JS191" s="19"/>
      <c r="JT191" s="19"/>
      <c r="JU191" s="19"/>
      <c r="JV191" s="19"/>
      <c r="JW191" s="19"/>
      <c r="JX191" s="19"/>
      <c r="JY191" s="19"/>
      <c r="JZ191" s="19"/>
      <c r="KA191" s="19"/>
      <c r="KB191" s="19"/>
      <c r="KC191" s="19"/>
      <c r="KD191" s="19"/>
      <c r="KE191" s="19"/>
      <c r="KF191" s="19"/>
      <c r="KG191" s="19"/>
      <c r="KH191" s="19"/>
      <c r="KI191" s="19"/>
      <c r="KJ191" s="19"/>
      <c r="KK191" s="19"/>
      <c r="KL191" s="19"/>
      <c r="KM191" s="19"/>
      <c r="KN191" s="19"/>
      <c r="KO191" s="19"/>
      <c r="KP191" s="19"/>
      <c r="KQ191" s="19"/>
      <c r="KR191" s="19"/>
      <c r="KS191" s="19"/>
      <c r="KT191" s="19"/>
      <c r="KU191" s="19"/>
      <c r="KV191" s="19"/>
      <c r="KW191" s="19"/>
      <c r="KX191" s="19"/>
      <c r="KY191" s="19"/>
      <c r="KZ191" s="19"/>
      <c r="LA191" s="19"/>
      <c r="LB191" s="19"/>
      <c r="LC191" s="19"/>
      <c r="LD191" s="19"/>
      <c r="LE191" s="19"/>
      <c r="LF191" s="19"/>
      <c r="LG191" s="19"/>
      <c r="LH191" s="19"/>
      <c r="LI191" s="19"/>
      <c r="LJ191" s="19"/>
      <c r="LK191" s="19"/>
      <c r="LL191" s="19"/>
      <c r="LM191" s="19"/>
      <c r="LN191" s="19"/>
      <c r="LO191" s="19"/>
      <c r="LP191" s="19"/>
      <c r="LQ191" s="19"/>
      <c r="LR191" s="19"/>
      <c r="LS191" s="19"/>
      <c r="LT191" s="19"/>
      <c r="LU191" s="19"/>
      <c r="LV191" s="19"/>
      <c r="LW191" s="19"/>
      <c r="LX191" s="19"/>
      <c r="LY191" s="19"/>
      <c r="LZ191" s="19"/>
      <c r="MA191" s="19"/>
      <c r="MB191" s="19"/>
      <c r="MC191" s="19"/>
      <c r="MD191" s="19"/>
      <c r="ME191" s="19"/>
      <c r="MF191" s="19"/>
      <c r="MG191" s="19"/>
      <c r="MH191" s="19"/>
      <c r="MI191" s="19"/>
      <c r="MJ191" s="19"/>
      <c r="MK191" s="19"/>
      <c r="ML191" s="19"/>
      <c r="MM191" s="19"/>
      <c r="MN191" s="19"/>
      <c r="MO191" s="19"/>
      <c r="MP191" s="19"/>
      <c r="MQ191" s="19"/>
      <c r="MR191" s="19"/>
      <c r="MS191" s="19"/>
      <c r="MT191" s="19"/>
      <c r="MU191" s="19"/>
      <c r="MV191" s="19"/>
      <c r="MW191" s="19"/>
      <c r="MX191" s="19"/>
      <c r="MY191" s="19"/>
      <c r="MZ191" s="19"/>
      <c r="NA191" s="19"/>
      <c r="NB191" s="19"/>
      <c r="NC191" s="19"/>
      <c r="ND191" s="19"/>
      <c r="NE191" s="19"/>
      <c r="NF191" s="19"/>
      <c r="NG191" s="19"/>
      <c r="NH191" s="19"/>
      <c r="NI191" s="19"/>
      <c r="NJ191" s="19"/>
      <c r="NK191" s="19"/>
      <c r="NL191" s="19"/>
      <c r="NM191" s="19"/>
      <c r="NN191" s="19"/>
      <c r="NO191" s="19"/>
      <c r="NP191" s="19"/>
      <c r="NQ191" s="19"/>
      <c r="NR191" s="19"/>
      <c r="NS191" s="19"/>
      <c r="NT191" s="19"/>
      <c r="NU191" s="19"/>
      <c r="NV191" s="19"/>
      <c r="NW191" s="19"/>
      <c r="NX191" s="19"/>
      <c r="NY191" s="19"/>
      <c r="NZ191" s="19"/>
      <c r="OA191" s="19"/>
      <c r="OB191" s="19"/>
      <c r="OC191" s="19"/>
      <c r="OD191" s="19"/>
      <c r="OE191" s="19"/>
      <c r="OF191" s="19"/>
      <c r="OG191" s="19"/>
      <c r="OH191" s="19"/>
      <c r="OI191" s="19"/>
      <c r="OJ191" s="19"/>
      <c r="OK191" s="19"/>
      <c r="OL191" s="19"/>
      <c r="OM191" s="19"/>
      <c r="ON191" s="19"/>
      <c r="OO191" s="19"/>
      <c r="OP191" s="19"/>
      <c r="OQ191" s="19"/>
      <c r="OR191" s="19"/>
      <c r="OS191" s="19"/>
      <c r="OT191" s="19"/>
      <c r="OU191" s="19"/>
      <c r="OV191" s="19"/>
      <c r="OW191" s="19"/>
      <c r="OX191" s="19"/>
      <c r="OY191" s="19"/>
      <c r="OZ191" s="19"/>
      <c r="PA191" s="19"/>
      <c r="PB191" s="19"/>
      <c r="PC191" s="19"/>
      <c r="PD191" s="19"/>
      <c r="PE191" s="19"/>
      <c r="PF191" s="19"/>
      <c r="PG191" s="19"/>
      <c r="PH191" s="19"/>
      <c r="PI191" s="19"/>
      <c r="PJ191" s="19"/>
      <c r="PK191" s="19"/>
      <c r="PL191" s="19"/>
      <c r="PM191" s="19"/>
      <c r="PN191" s="19"/>
      <c r="PO191" s="19"/>
      <c r="PP191" s="19"/>
      <c r="PQ191" s="19"/>
      <c r="PR191" s="19"/>
      <c r="PS191" s="19"/>
      <c r="PT191" s="19"/>
      <c r="PU191" s="19"/>
      <c r="PV191" s="19"/>
      <c r="PW191" s="19"/>
      <c r="PX191" s="19"/>
      <c r="PY191" s="19"/>
      <c r="PZ191" s="19"/>
      <c r="QA191" s="19"/>
      <c r="QB191" s="19"/>
      <c r="QC191" s="19"/>
      <c r="QD191" s="19"/>
      <c r="QE191" s="19"/>
      <c r="QF191" s="19"/>
      <c r="QG191" s="19"/>
      <c r="QH191" s="19"/>
      <c r="QI191" s="19"/>
      <c r="QJ191" s="19"/>
      <c r="QK191" s="19"/>
      <c r="QL191" s="19"/>
      <c r="QM191" s="19"/>
      <c r="QN191" s="19"/>
      <c r="QO191" s="19"/>
      <c r="QP191" s="19"/>
      <c r="QQ191" s="19"/>
      <c r="QR191" s="19"/>
      <c r="QS191" s="19"/>
      <c r="QT191" s="19"/>
      <c r="QU191" s="19"/>
      <c r="QV191" s="19"/>
      <c r="QW191" s="19"/>
      <c r="QX191" s="19"/>
      <c r="QY191" s="19"/>
      <c r="QZ191" s="19"/>
      <c r="RA191" s="19"/>
      <c r="RB191" s="19"/>
      <c r="RC191" s="19"/>
      <c r="RD191" s="19"/>
      <c r="RE191" s="19"/>
      <c r="RF191" s="19"/>
      <c r="RG191" s="19"/>
      <c r="RH191" s="19"/>
      <c r="RI191" s="19"/>
      <c r="RJ191" s="19"/>
      <c r="RK191" s="19"/>
      <c r="RL191" s="19"/>
      <c r="RM191" s="19"/>
      <c r="RN191" s="19"/>
      <c r="RO191" s="19"/>
      <c r="RP191" s="19"/>
      <c r="RQ191" s="19"/>
      <c r="RR191" s="19"/>
      <c r="RS191" s="19"/>
      <c r="RT191" s="19"/>
      <c r="RU191" s="19"/>
      <c r="RV191" s="19"/>
      <c r="RW191" s="19"/>
      <c r="RX191" s="19"/>
      <c r="RY191" s="19"/>
      <c r="RZ191" s="19"/>
      <c r="SA191" s="19"/>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row>
    <row r="192" spans="2:572" ht="15" hidden="1" customHeight="1" outlineLevel="1">
      <c r="B192" s="23" t="s">
        <v>873</v>
      </c>
      <c r="C192" s="69" t="str">
        <f>HYPERLINK("#Référentiel_de_Compétences!"&amp;ADDRESS(6+MATCH(B192,[2]Référentiel_de_Compétences!$B$7:$B$218,0),4),"Définition")</f>
        <v>Définition</v>
      </c>
      <c r="D192" s="24" t="str">
        <f>VLOOKUP(B192,[2]Référentiel_de_Compétences!$B$7:$C$399,2,0)</f>
        <v>Outils liés à la sécurité</v>
      </c>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19"/>
      <c r="AE192" s="21"/>
      <c r="AF192" s="19"/>
      <c r="AG192" s="19"/>
      <c r="AH192" s="21"/>
      <c r="AI192" s="19"/>
      <c r="AJ192" s="19"/>
      <c r="AK192" s="21"/>
      <c r="AL192" s="19"/>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84"/>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1"/>
      <c r="JH192" s="21"/>
      <c r="JI192" s="21"/>
      <c r="JJ192" s="21"/>
      <c r="JK192" s="21"/>
      <c r="JL192" s="21"/>
      <c r="JM192" s="21"/>
      <c r="JN192" s="21"/>
      <c r="JO192" s="21"/>
      <c r="JP192" s="21"/>
      <c r="JQ192" s="21"/>
      <c r="JR192" s="21"/>
      <c r="JS192" s="21"/>
      <c r="JT192" s="21"/>
      <c r="JU192" s="21"/>
      <c r="JV192" s="21"/>
      <c r="JW192" s="21"/>
      <c r="JX192" s="21"/>
      <c r="JY192" s="21"/>
      <c r="JZ192" s="21"/>
      <c r="KA192" s="21"/>
      <c r="KB192" s="21"/>
      <c r="KC192" s="21"/>
      <c r="KD192" s="21"/>
      <c r="KE192" s="21"/>
      <c r="KF192" s="21"/>
      <c r="KG192" s="21"/>
      <c r="KH192" s="21"/>
      <c r="KI192" s="21"/>
      <c r="KJ192" s="21"/>
      <c r="KK192" s="21"/>
      <c r="KL192" s="21"/>
      <c r="KM192" s="21"/>
      <c r="KN192" s="21"/>
      <c r="KO192" s="21"/>
      <c r="KP192" s="21"/>
      <c r="KQ192" s="21"/>
      <c r="KR192" s="21"/>
      <c r="KS192" s="21"/>
      <c r="KT192" s="21"/>
      <c r="KU192" s="21"/>
      <c r="KV192" s="21"/>
      <c r="KW192" s="21"/>
      <c r="KX192" s="21"/>
      <c r="KY192" s="21"/>
      <c r="KZ192" s="21"/>
      <c r="LA192" s="21"/>
      <c r="LB192" s="21"/>
      <c r="LC192" s="21"/>
      <c r="LD192" s="21"/>
      <c r="LE192" s="21"/>
      <c r="LF192" s="21"/>
      <c r="LG192" s="21"/>
      <c r="LH192" s="21"/>
      <c r="LI192" s="21"/>
      <c r="LJ192" s="21"/>
      <c r="LK192" s="21"/>
      <c r="LL192" s="21"/>
      <c r="LM192" s="21"/>
      <c r="LN192" s="21"/>
      <c r="LO192" s="21"/>
      <c r="LP192" s="21"/>
      <c r="LQ192" s="21"/>
      <c r="LR192" s="21"/>
      <c r="LS192" s="21"/>
      <c r="LT192" s="21"/>
      <c r="LU192" s="21"/>
      <c r="LV192" s="21"/>
      <c r="LW192" s="21"/>
      <c r="LX192" s="21"/>
      <c r="LY192" s="21"/>
      <c r="LZ192" s="21"/>
      <c r="MA192" s="21"/>
      <c r="MB192" s="21"/>
      <c r="MC192" s="21"/>
      <c r="MD192" s="21"/>
      <c r="ME192" s="21"/>
      <c r="MF192" s="21"/>
      <c r="MG192" s="21"/>
      <c r="MH192" s="21"/>
      <c r="MI192" s="21"/>
      <c r="MJ192" s="21"/>
      <c r="MK192" s="21"/>
      <c r="ML192" s="21"/>
      <c r="MM192" s="21"/>
      <c r="MN192" s="21"/>
      <c r="MO192" s="21"/>
      <c r="MP192" s="21"/>
      <c r="MQ192" s="21"/>
      <c r="MR192" s="21"/>
      <c r="MS192" s="21"/>
      <c r="MT192" s="21"/>
      <c r="MU192" s="21"/>
      <c r="MV192" s="21"/>
      <c r="MW192" s="21"/>
      <c r="MX192" s="21"/>
      <c r="MY192" s="21"/>
      <c r="MZ192" s="21"/>
      <c r="NA192" s="21"/>
      <c r="NB192" s="21"/>
      <c r="NC192" s="21"/>
      <c r="ND192" s="21"/>
      <c r="NE192" s="21"/>
      <c r="NF192" s="21"/>
      <c r="NG192" s="21"/>
      <c r="NH192" s="21"/>
      <c r="NI192" s="21"/>
      <c r="NJ192" s="21"/>
      <c r="NK192" s="21"/>
      <c r="NL192" s="21"/>
      <c r="NM192" s="21"/>
      <c r="NN192" s="21"/>
      <c r="NO192" s="21"/>
      <c r="NP192" s="21"/>
      <c r="NQ192" s="21"/>
      <c r="NR192" s="21"/>
      <c r="NS192" s="21"/>
      <c r="NT192" s="21"/>
      <c r="NU192" s="21"/>
      <c r="NV192" s="21"/>
      <c r="NW192" s="21"/>
      <c r="NX192" s="21"/>
      <c r="NY192" s="21"/>
      <c r="NZ192" s="21"/>
      <c r="OA192" s="21"/>
      <c r="OB192" s="21"/>
      <c r="OC192" s="21"/>
      <c r="OD192" s="21"/>
      <c r="OE192" s="21"/>
      <c r="OF192" s="21"/>
      <c r="OG192" s="21"/>
      <c r="OH192" s="21"/>
      <c r="OI192" s="21"/>
      <c r="OJ192" s="21"/>
      <c r="OK192" s="21"/>
      <c r="OL192" s="21"/>
      <c r="OM192" s="21"/>
      <c r="ON192" s="21"/>
      <c r="OO192" s="21"/>
      <c r="OP192" s="21"/>
      <c r="OQ192" s="21"/>
      <c r="OR192" s="21"/>
      <c r="OS192" s="21"/>
      <c r="OT192" s="21"/>
      <c r="OU192" s="21"/>
      <c r="OV192" s="21"/>
      <c r="OW192" s="21"/>
      <c r="OX192" s="21"/>
      <c r="OY192" s="21"/>
      <c r="OZ192" s="21"/>
      <c r="PA192" s="21"/>
      <c r="PB192" s="21"/>
      <c r="PC192" s="21"/>
      <c r="PD192" s="21"/>
      <c r="PE192" s="21"/>
      <c r="PF192" s="21"/>
      <c r="PG192" s="21"/>
      <c r="PH192" s="21"/>
      <c r="PI192" s="21"/>
      <c r="PJ192" s="21"/>
      <c r="PK192" s="21"/>
      <c r="PL192" s="21"/>
      <c r="PM192" s="21"/>
      <c r="PN192" s="21"/>
      <c r="PO192" s="21"/>
      <c r="PP192" s="21"/>
      <c r="PQ192" s="21"/>
      <c r="PR192" s="21"/>
      <c r="PS192" s="21"/>
      <c r="PT192" s="21"/>
      <c r="PU192" s="21"/>
      <c r="PV192" s="21"/>
      <c r="PW192" s="21"/>
      <c r="PX192" s="21"/>
      <c r="PY192" s="21"/>
      <c r="PZ192" s="21"/>
      <c r="QA192" s="21"/>
      <c r="QB192" s="21"/>
      <c r="QC192" s="21"/>
      <c r="QD192" s="21"/>
      <c r="QE192" s="21"/>
      <c r="QF192" s="21"/>
      <c r="QG192" s="21"/>
      <c r="QH192" s="21"/>
      <c r="QI192" s="21"/>
      <c r="QJ192" s="21"/>
      <c r="QK192" s="21"/>
      <c r="QL192" s="21"/>
      <c r="QM192" s="21"/>
      <c r="QN192" s="21"/>
      <c r="QO192" s="21"/>
      <c r="QP192" s="21"/>
      <c r="QQ192" s="21"/>
      <c r="QR192" s="21"/>
      <c r="QS192" s="21"/>
      <c r="QT192" s="21"/>
      <c r="QU192" s="21"/>
      <c r="QV192" s="21"/>
      <c r="QW192" s="21"/>
      <c r="QX192" s="21"/>
      <c r="QY192" s="21"/>
      <c r="QZ192" s="21"/>
      <c r="RA192" s="21"/>
      <c r="RB192" s="21"/>
      <c r="RC192" s="21"/>
      <c r="RD192" s="21"/>
      <c r="RE192" s="21"/>
      <c r="RF192" s="21"/>
      <c r="RG192" s="21"/>
      <c r="RH192" s="21"/>
      <c r="RI192" s="21"/>
      <c r="RJ192" s="21"/>
      <c r="RK192" s="21"/>
      <c r="RL192" s="21"/>
      <c r="RM192" s="21"/>
      <c r="RN192" s="21"/>
      <c r="RO192" s="21"/>
      <c r="RP192" s="21"/>
      <c r="RQ192" s="21"/>
      <c r="RR192" s="21"/>
      <c r="RS192" s="21"/>
      <c r="RT192" s="21"/>
      <c r="RU192" s="21"/>
      <c r="RV192" s="21"/>
      <c r="RW192" s="21"/>
      <c r="RX192" s="21"/>
      <c r="RY192" s="21"/>
      <c r="RZ192" s="21"/>
      <c r="SA192" s="21"/>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row>
    <row r="193" spans="2:572" ht="15" hidden="1" customHeight="1" outlineLevel="1">
      <c r="B193" s="23" t="s">
        <v>874</v>
      </c>
      <c r="C193" s="69" t="str">
        <f>HYPERLINK("#Référentiel_de_Compétences!"&amp;ADDRESS(6+MATCH(B193,[2]Référentiel_de_Compétences!$B$7:$B$218,0),4),"Définition")</f>
        <v>Définition</v>
      </c>
      <c r="D193" s="24" t="str">
        <f>VLOOKUP(B193,[2]Référentiel_de_Compétences!$B$7:$C$399,2,0)</f>
        <v>Environnement technologique lié à la sécurité des SI (Sécurité Système, Applicative, Réseaux)</v>
      </c>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19"/>
      <c r="AE193" s="21"/>
      <c r="AF193" s="19"/>
      <c r="AG193" s="19"/>
      <c r="AH193" s="21"/>
      <c r="AI193" s="19"/>
      <c r="AJ193" s="19"/>
      <c r="AK193" s="21"/>
      <c r="AL193" s="19"/>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84"/>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1"/>
      <c r="JH193" s="21"/>
      <c r="JI193" s="21"/>
      <c r="JJ193" s="21"/>
      <c r="JK193" s="21"/>
      <c r="JL193" s="21"/>
      <c r="JM193" s="21"/>
      <c r="JN193" s="21"/>
      <c r="JO193" s="21"/>
      <c r="JP193" s="21"/>
      <c r="JQ193" s="21"/>
      <c r="JR193" s="21"/>
      <c r="JS193" s="21"/>
      <c r="JT193" s="21"/>
      <c r="JU193" s="21"/>
      <c r="JV193" s="21"/>
      <c r="JW193" s="21"/>
      <c r="JX193" s="21"/>
      <c r="JY193" s="21"/>
      <c r="JZ193" s="21"/>
      <c r="KA193" s="21"/>
      <c r="KB193" s="21"/>
      <c r="KC193" s="21"/>
      <c r="KD193" s="21"/>
      <c r="KE193" s="21"/>
      <c r="KF193" s="21"/>
      <c r="KG193" s="21"/>
      <c r="KH193" s="21"/>
      <c r="KI193" s="21"/>
      <c r="KJ193" s="21"/>
      <c r="KK193" s="21"/>
      <c r="KL193" s="21"/>
      <c r="KM193" s="21"/>
      <c r="KN193" s="21"/>
      <c r="KO193" s="21"/>
      <c r="KP193" s="21"/>
      <c r="KQ193" s="21"/>
      <c r="KR193" s="21"/>
      <c r="KS193" s="21"/>
      <c r="KT193" s="21"/>
      <c r="KU193" s="21"/>
      <c r="KV193" s="21"/>
      <c r="KW193" s="21"/>
      <c r="KX193" s="21"/>
      <c r="KY193" s="21"/>
      <c r="KZ193" s="21"/>
      <c r="LA193" s="21"/>
      <c r="LB193" s="21"/>
      <c r="LC193" s="21"/>
      <c r="LD193" s="21"/>
      <c r="LE193" s="21"/>
      <c r="LF193" s="21"/>
      <c r="LG193" s="21"/>
      <c r="LH193" s="21"/>
      <c r="LI193" s="21"/>
      <c r="LJ193" s="21"/>
      <c r="LK193" s="21"/>
      <c r="LL193" s="21"/>
      <c r="LM193" s="21"/>
      <c r="LN193" s="21"/>
      <c r="LO193" s="21"/>
      <c r="LP193" s="21"/>
      <c r="LQ193" s="21"/>
      <c r="LR193" s="21"/>
      <c r="LS193" s="21"/>
      <c r="LT193" s="21"/>
      <c r="LU193" s="21"/>
      <c r="LV193" s="21"/>
      <c r="LW193" s="21"/>
      <c r="LX193" s="21"/>
      <c r="LY193" s="21"/>
      <c r="LZ193" s="21"/>
      <c r="MA193" s="21"/>
      <c r="MB193" s="21"/>
      <c r="MC193" s="21"/>
      <c r="MD193" s="21"/>
      <c r="ME193" s="21"/>
      <c r="MF193" s="21"/>
      <c r="MG193" s="21"/>
      <c r="MH193" s="21"/>
      <c r="MI193" s="21"/>
      <c r="MJ193" s="21"/>
      <c r="MK193" s="21"/>
      <c r="ML193" s="21"/>
      <c r="MM193" s="21"/>
      <c r="MN193" s="21"/>
      <c r="MO193" s="21"/>
      <c r="MP193" s="21"/>
      <c r="MQ193" s="21"/>
      <c r="MR193" s="21"/>
      <c r="MS193" s="21"/>
      <c r="MT193" s="21"/>
      <c r="MU193" s="21"/>
      <c r="MV193" s="21"/>
      <c r="MW193" s="21"/>
      <c r="MX193" s="21"/>
      <c r="MY193" s="21"/>
      <c r="MZ193" s="21"/>
      <c r="NA193" s="21"/>
      <c r="NB193" s="21"/>
      <c r="NC193" s="21"/>
      <c r="ND193" s="21"/>
      <c r="NE193" s="21"/>
      <c r="NF193" s="21"/>
      <c r="NG193" s="21"/>
      <c r="NH193" s="21"/>
      <c r="NI193" s="21"/>
      <c r="NJ193" s="21"/>
      <c r="NK193" s="21"/>
      <c r="NL193" s="21"/>
      <c r="NM193" s="21"/>
      <c r="NN193" s="21"/>
      <c r="NO193" s="21"/>
      <c r="NP193" s="21"/>
      <c r="NQ193" s="21"/>
      <c r="NR193" s="21"/>
      <c r="NS193" s="21"/>
      <c r="NT193" s="21"/>
      <c r="NU193" s="21"/>
      <c r="NV193" s="21"/>
      <c r="NW193" s="21"/>
      <c r="NX193" s="21"/>
      <c r="NY193" s="21"/>
      <c r="NZ193" s="21"/>
      <c r="OA193" s="21"/>
      <c r="OB193" s="21"/>
      <c r="OC193" s="21"/>
      <c r="OD193" s="21"/>
      <c r="OE193" s="21"/>
      <c r="OF193" s="21"/>
      <c r="OG193" s="21"/>
      <c r="OH193" s="21"/>
      <c r="OI193" s="21"/>
      <c r="OJ193" s="21"/>
      <c r="OK193" s="21"/>
      <c r="OL193" s="21"/>
      <c r="OM193" s="21"/>
      <c r="ON193" s="21"/>
      <c r="OO193" s="21"/>
      <c r="OP193" s="21"/>
      <c r="OQ193" s="21"/>
      <c r="OR193" s="21"/>
      <c r="OS193" s="21"/>
      <c r="OT193" s="21"/>
      <c r="OU193" s="21"/>
      <c r="OV193" s="21"/>
      <c r="OW193" s="21"/>
      <c r="OX193" s="21"/>
      <c r="OY193" s="21"/>
      <c r="OZ193" s="21"/>
      <c r="PA193" s="21"/>
      <c r="PB193" s="21"/>
      <c r="PC193" s="21"/>
      <c r="PD193" s="21"/>
      <c r="PE193" s="21"/>
      <c r="PF193" s="21"/>
      <c r="PG193" s="21"/>
      <c r="PH193" s="21"/>
      <c r="PI193" s="21"/>
      <c r="PJ193" s="21"/>
      <c r="PK193" s="21"/>
      <c r="PL193" s="21"/>
      <c r="PM193" s="21"/>
      <c r="PN193" s="21"/>
      <c r="PO193" s="21"/>
      <c r="PP193" s="21"/>
      <c r="PQ193" s="21"/>
      <c r="PR193" s="21"/>
      <c r="PS193" s="21"/>
      <c r="PT193" s="21"/>
      <c r="PU193" s="21"/>
      <c r="PV193" s="21"/>
      <c r="PW193" s="21"/>
      <c r="PX193" s="21"/>
      <c r="PY193" s="21"/>
      <c r="PZ193" s="21"/>
      <c r="QA193" s="21"/>
      <c r="QB193" s="21"/>
      <c r="QC193" s="21"/>
      <c r="QD193" s="21"/>
      <c r="QE193" s="21"/>
      <c r="QF193" s="21"/>
      <c r="QG193" s="21"/>
      <c r="QH193" s="21"/>
      <c r="QI193" s="21"/>
      <c r="QJ193" s="21"/>
      <c r="QK193" s="21"/>
      <c r="QL193" s="21"/>
      <c r="QM193" s="21"/>
      <c r="QN193" s="21"/>
      <c r="QO193" s="21"/>
      <c r="QP193" s="21"/>
      <c r="QQ193" s="21"/>
      <c r="QR193" s="21"/>
      <c r="QS193" s="21"/>
      <c r="QT193" s="21"/>
      <c r="QU193" s="21"/>
      <c r="QV193" s="21"/>
      <c r="QW193" s="21"/>
      <c r="QX193" s="21"/>
      <c r="QY193" s="21"/>
      <c r="QZ193" s="21"/>
      <c r="RA193" s="21"/>
      <c r="RB193" s="21"/>
      <c r="RC193" s="21"/>
      <c r="RD193" s="21"/>
      <c r="RE193" s="21"/>
      <c r="RF193" s="21"/>
      <c r="RG193" s="21"/>
      <c r="RH193" s="21"/>
      <c r="RI193" s="21"/>
      <c r="RJ193" s="21"/>
      <c r="RK193" s="21"/>
      <c r="RL193" s="21"/>
      <c r="RM193" s="21"/>
      <c r="RN193" s="21"/>
      <c r="RO193" s="21"/>
      <c r="RP193" s="21"/>
      <c r="RQ193" s="21"/>
      <c r="RR193" s="21"/>
      <c r="RS193" s="21"/>
      <c r="RT193" s="21"/>
      <c r="RU193" s="21"/>
      <c r="RV193" s="21"/>
      <c r="RW193" s="21"/>
      <c r="RX193" s="21"/>
      <c r="RY193" s="21"/>
      <c r="RZ193" s="21"/>
      <c r="SA193" s="21"/>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row>
    <row r="194" spans="2:572" ht="15" hidden="1" customHeight="1" outlineLevel="1">
      <c r="B194" s="23" t="s">
        <v>875</v>
      </c>
      <c r="C194" s="69" t="str">
        <f>HYPERLINK("#Référentiel_de_Compétences!"&amp;ADDRESS(6+MATCH(B194,[2]Référentiel_de_Compétences!$B$7:$B$218,0),4),"Définition")</f>
        <v>Définition</v>
      </c>
      <c r="D194" s="24" t="str">
        <f>VLOOKUP(B194,[2]Référentiel_de_Compétences!$B$7:$C$399,2,0)</f>
        <v>Qualification du risque Métier associé à une solution</v>
      </c>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19"/>
      <c r="AE194" s="21"/>
      <c r="AF194" s="19"/>
      <c r="AG194" s="19"/>
      <c r="AH194" s="21"/>
      <c r="AI194" s="19"/>
      <c r="AJ194" s="19"/>
      <c r="AK194" s="21"/>
      <c r="AL194" s="19"/>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19"/>
      <c r="HS194" s="19"/>
      <c r="HT194" s="19"/>
      <c r="HU194" s="19"/>
      <c r="HV194" s="19"/>
      <c r="HW194" s="19"/>
      <c r="HX194" s="19"/>
      <c r="HY194" s="19"/>
      <c r="HZ194" s="19"/>
      <c r="IA194" s="19"/>
      <c r="IB194" s="19"/>
      <c r="IC194" s="19"/>
      <c r="ID194" s="84"/>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19"/>
      <c r="JH194" s="19"/>
      <c r="JI194" s="19"/>
      <c r="JJ194" s="19"/>
      <c r="JK194" s="19"/>
      <c r="JL194" s="19"/>
      <c r="JM194" s="19"/>
      <c r="JN194" s="19"/>
      <c r="JO194" s="19"/>
      <c r="JP194" s="19"/>
      <c r="JQ194" s="19"/>
      <c r="JR194" s="19"/>
      <c r="JS194" s="19"/>
      <c r="JT194" s="19"/>
      <c r="JU194" s="19"/>
      <c r="JV194" s="19"/>
      <c r="JW194" s="19"/>
      <c r="JX194" s="19"/>
      <c r="JY194" s="19"/>
      <c r="JZ194" s="19"/>
      <c r="KA194" s="19"/>
      <c r="KB194" s="19"/>
      <c r="KC194" s="19"/>
      <c r="KD194" s="19"/>
      <c r="KE194" s="19"/>
      <c r="KF194" s="19"/>
      <c r="KG194" s="19"/>
      <c r="KH194" s="19"/>
      <c r="KI194" s="19"/>
      <c r="KJ194" s="19"/>
      <c r="KK194" s="19"/>
      <c r="KL194" s="19"/>
      <c r="KM194" s="19"/>
      <c r="KN194" s="19"/>
      <c r="KO194" s="19"/>
      <c r="KP194" s="19"/>
      <c r="KQ194" s="19"/>
      <c r="KR194" s="19"/>
      <c r="KS194" s="19"/>
      <c r="KT194" s="19"/>
      <c r="KU194" s="19"/>
      <c r="KV194" s="19"/>
      <c r="KW194" s="19"/>
      <c r="KX194" s="19"/>
      <c r="KY194" s="19"/>
      <c r="KZ194" s="19"/>
      <c r="LA194" s="19"/>
      <c r="LB194" s="19"/>
      <c r="LC194" s="19"/>
      <c r="LD194" s="19"/>
      <c r="LE194" s="19"/>
      <c r="LF194" s="19"/>
      <c r="LG194" s="19"/>
      <c r="LH194" s="19"/>
      <c r="LI194" s="19"/>
      <c r="LJ194" s="19"/>
      <c r="LK194" s="19"/>
      <c r="LL194" s="19"/>
      <c r="LM194" s="19"/>
      <c r="LN194" s="19"/>
      <c r="LO194" s="19"/>
      <c r="LP194" s="19"/>
      <c r="LQ194" s="19"/>
      <c r="LR194" s="19"/>
      <c r="LS194" s="19"/>
      <c r="LT194" s="19"/>
      <c r="LU194" s="19"/>
      <c r="LV194" s="19"/>
      <c r="LW194" s="19"/>
      <c r="LX194" s="19"/>
      <c r="LY194" s="19"/>
      <c r="LZ194" s="19"/>
      <c r="MA194" s="19"/>
      <c r="MB194" s="19"/>
      <c r="MC194" s="19"/>
      <c r="MD194" s="19"/>
      <c r="ME194" s="19"/>
      <c r="MF194" s="19"/>
      <c r="MG194" s="19"/>
      <c r="MH194" s="19"/>
      <c r="MI194" s="19"/>
      <c r="MJ194" s="19"/>
      <c r="MK194" s="19"/>
      <c r="ML194" s="19"/>
      <c r="MM194" s="19"/>
      <c r="MN194" s="19"/>
      <c r="MO194" s="19"/>
      <c r="MP194" s="19"/>
      <c r="MQ194" s="19"/>
      <c r="MR194" s="19"/>
      <c r="MS194" s="19"/>
      <c r="MT194" s="19"/>
      <c r="MU194" s="19"/>
      <c r="MV194" s="19"/>
      <c r="MW194" s="19"/>
      <c r="MX194" s="19"/>
      <c r="MY194" s="19"/>
      <c r="MZ194" s="19"/>
      <c r="NA194" s="19"/>
      <c r="NB194" s="19"/>
      <c r="NC194" s="19"/>
      <c r="ND194" s="19"/>
      <c r="NE194" s="19"/>
      <c r="NF194" s="19"/>
      <c r="NG194" s="19"/>
      <c r="NH194" s="19"/>
      <c r="NI194" s="19"/>
      <c r="NJ194" s="19"/>
      <c r="NK194" s="19"/>
      <c r="NL194" s="19"/>
      <c r="NM194" s="19"/>
      <c r="NN194" s="19"/>
      <c r="NO194" s="19"/>
      <c r="NP194" s="19"/>
      <c r="NQ194" s="19"/>
      <c r="NR194" s="19"/>
      <c r="NS194" s="19"/>
      <c r="NT194" s="19"/>
      <c r="NU194" s="19"/>
      <c r="NV194" s="19"/>
      <c r="NW194" s="19"/>
      <c r="NX194" s="19"/>
      <c r="NY194" s="19"/>
      <c r="NZ194" s="19"/>
      <c r="OA194" s="19"/>
      <c r="OB194" s="19"/>
      <c r="OC194" s="19"/>
      <c r="OD194" s="19"/>
      <c r="OE194" s="19"/>
      <c r="OF194" s="19"/>
      <c r="OG194" s="19"/>
      <c r="OH194" s="19"/>
      <c r="OI194" s="19"/>
      <c r="OJ194" s="19"/>
      <c r="OK194" s="19"/>
      <c r="OL194" s="19"/>
      <c r="OM194" s="19"/>
      <c r="ON194" s="19"/>
      <c r="OO194" s="19"/>
      <c r="OP194" s="19"/>
      <c r="OQ194" s="19"/>
      <c r="OR194" s="19"/>
      <c r="OS194" s="19"/>
      <c r="OT194" s="19"/>
      <c r="OU194" s="19"/>
      <c r="OV194" s="19"/>
      <c r="OW194" s="19"/>
      <c r="OX194" s="19"/>
      <c r="OY194" s="19"/>
      <c r="OZ194" s="19"/>
      <c r="PA194" s="19"/>
      <c r="PB194" s="19"/>
      <c r="PC194" s="19"/>
      <c r="PD194" s="19"/>
      <c r="PE194" s="19"/>
      <c r="PF194" s="19"/>
      <c r="PG194" s="19"/>
      <c r="PH194" s="19"/>
      <c r="PI194" s="19"/>
      <c r="PJ194" s="19"/>
      <c r="PK194" s="19"/>
      <c r="PL194" s="19"/>
      <c r="PM194" s="19"/>
      <c r="PN194" s="19"/>
      <c r="PO194" s="19"/>
      <c r="PP194" s="19"/>
      <c r="PQ194" s="19"/>
      <c r="PR194" s="19"/>
      <c r="PS194" s="19"/>
      <c r="PT194" s="19"/>
      <c r="PU194" s="19"/>
      <c r="PV194" s="19"/>
      <c r="PW194" s="19"/>
      <c r="PX194" s="19"/>
      <c r="PY194" s="19"/>
      <c r="PZ194" s="19"/>
      <c r="QA194" s="19"/>
      <c r="QB194" s="19"/>
      <c r="QC194" s="19"/>
      <c r="QD194" s="19"/>
      <c r="QE194" s="19"/>
      <c r="QF194" s="19"/>
      <c r="QG194" s="19"/>
      <c r="QH194" s="19"/>
      <c r="QI194" s="19"/>
      <c r="QJ194" s="19"/>
      <c r="QK194" s="19"/>
      <c r="QL194" s="19"/>
      <c r="QM194" s="19"/>
      <c r="QN194" s="19"/>
      <c r="QO194" s="19"/>
      <c r="QP194" s="19"/>
      <c r="QQ194" s="19"/>
      <c r="QR194" s="19"/>
      <c r="QS194" s="19"/>
      <c r="QT194" s="19"/>
      <c r="QU194" s="19"/>
      <c r="QV194" s="19"/>
      <c r="QW194" s="19"/>
      <c r="QX194" s="19"/>
      <c r="QY194" s="19"/>
      <c r="QZ194" s="19"/>
      <c r="RA194" s="19"/>
      <c r="RB194" s="19"/>
      <c r="RC194" s="19"/>
      <c r="RD194" s="19"/>
      <c r="RE194" s="19"/>
      <c r="RF194" s="19"/>
      <c r="RG194" s="19"/>
      <c r="RH194" s="19"/>
      <c r="RI194" s="19"/>
      <c r="RJ194" s="19"/>
      <c r="RK194" s="19"/>
      <c r="RL194" s="19"/>
      <c r="RM194" s="19"/>
      <c r="RN194" s="19"/>
      <c r="RO194" s="19"/>
      <c r="RP194" s="19"/>
      <c r="RQ194" s="19"/>
      <c r="RR194" s="19"/>
      <c r="RS194" s="19"/>
      <c r="RT194" s="19"/>
      <c r="RU194" s="19"/>
      <c r="RV194" s="19"/>
      <c r="RW194" s="19"/>
      <c r="RX194" s="19"/>
      <c r="RY194" s="19"/>
      <c r="RZ194" s="19"/>
      <c r="SA194" s="19"/>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row>
    <row r="195" spans="2:572" ht="15" hidden="1" customHeight="1" outlineLevel="1">
      <c r="B195" s="37" t="s">
        <v>876</v>
      </c>
      <c r="C195" s="69" t="str">
        <f>HYPERLINK("#Référentiel_de_Compétences!"&amp;ADDRESS(6+MATCH(B195,[2]Référentiel_de_Compétences!$B$7:$B$218,0),4),"Définition")</f>
        <v>Définition</v>
      </c>
      <c r="D195" s="38" t="str">
        <f>VLOOKUP(B195,[2]Référentiel_de_Compétences!$B$7:$C$399,2,0)</f>
        <v xml:space="preserve">Capitalisation et transmission des savoirs, gestion de la connaissance </v>
      </c>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19"/>
      <c r="AE195" s="21"/>
      <c r="AF195" s="19"/>
      <c r="AG195" s="19"/>
      <c r="AH195" s="21"/>
      <c r="AI195" s="19"/>
      <c r="AJ195" s="19"/>
      <c r="AK195" s="21"/>
      <c r="AL195" s="19"/>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X195" s="25"/>
      <c r="BY195" s="25"/>
      <c r="BZ195" s="25"/>
      <c r="CA195" s="25"/>
      <c r="CB195" s="25"/>
      <c r="CC195" s="25"/>
      <c r="CD195" s="25"/>
      <c r="CE195" s="25"/>
      <c r="CF195" s="25"/>
      <c r="CG195" s="25"/>
      <c r="CH195" s="25"/>
      <c r="CI195" s="25"/>
      <c r="CJ195" s="25"/>
      <c r="CK195" s="25"/>
      <c r="CL195" s="25"/>
      <c r="CM195" s="25"/>
      <c r="CN195" s="25"/>
      <c r="CO195" s="25"/>
      <c r="CP195" s="25"/>
      <c r="CQ195" s="25"/>
      <c r="CR195" s="25"/>
      <c r="CS195" s="25"/>
      <c r="CT195" s="25"/>
      <c r="CU195" s="25"/>
      <c r="CV195" s="25"/>
      <c r="CW195" s="25"/>
      <c r="CX195" s="25"/>
      <c r="CY195" s="25"/>
      <c r="CZ195" s="25"/>
      <c r="DA195" s="25"/>
      <c r="DB195" s="25"/>
      <c r="DC195" s="25"/>
      <c r="DD195" s="25"/>
      <c r="DE195" s="25"/>
      <c r="DF195" s="25"/>
      <c r="DG195" s="25"/>
      <c r="DH195" s="25"/>
      <c r="DI195" s="25"/>
      <c r="DJ195" s="25"/>
      <c r="DK195" s="25"/>
      <c r="DL195" s="25"/>
      <c r="DM195" s="25"/>
      <c r="DN195" s="25"/>
      <c r="DO195" s="25"/>
      <c r="DP195" s="25"/>
      <c r="DQ195" s="25"/>
      <c r="DR195" s="25"/>
      <c r="DS195" s="25"/>
      <c r="DT195" s="25"/>
      <c r="DU195" s="25"/>
      <c r="DV195" s="25"/>
      <c r="DW195" s="25"/>
      <c r="DX195" s="25"/>
      <c r="DY195" s="25"/>
      <c r="DZ195" s="25"/>
      <c r="EA195" s="25"/>
      <c r="EB195" s="25"/>
      <c r="EC195" s="25"/>
      <c r="ED195" s="25"/>
      <c r="EE195" s="25"/>
      <c r="EF195" s="25"/>
      <c r="EG195" s="25"/>
      <c r="EH195" s="25"/>
      <c r="EI195" s="25"/>
      <c r="EJ195" s="25"/>
      <c r="EK195" s="25"/>
      <c r="EL195" s="25"/>
      <c r="EM195" s="25"/>
      <c r="EN195" s="25"/>
      <c r="EO195" s="25"/>
      <c r="EP195" s="25"/>
      <c r="EQ195" s="25"/>
      <c r="ER195" s="25"/>
      <c r="ES195" s="25"/>
      <c r="ET195" s="25"/>
      <c r="EU195" s="25"/>
      <c r="EV195" s="25"/>
      <c r="EW195" s="25"/>
      <c r="EX195" s="25"/>
      <c r="EY195" s="25"/>
      <c r="EZ195" s="25"/>
      <c r="FA195" s="25"/>
      <c r="FB195" s="25"/>
      <c r="FC195" s="25"/>
      <c r="FD195" s="25"/>
      <c r="FE195" s="25"/>
      <c r="FF195" s="25"/>
      <c r="FG195" s="25"/>
      <c r="FH195" s="25"/>
      <c r="FI195" s="25"/>
      <c r="FJ195" s="25"/>
      <c r="FK195" s="25"/>
      <c r="FL195" s="25"/>
      <c r="FM195" s="25"/>
      <c r="FN195" s="25"/>
      <c r="FO195" s="25"/>
      <c r="FP195" s="25"/>
      <c r="FQ195" s="25"/>
      <c r="FR195" s="25"/>
      <c r="FS195" s="25"/>
      <c r="FT195" s="25"/>
      <c r="FU195" s="25"/>
      <c r="FV195" s="25"/>
      <c r="FW195" s="25"/>
      <c r="FX195" s="25"/>
      <c r="FY195" s="25"/>
      <c r="FZ195" s="25"/>
      <c r="GA195" s="25"/>
      <c r="GB195" s="25"/>
      <c r="GC195" s="25"/>
      <c r="GD195" s="25"/>
      <c r="GE195" s="25"/>
      <c r="GF195" s="25"/>
      <c r="GG195" s="25"/>
      <c r="GH195" s="25"/>
      <c r="GI195" s="25"/>
      <c r="GJ195" s="25"/>
      <c r="GK195" s="25"/>
      <c r="GL195" s="25"/>
      <c r="GM195" s="25"/>
      <c r="GN195" s="25"/>
      <c r="GO195" s="25"/>
      <c r="GP195" s="25"/>
      <c r="GQ195" s="25"/>
      <c r="GR195" s="25"/>
      <c r="GS195" s="25"/>
      <c r="GT195" s="25"/>
      <c r="GU195" s="25"/>
      <c r="GV195" s="25"/>
      <c r="GW195" s="25"/>
      <c r="GX195" s="25"/>
      <c r="GY195" s="25"/>
      <c r="GZ195" s="25"/>
      <c r="HA195" s="25"/>
      <c r="HB195" s="25"/>
      <c r="HC195" s="25"/>
      <c r="HD195" s="25"/>
      <c r="HE195" s="25"/>
      <c r="HF195" s="25"/>
      <c r="HG195" s="25"/>
      <c r="HH195" s="25"/>
      <c r="HI195" s="25"/>
      <c r="HJ195" s="25"/>
      <c r="HK195" s="21"/>
      <c r="HL195" s="21"/>
      <c r="HM195" s="25"/>
      <c r="HN195" s="25"/>
      <c r="HO195" s="25"/>
      <c r="HP195" s="25"/>
      <c r="HQ195" s="25"/>
      <c r="HR195" s="25"/>
      <c r="HS195" s="21"/>
      <c r="HT195" s="21"/>
      <c r="HU195" s="21"/>
      <c r="HV195" s="21"/>
      <c r="HW195" s="21"/>
      <c r="HX195" s="21"/>
      <c r="HY195" s="21"/>
      <c r="HZ195" s="21"/>
      <c r="IA195" s="21"/>
      <c r="IB195" s="21"/>
      <c r="IC195" s="21"/>
      <c r="ID195" s="84"/>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1"/>
      <c r="JH195" s="21"/>
      <c r="JI195" s="21"/>
      <c r="JJ195" s="21"/>
      <c r="JK195" s="21"/>
      <c r="JL195" s="21"/>
      <c r="JM195" s="21"/>
      <c r="JN195" s="21"/>
      <c r="JO195" s="21"/>
      <c r="JP195" s="21"/>
      <c r="JQ195" s="21"/>
      <c r="JR195" s="21"/>
      <c r="JS195" s="21"/>
      <c r="JT195" s="21"/>
      <c r="JU195" s="21"/>
      <c r="JV195" s="21"/>
      <c r="JW195" s="21"/>
      <c r="JX195" s="21"/>
      <c r="JY195" s="21"/>
      <c r="JZ195" s="21"/>
      <c r="KA195" s="21"/>
      <c r="KB195" s="21"/>
      <c r="KC195" s="21"/>
      <c r="KD195" s="21"/>
      <c r="KE195" s="21"/>
      <c r="KF195" s="21"/>
      <c r="KG195" s="21"/>
      <c r="KH195" s="21"/>
      <c r="KI195" s="21"/>
      <c r="KJ195" s="21"/>
      <c r="KK195" s="21"/>
      <c r="KL195" s="21"/>
      <c r="KM195" s="21"/>
      <c r="KN195" s="21"/>
      <c r="KO195" s="21"/>
      <c r="KP195" s="21"/>
      <c r="KQ195" s="21"/>
      <c r="KR195" s="21"/>
      <c r="KS195" s="21"/>
      <c r="KT195" s="21"/>
      <c r="KU195" s="21"/>
      <c r="KV195" s="21"/>
      <c r="KW195" s="21"/>
      <c r="KX195" s="21"/>
      <c r="KY195" s="21"/>
      <c r="KZ195" s="21"/>
      <c r="LA195" s="21"/>
      <c r="LB195" s="21"/>
      <c r="LC195" s="21"/>
      <c r="LD195" s="21"/>
      <c r="LE195" s="21"/>
      <c r="LF195" s="21"/>
      <c r="LG195" s="21"/>
      <c r="LH195" s="21"/>
      <c r="LI195" s="21"/>
      <c r="LJ195" s="21"/>
      <c r="LK195" s="21"/>
      <c r="LL195" s="21"/>
      <c r="LM195" s="21"/>
      <c r="LN195" s="21"/>
      <c r="LO195" s="21"/>
      <c r="LP195" s="21"/>
      <c r="LQ195" s="21"/>
      <c r="LR195" s="21"/>
      <c r="LS195" s="21"/>
      <c r="LT195" s="21"/>
      <c r="LU195" s="21"/>
      <c r="LV195" s="21"/>
      <c r="LW195" s="21"/>
      <c r="LX195" s="21"/>
      <c r="LY195" s="21"/>
      <c r="LZ195" s="21"/>
      <c r="MA195" s="21"/>
      <c r="MB195" s="21"/>
      <c r="MC195" s="21"/>
      <c r="MD195" s="21"/>
      <c r="ME195" s="21"/>
      <c r="MF195" s="21"/>
      <c r="MG195" s="21"/>
      <c r="MH195" s="21"/>
      <c r="MI195" s="21"/>
      <c r="MJ195" s="21"/>
      <c r="MK195" s="21"/>
      <c r="ML195" s="21"/>
      <c r="MM195" s="21"/>
      <c r="MN195" s="21"/>
      <c r="MO195" s="21"/>
      <c r="MP195" s="21"/>
      <c r="MQ195" s="21"/>
      <c r="MR195" s="21"/>
      <c r="MS195" s="21"/>
      <c r="MT195" s="21"/>
      <c r="MU195" s="21"/>
      <c r="MV195" s="21"/>
      <c r="MW195" s="21"/>
      <c r="MX195" s="21"/>
      <c r="MY195" s="21"/>
      <c r="MZ195" s="21"/>
      <c r="NA195" s="21"/>
      <c r="NB195" s="21"/>
      <c r="NC195" s="21"/>
      <c r="ND195" s="21"/>
      <c r="NE195" s="21"/>
      <c r="NF195" s="21"/>
      <c r="NG195" s="21"/>
      <c r="NH195" s="21"/>
      <c r="NI195" s="21"/>
      <c r="NJ195" s="21"/>
      <c r="NK195" s="21"/>
      <c r="NL195" s="21"/>
      <c r="NM195" s="21"/>
      <c r="NN195" s="21"/>
      <c r="NO195" s="21"/>
      <c r="NP195" s="21"/>
      <c r="NQ195" s="21"/>
      <c r="NR195" s="21"/>
      <c r="NS195" s="21"/>
      <c r="NT195" s="21"/>
      <c r="NU195" s="21"/>
      <c r="NV195" s="21"/>
      <c r="NW195" s="21"/>
      <c r="NX195" s="21"/>
      <c r="NY195" s="21"/>
      <c r="NZ195" s="21"/>
      <c r="OA195" s="21"/>
      <c r="OB195" s="21"/>
      <c r="OC195" s="21"/>
      <c r="OD195" s="21"/>
      <c r="OE195" s="21"/>
      <c r="OF195" s="21"/>
      <c r="OG195" s="21"/>
      <c r="OH195" s="21"/>
      <c r="OI195" s="21"/>
      <c r="OJ195" s="21"/>
      <c r="OK195" s="21"/>
      <c r="OL195" s="21"/>
      <c r="OM195" s="21"/>
      <c r="ON195" s="21"/>
      <c r="OO195" s="21"/>
      <c r="OP195" s="21"/>
      <c r="OQ195" s="21"/>
      <c r="OR195" s="21"/>
      <c r="OS195" s="21"/>
      <c r="OT195" s="21"/>
      <c r="OU195" s="21"/>
      <c r="OV195" s="21"/>
      <c r="OW195" s="21"/>
      <c r="OX195" s="21"/>
      <c r="OY195" s="21"/>
      <c r="OZ195" s="21"/>
      <c r="PA195" s="21"/>
      <c r="PB195" s="21"/>
      <c r="PC195" s="21"/>
      <c r="PD195" s="21"/>
      <c r="PE195" s="21"/>
      <c r="PF195" s="21"/>
      <c r="PG195" s="21"/>
      <c r="PH195" s="21"/>
      <c r="PI195" s="21"/>
      <c r="PJ195" s="21"/>
      <c r="PK195" s="21"/>
      <c r="PL195" s="21"/>
      <c r="PM195" s="21"/>
      <c r="PN195" s="21"/>
      <c r="PO195" s="21"/>
      <c r="PP195" s="21"/>
      <c r="PQ195" s="21"/>
      <c r="PR195" s="21"/>
      <c r="PS195" s="21"/>
      <c r="PT195" s="21"/>
      <c r="PU195" s="21"/>
      <c r="PV195" s="21"/>
      <c r="PW195" s="21"/>
      <c r="PX195" s="21"/>
      <c r="PY195" s="21"/>
      <c r="PZ195" s="21"/>
      <c r="QA195" s="21"/>
      <c r="QB195" s="21"/>
      <c r="QC195" s="21"/>
      <c r="QD195" s="21"/>
      <c r="QE195" s="21"/>
      <c r="QF195" s="21"/>
      <c r="QG195" s="21"/>
      <c r="QH195" s="21"/>
      <c r="QI195" s="21"/>
      <c r="QJ195" s="21"/>
      <c r="QK195" s="21"/>
      <c r="QL195" s="21"/>
      <c r="QM195" s="21"/>
      <c r="QN195" s="21"/>
      <c r="QO195" s="21"/>
      <c r="QP195" s="21"/>
      <c r="QQ195" s="21"/>
      <c r="QR195" s="21"/>
      <c r="QS195" s="21"/>
      <c r="QT195" s="21"/>
      <c r="QU195" s="21"/>
      <c r="QV195" s="21"/>
      <c r="QW195" s="21"/>
      <c r="QX195" s="21"/>
      <c r="QY195" s="21"/>
      <c r="QZ195" s="21"/>
      <c r="RA195" s="21"/>
      <c r="RB195" s="21"/>
      <c r="RC195" s="21"/>
      <c r="RD195" s="21"/>
      <c r="RE195" s="21"/>
      <c r="RF195" s="21"/>
      <c r="RG195" s="21"/>
      <c r="RH195" s="21"/>
      <c r="RI195" s="21"/>
      <c r="RJ195" s="21"/>
      <c r="RK195" s="21"/>
      <c r="RL195" s="21"/>
      <c r="RM195" s="21"/>
      <c r="RN195" s="21"/>
      <c r="RO195" s="21"/>
      <c r="RP195" s="21"/>
      <c r="RQ195" s="21"/>
      <c r="RR195" s="21"/>
      <c r="RS195" s="21"/>
      <c r="RT195" s="21"/>
      <c r="RU195" s="21"/>
      <c r="RV195" s="21"/>
      <c r="RW195" s="21"/>
      <c r="RX195" s="21"/>
      <c r="RY195" s="21"/>
      <c r="RZ195" s="21"/>
      <c r="SA195" s="21"/>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row>
    <row r="196" spans="2:572" ht="15" hidden="1" customHeight="1">
      <c r="B196" s="101" t="s">
        <v>877</v>
      </c>
      <c r="C196" s="101"/>
      <c r="D196" s="101"/>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c r="JB196" s="40"/>
      <c r="JC196" s="40"/>
      <c r="JD196" s="40"/>
      <c r="JE196" s="40"/>
      <c r="JF196" s="40"/>
      <c r="JG196" s="40"/>
      <c r="JH196" s="40"/>
      <c r="JI196" s="40"/>
      <c r="JJ196" s="40"/>
      <c r="JK196" s="40"/>
      <c r="JL196" s="40"/>
      <c r="JM196" s="89"/>
      <c r="JN196" s="89"/>
      <c r="JO196" s="89"/>
      <c r="JP196" s="89"/>
      <c r="JQ196" s="89"/>
      <c r="JR196" s="89"/>
      <c r="JS196" s="89"/>
      <c r="JT196" s="89"/>
      <c r="JU196" s="89"/>
      <c r="JV196" s="89"/>
      <c r="JW196" s="89"/>
      <c r="JX196" s="89"/>
      <c r="JY196" s="89"/>
      <c r="JZ196" s="89"/>
      <c r="KA196" s="89"/>
      <c r="KB196" s="89"/>
      <c r="KC196" s="89"/>
      <c r="KD196" s="89"/>
      <c r="KE196" s="89"/>
      <c r="KF196" s="89"/>
      <c r="KG196" s="89"/>
      <c r="KH196" s="89"/>
      <c r="KI196" s="89"/>
      <c r="KJ196" s="89"/>
      <c r="KK196" s="89"/>
      <c r="KL196" s="89"/>
      <c r="KM196" s="89"/>
      <c r="KN196" s="89"/>
      <c r="KO196" s="89"/>
      <c r="KP196" s="89"/>
      <c r="KQ196" s="89"/>
      <c r="KR196" s="89"/>
      <c r="KS196" s="89"/>
      <c r="KT196" s="89"/>
      <c r="KU196" s="40"/>
      <c r="KV196" s="40"/>
      <c r="KW196" s="40"/>
      <c r="KX196" s="40"/>
      <c r="KY196" s="40"/>
      <c r="KZ196" s="40"/>
      <c r="LA196" s="40"/>
      <c r="LB196" s="40"/>
      <c r="LC196" s="40"/>
      <c r="LD196" s="40"/>
      <c r="LE196" s="40"/>
      <c r="LF196" s="40"/>
      <c r="LG196" s="40"/>
      <c r="LH196" s="40"/>
      <c r="LI196" s="40"/>
      <c r="LJ196" s="40"/>
      <c r="LK196" s="40"/>
      <c r="LL196" s="40"/>
      <c r="LM196" s="40"/>
      <c r="LN196" s="40"/>
      <c r="LO196" s="40"/>
      <c r="LP196" s="40"/>
      <c r="LQ196" s="40"/>
      <c r="LR196" s="40"/>
      <c r="LS196" s="40"/>
      <c r="LT196" s="40"/>
      <c r="LU196" s="40"/>
      <c r="LV196" s="40"/>
      <c r="LW196" s="40"/>
      <c r="LX196" s="40"/>
      <c r="LY196" s="40"/>
      <c r="LZ196" s="40"/>
      <c r="MA196" s="40"/>
      <c r="MB196" s="40"/>
      <c r="MC196" s="40"/>
      <c r="MD196" s="40"/>
      <c r="ME196" s="40"/>
      <c r="MF196" s="40"/>
      <c r="MG196" s="40"/>
      <c r="MH196" s="40"/>
      <c r="MI196" s="40"/>
      <c r="MJ196" s="40"/>
      <c r="MK196" s="40"/>
      <c r="ML196" s="40"/>
      <c r="MM196" s="40"/>
      <c r="MN196" s="40"/>
      <c r="MO196" s="40"/>
      <c r="MP196" s="40"/>
      <c r="MQ196" s="40"/>
      <c r="MR196" s="40"/>
      <c r="MS196" s="40"/>
      <c r="MT196" s="40"/>
      <c r="MU196" s="40"/>
      <c r="MV196" s="40"/>
      <c r="MW196" s="40"/>
      <c r="MX196" s="40"/>
      <c r="MY196" s="40"/>
      <c r="MZ196" s="40"/>
      <c r="NA196" s="40"/>
      <c r="NB196" s="40"/>
      <c r="NC196" s="40"/>
      <c r="ND196" s="40"/>
      <c r="NE196" s="40"/>
      <c r="NF196" s="40"/>
      <c r="NG196" s="40"/>
      <c r="NH196" s="40"/>
      <c r="NI196" s="40"/>
      <c r="NJ196" s="40"/>
      <c r="NK196" s="40"/>
      <c r="NL196" s="40"/>
      <c r="NM196" s="40"/>
      <c r="NN196" s="40"/>
      <c r="NO196" s="40"/>
      <c r="NP196" s="40"/>
      <c r="NQ196" s="40"/>
      <c r="NR196" s="40"/>
      <c r="NS196" s="40"/>
      <c r="NT196" s="40"/>
      <c r="NU196" s="40"/>
      <c r="NV196" s="40"/>
      <c r="NW196" s="40"/>
      <c r="NX196" s="40"/>
      <c r="NY196" s="40"/>
      <c r="NZ196" s="40"/>
      <c r="OA196" s="40"/>
      <c r="OB196" s="40"/>
      <c r="OC196" s="40"/>
      <c r="OD196" s="40"/>
      <c r="OE196" s="40"/>
      <c r="OF196" s="40"/>
      <c r="OG196" s="40"/>
      <c r="OH196" s="40"/>
      <c r="OI196" s="40"/>
      <c r="OJ196" s="40"/>
      <c r="OK196" s="40"/>
      <c r="OL196" s="40"/>
      <c r="OM196" s="40"/>
      <c r="ON196" s="40"/>
      <c r="OO196" s="40"/>
      <c r="OP196" s="40"/>
      <c r="OQ196" s="40"/>
      <c r="OR196" s="40"/>
      <c r="OS196" s="40"/>
      <c r="OT196" s="40"/>
      <c r="OU196" s="40"/>
      <c r="OV196" s="40"/>
      <c r="OW196" s="40"/>
      <c r="OX196" s="40"/>
      <c r="OY196" s="40"/>
      <c r="OZ196" s="40"/>
      <c r="PA196" s="40"/>
      <c r="PB196" s="40"/>
      <c r="PC196" s="40"/>
      <c r="PD196" s="40"/>
      <c r="PE196" s="40"/>
      <c r="PF196" s="40"/>
      <c r="PG196" s="40"/>
      <c r="PH196" s="40"/>
      <c r="PI196" s="40"/>
      <c r="PJ196" s="40"/>
      <c r="PK196" s="40"/>
      <c r="PL196" s="40"/>
      <c r="PM196" s="40"/>
      <c r="PN196" s="40"/>
      <c r="PO196" s="40"/>
      <c r="PP196" s="40"/>
      <c r="PQ196" s="40"/>
      <c r="PR196" s="40"/>
      <c r="PS196" s="40"/>
      <c r="PT196" s="40"/>
      <c r="PU196" s="40"/>
      <c r="PV196" s="40"/>
      <c r="PW196" s="40"/>
      <c r="PX196" s="40"/>
      <c r="PY196" s="40"/>
      <c r="PZ196" s="40"/>
      <c r="QA196" s="40"/>
      <c r="QB196" s="40"/>
      <c r="QC196" s="40"/>
      <c r="QD196" s="40"/>
      <c r="QE196" s="40"/>
      <c r="QF196" s="40"/>
      <c r="QG196" s="40"/>
      <c r="QH196" s="40"/>
      <c r="QI196" s="40"/>
      <c r="QJ196" s="40"/>
      <c r="QK196" s="40"/>
      <c r="QL196" s="40"/>
      <c r="QM196" s="40"/>
      <c r="QN196" s="40"/>
      <c r="QO196" s="40"/>
      <c r="QP196" s="40"/>
      <c r="QQ196" s="40"/>
      <c r="QR196" s="40"/>
      <c r="QS196" s="40"/>
      <c r="QT196" s="40"/>
      <c r="QU196" s="40"/>
      <c r="QV196" s="40"/>
      <c r="QW196" s="40"/>
      <c r="QX196" s="40"/>
      <c r="QY196" s="40"/>
      <c r="QZ196" s="40"/>
      <c r="RA196" s="40"/>
      <c r="RB196" s="40"/>
      <c r="RC196" s="40"/>
      <c r="RD196" s="40"/>
      <c r="RE196" s="40"/>
      <c r="RF196" s="40"/>
      <c r="RG196" s="40"/>
      <c r="RH196" s="40"/>
      <c r="RI196" s="40"/>
      <c r="RJ196" s="40"/>
      <c r="RK196" s="40"/>
      <c r="RL196" s="40"/>
      <c r="RM196" s="40"/>
      <c r="RN196" s="40"/>
      <c r="RO196" s="40"/>
      <c r="RP196" s="40"/>
      <c r="RQ196" s="40"/>
      <c r="RR196" s="40"/>
      <c r="RS196" s="40"/>
      <c r="RT196" s="40"/>
      <c r="RU196" s="40"/>
      <c r="RV196" s="40"/>
      <c r="RW196" s="40"/>
      <c r="RX196" s="40"/>
      <c r="RY196" s="40"/>
      <c r="RZ196" s="40"/>
      <c r="SA196" s="40"/>
      <c r="SB196" s="40"/>
      <c r="SC196" s="40"/>
      <c r="SD196" s="40"/>
      <c r="SE196" s="40"/>
      <c r="SF196" s="40"/>
      <c r="SG196" s="40"/>
      <c r="SH196" s="40"/>
      <c r="SI196" s="40"/>
      <c r="SJ196" s="40"/>
      <c r="SK196" s="40"/>
      <c r="SL196" s="40"/>
      <c r="SM196" s="40"/>
      <c r="SN196" s="40"/>
      <c r="SO196" s="40"/>
      <c r="SP196" s="40"/>
      <c r="SQ196" s="40"/>
      <c r="SR196" s="40"/>
      <c r="SS196" s="40"/>
      <c r="ST196" s="40"/>
      <c r="SU196" s="40"/>
      <c r="SV196" s="40"/>
      <c r="SW196" s="40"/>
      <c r="SX196" s="40"/>
      <c r="SY196" s="40"/>
      <c r="SZ196" s="40"/>
      <c r="TA196" s="40"/>
      <c r="TB196" s="40"/>
      <c r="TC196" s="40"/>
      <c r="TD196" s="40"/>
      <c r="TE196" s="40"/>
      <c r="TF196" s="40"/>
      <c r="TG196" s="40"/>
      <c r="TH196" s="40"/>
      <c r="TI196" s="40"/>
      <c r="TJ196" s="40"/>
      <c r="TK196" s="40"/>
      <c r="TL196" s="40"/>
      <c r="TM196" s="40"/>
      <c r="TN196" s="40"/>
      <c r="TO196" s="40"/>
      <c r="TP196" s="40"/>
      <c r="TQ196" s="40"/>
      <c r="TR196" s="40"/>
      <c r="TS196" s="40"/>
      <c r="TT196" s="40"/>
      <c r="TU196" s="40"/>
      <c r="TV196" s="40"/>
      <c r="TW196" s="40"/>
      <c r="TX196" s="40"/>
      <c r="TY196" s="40"/>
      <c r="TZ196" s="40"/>
      <c r="UA196" s="40"/>
      <c r="UB196" s="40"/>
      <c r="UC196" s="40"/>
      <c r="UD196" s="40"/>
      <c r="UE196" s="40"/>
      <c r="UF196" s="40"/>
      <c r="UG196" s="40"/>
      <c r="UH196" s="40"/>
      <c r="UI196" s="40"/>
      <c r="UJ196" s="40"/>
      <c r="UK196" s="40"/>
      <c r="UL196" s="40"/>
      <c r="UM196" s="40"/>
      <c r="UN196" s="40"/>
      <c r="UO196" s="40"/>
      <c r="UP196" s="40"/>
      <c r="UQ196" s="40"/>
      <c r="UR196" s="40"/>
      <c r="US196" s="40"/>
      <c r="UT196" s="40"/>
      <c r="UU196" s="40"/>
      <c r="UV196" s="40"/>
      <c r="UW196" s="40"/>
      <c r="UX196" s="40"/>
      <c r="UY196" s="40"/>
      <c r="UZ196" s="40"/>
    </row>
    <row r="197" spans="2:572" ht="15" hidden="1" customHeight="1" outlineLevel="1">
      <c r="B197" s="35" t="s">
        <v>878</v>
      </c>
      <c r="C197" s="69" t="str">
        <f>HYPERLINK("#Référentiel_de_Compétences!"&amp;ADDRESS(6+MATCH(B197,[2]Référentiel_de_Compétences!$B$7:$B$218,0),4),"Définition")</f>
        <v>Définition</v>
      </c>
      <c r="D197" s="36" t="str">
        <f>VLOOKUP(B197,[2]Référentiel_de_Compétences!$B$7:$C$399,2,0)</f>
        <v>Stratégie et plan de communication</v>
      </c>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21"/>
      <c r="AF197" s="19"/>
      <c r="AG197" s="21"/>
      <c r="AH197" s="19"/>
      <c r="AI197" s="21"/>
      <c r="AJ197" s="19"/>
      <c r="AK197" s="21"/>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84"/>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v>2</v>
      </c>
      <c r="KR197" s="19">
        <v>2</v>
      </c>
      <c r="KS197" s="19">
        <v>2</v>
      </c>
      <c r="KT197" s="19">
        <v>2</v>
      </c>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9"/>
      <c r="QU197" s="19"/>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row>
    <row r="198" spans="2:572" ht="15" hidden="1" customHeight="1" outlineLevel="1">
      <c r="B198" s="35" t="s">
        <v>879</v>
      </c>
      <c r="C198" s="69" t="str">
        <f>HYPERLINK("#Référentiel_de_Compétences!"&amp;ADDRESS(6+MATCH(B198,[2]Référentiel_de_Compétences!$B$7:$B$218,0),4),"Définition")</f>
        <v>Définition</v>
      </c>
      <c r="D198" s="36" t="str">
        <f>VLOOKUP(B198,[2]Référentiel_de_Compétences!$B$7:$C$399,2,0)</f>
        <v>Techniques de communication</v>
      </c>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21"/>
      <c r="AF198" s="19"/>
      <c r="AG198" s="21"/>
      <c r="AH198" s="19"/>
      <c r="AI198" s="21"/>
      <c r="AJ198" s="19"/>
      <c r="AK198" s="21"/>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84"/>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1"/>
      <c r="JH198" s="21"/>
      <c r="JI198" s="21"/>
      <c r="JJ198" s="21"/>
      <c r="JK198" s="21"/>
      <c r="JL198" s="21"/>
      <c r="JM198" s="21"/>
      <c r="JN198" s="21"/>
      <c r="JO198" s="21"/>
      <c r="JP198" s="21"/>
      <c r="JQ198" s="21"/>
      <c r="JR198" s="21"/>
      <c r="JS198" s="21"/>
      <c r="JT198" s="21"/>
      <c r="JU198" s="21"/>
      <c r="JV198" s="21"/>
      <c r="JW198" s="21"/>
      <c r="JX198" s="21"/>
      <c r="JY198" s="21"/>
      <c r="JZ198" s="21"/>
      <c r="KA198" s="21"/>
      <c r="KB198" s="21"/>
      <c r="KC198" s="21"/>
      <c r="KD198" s="21"/>
      <c r="KE198" s="21"/>
      <c r="KF198" s="21"/>
      <c r="KG198" s="21"/>
      <c r="KH198" s="21"/>
      <c r="KI198" s="21"/>
      <c r="KJ198" s="21"/>
      <c r="KK198" s="21"/>
      <c r="KL198" s="21">
        <v>2</v>
      </c>
      <c r="KM198" s="21">
        <v>2</v>
      </c>
      <c r="KN198" s="21">
        <v>2</v>
      </c>
      <c r="KO198" s="21">
        <v>2</v>
      </c>
      <c r="KP198" s="21">
        <v>2</v>
      </c>
      <c r="KQ198" s="21">
        <v>2</v>
      </c>
      <c r="KR198" s="21"/>
      <c r="KS198" s="21"/>
      <c r="KT198" s="21">
        <v>2</v>
      </c>
      <c r="KU198" s="21"/>
      <c r="KV198" s="21"/>
      <c r="KW198" s="21"/>
      <c r="KX198" s="21"/>
      <c r="KY198" s="21"/>
      <c r="KZ198" s="21"/>
      <c r="LA198" s="21"/>
      <c r="LB198" s="21"/>
      <c r="LC198" s="21"/>
      <c r="LD198" s="21"/>
      <c r="LE198" s="21"/>
      <c r="LF198" s="21"/>
      <c r="LG198" s="21"/>
      <c r="LH198" s="21"/>
      <c r="LI198" s="21"/>
      <c r="LJ198" s="21"/>
      <c r="LK198" s="21"/>
      <c r="LL198" s="21"/>
      <c r="LM198" s="21"/>
      <c r="LN198" s="21"/>
      <c r="LO198" s="21"/>
      <c r="LP198" s="21"/>
      <c r="LQ198" s="21"/>
      <c r="LR198" s="21"/>
      <c r="LS198" s="21"/>
      <c r="LT198" s="21"/>
      <c r="LU198" s="21"/>
      <c r="LV198" s="21"/>
      <c r="LW198" s="21"/>
      <c r="LX198" s="21"/>
      <c r="LY198" s="21"/>
      <c r="LZ198" s="21"/>
      <c r="MA198" s="21"/>
      <c r="MB198" s="21"/>
      <c r="MC198" s="21"/>
      <c r="MD198" s="21"/>
      <c r="ME198" s="21"/>
      <c r="MF198" s="21"/>
      <c r="MG198" s="21"/>
      <c r="MH198" s="21"/>
      <c r="MI198" s="21"/>
      <c r="MJ198" s="21"/>
      <c r="MK198" s="21"/>
      <c r="ML198" s="21"/>
      <c r="MM198" s="21"/>
      <c r="MN198" s="21"/>
      <c r="MO198" s="21"/>
      <c r="MP198" s="21"/>
      <c r="MQ198" s="21"/>
      <c r="MR198" s="21"/>
      <c r="MS198" s="21"/>
      <c r="MT198" s="21"/>
      <c r="MU198" s="21"/>
      <c r="MV198" s="21"/>
      <c r="MW198" s="21"/>
      <c r="MX198" s="21"/>
      <c r="MY198" s="21"/>
      <c r="MZ198" s="21"/>
      <c r="NA198" s="21"/>
      <c r="NB198" s="21"/>
      <c r="NC198" s="21"/>
      <c r="ND198" s="21"/>
      <c r="NE198" s="21"/>
      <c r="NF198" s="21"/>
      <c r="NG198" s="21"/>
      <c r="NH198" s="21"/>
      <c r="NI198" s="21"/>
      <c r="NJ198" s="21"/>
      <c r="NK198" s="21"/>
      <c r="NL198" s="21"/>
      <c r="NM198" s="21"/>
      <c r="NN198" s="21"/>
      <c r="NO198" s="21"/>
      <c r="NP198" s="21"/>
      <c r="NQ198" s="21"/>
      <c r="NR198" s="21"/>
      <c r="NS198" s="21"/>
      <c r="NT198" s="21"/>
      <c r="NU198" s="21"/>
      <c r="NV198" s="21"/>
      <c r="NW198" s="21"/>
      <c r="NX198" s="21"/>
      <c r="NY198" s="21"/>
      <c r="NZ198" s="21"/>
      <c r="OA198" s="21"/>
      <c r="OB198" s="21"/>
      <c r="OC198" s="21"/>
      <c r="OD198" s="21"/>
      <c r="OE198" s="21"/>
      <c r="OF198" s="21"/>
      <c r="OG198" s="21"/>
      <c r="OH198" s="21"/>
      <c r="OI198" s="21"/>
      <c r="OJ198" s="21"/>
      <c r="OK198" s="21"/>
      <c r="OL198" s="21"/>
      <c r="OM198" s="21"/>
      <c r="ON198" s="21"/>
      <c r="OO198" s="21"/>
      <c r="OP198" s="21"/>
      <c r="OQ198" s="21"/>
      <c r="OR198" s="21"/>
      <c r="OS198" s="21"/>
      <c r="OT198" s="21"/>
      <c r="OU198" s="21"/>
      <c r="OV198" s="21"/>
      <c r="OW198" s="21"/>
      <c r="OX198" s="21"/>
      <c r="OY198" s="21"/>
      <c r="OZ198" s="21"/>
      <c r="PA198" s="21"/>
      <c r="PB198" s="21"/>
      <c r="PC198" s="21"/>
      <c r="PD198" s="21"/>
      <c r="PE198" s="21"/>
      <c r="PF198" s="21"/>
      <c r="PG198" s="21"/>
      <c r="PH198" s="21"/>
      <c r="PI198" s="21"/>
      <c r="PJ198" s="21"/>
      <c r="PK198" s="21"/>
      <c r="PL198" s="21"/>
      <c r="PM198" s="21"/>
      <c r="PN198" s="21"/>
      <c r="PO198" s="21"/>
      <c r="PP198" s="21"/>
      <c r="PQ198" s="21"/>
      <c r="PR198" s="21"/>
      <c r="PS198" s="21"/>
      <c r="PT198" s="21"/>
      <c r="PU198" s="21"/>
      <c r="PV198" s="21"/>
      <c r="PW198" s="21"/>
      <c r="PX198" s="21"/>
      <c r="PY198" s="21"/>
      <c r="PZ198" s="21"/>
      <c r="QA198" s="21"/>
      <c r="QB198" s="21"/>
      <c r="QC198" s="21"/>
      <c r="QD198" s="21"/>
      <c r="QE198" s="21"/>
      <c r="QF198" s="21"/>
      <c r="QG198" s="21"/>
      <c r="QH198" s="21"/>
      <c r="QI198" s="21"/>
      <c r="QJ198" s="21"/>
      <c r="QK198" s="21"/>
      <c r="QL198" s="21"/>
      <c r="QM198" s="21"/>
      <c r="QN198" s="21"/>
      <c r="QO198" s="21"/>
      <c r="QP198" s="21"/>
      <c r="QQ198" s="21"/>
      <c r="QR198" s="21"/>
      <c r="QS198" s="21"/>
      <c r="QT198" s="21"/>
      <c r="QU198" s="21"/>
      <c r="QV198" s="21"/>
      <c r="QW198" s="21"/>
      <c r="QX198" s="21"/>
      <c r="QY198" s="21"/>
      <c r="QZ198" s="21"/>
      <c r="RA198" s="21"/>
      <c r="RB198" s="21"/>
      <c r="RC198" s="21"/>
      <c r="RD198" s="21"/>
      <c r="RE198" s="21"/>
      <c r="RF198" s="21"/>
      <c r="RG198" s="21"/>
      <c r="RH198" s="21"/>
      <c r="RI198" s="21"/>
      <c r="RJ198" s="21"/>
      <c r="RK198" s="21"/>
      <c r="RL198" s="21"/>
      <c r="RM198" s="21"/>
      <c r="RN198" s="21"/>
      <c r="RO198" s="21"/>
      <c r="RP198" s="21"/>
      <c r="RQ198" s="21"/>
      <c r="RR198" s="21"/>
      <c r="RS198" s="21"/>
      <c r="RT198" s="21"/>
      <c r="RU198" s="21"/>
      <c r="RV198" s="21"/>
      <c r="RW198" s="21"/>
      <c r="RX198" s="21"/>
      <c r="RY198" s="21"/>
      <c r="RZ198" s="21"/>
      <c r="SA198" s="21"/>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row>
    <row r="199" spans="2:572" ht="15" hidden="1" customHeight="1" outlineLevel="1">
      <c r="B199" s="35" t="s">
        <v>880</v>
      </c>
      <c r="C199" s="69" t="str">
        <f>HYPERLINK("#Référentiel_de_Compétences!"&amp;ADDRESS(6+MATCH(B199,[2]Référentiel_de_Compétences!$B$7:$B$218,0),4),"Définition")</f>
        <v>Définition</v>
      </c>
      <c r="D199" s="36" t="str">
        <f>VLOOKUP(B199,[2]Référentiel_de_Compétences!$B$7:$C$399,2,0)</f>
        <v>Image de marque</v>
      </c>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21"/>
      <c r="AF199" s="19"/>
      <c r="AG199" s="21"/>
      <c r="AH199" s="19"/>
      <c r="AI199" s="21"/>
      <c r="AJ199" s="19"/>
      <c r="AK199" s="21"/>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84"/>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1"/>
      <c r="JH199" s="21"/>
      <c r="JI199" s="21"/>
      <c r="JJ199" s="21"/>
      <c r="JK199" s="21"/>
      <c r="JL199" s="21"/>
      <c r="JM199" s="21"/>
      <c r="JN199" s="21"/>
      <c r="JO199" s="21"/>
      <c r="JP199" s="21"/>
      <c r="JQ199" s="21"/>
      <c r="JR199" s="21"/>
      <c r="JS199" s="21"/>
      <c r="JT199" s="21"/>
      <c r="JU199" s="21"/>
      <c r="JV199" s="21"/>
      <c r="JW199" s="21"/>
      <c r="JX199" s="21"/>
      <c r="JY199" s="21"/>
      <c r="JZ199" s="21"/>
      <c r="KA199" s="21"/>
      <c r="KB199" s="21"/>
      <c r="KC199" s="21"/>
      <c r="KD199" s="21"/>
      <c r="KE199" s="21"/>
      <c r="KF199" s="21"/>
      <c r="KG199" s="21"/>
      <c r="KH199" s="21"/>
      <c r="KI199" s="21"/>
      <c r="KJ199" s="21"/>
      <c r="KK199" s="21"/>
      <c r="KL199" s="21"/>
      <c r="KM199" s="21"/>
      <c r="KN199" s="21">
        <v>2</v>
      </c>
      <c r="KO199" s="21">
        <v>2</v>
      </c>
      <c r="KP199" s="21">
        <v>2</v>
      </c>
      <c r="KQ199" s="21"/>
      <c r="KR199" s="21"/>
      <c r="KS199" s="21"/>
      <c r="KT199" s="21"/>
      <c r="KU199" s="21"/>
      <c r="KV199" s="21"/>
      <c r="KW199" s="21"/>
      <c r="KX199" s="21"/>
      <c r="KY199" s="21"/>
      <c r="KZ199" s="21"/>
      <c r="LA199" s="21"/>
      <c r="LB199" s="21"/>
      <c r="LC199" s="21"/>
      <c r="LD199" s="21"/>
      <c r="LE199" s="21"/>
      <c r="LF199" s="21"/>
      <c r="LG199" s="21"/>
      <c r="LH199" s="21"/>
      <c r="LI199" s="21"/>
      <c r="LJ199" s="21"/>
      <c r="LK199" s="21"/>
      <c r="LL199" s="21"/>
      <c r="LM199" s="21"/>
      <c r="LN199" s="21"/>
      <c r="LO199" s="21"/>
      <c r="LP199" s="21"/>
      <c r="LQ199" s="21"/>
      <c r="LR199" s="21"/>
      <c r="LS199" s="21"/>
      <c r="LT199" s="21"/>
      <c r="LU199" s="21"/>
      <c r="LV199" s="21"/>
      <c r="LW199" s="21"/>
      <c r="LX199" s="21"/>
      <c r="LY199" s="21"/>
      <c r="LZ199" s="21"/>
      <c r="MA199" s="21"/>
      <c r="MB199" s="21"/>
      <c r="MC199" s="21"/>
      <c r="MD199" s="21"/>
      <c r="ME199" s="21"/>
      <c r="MF199" s="21"/>
      <c r="MG199" s="21"/>
      <c r="MH199" s="21"/>
      <c r="MI199" s="21"/>
      <c r="MJ199" s="21"/>
      <c r="MK199" s="21"/>
      <c r="ML199" s="21"/>
      <c r="MM199" s="21"/>
      <c r="MN199" s="21"/>
      <c r="MO199" s="21"/>
      <c r="MP199" s="21"/>
      <c r="MQ199" s="21"/>
      <c r="MR199" s="21"/>
      <c r="MS199" s="21"/>
      <c r="MT199" s="21"/>
      <c r="MU199" s="21"/>
      <c r="MV199" s="21"/>
      <c r="MW199" s="21"/>
      <c r="MX199" s="21"/>
      <c r="MY199" s="21"/>
      <c r="MZ199" s="21"/>
      <c r="NA199" s="21"/>
      <c r="NB199" s="21"/>
      <c r="NC199" s="21"/>
      <c r="ND199" s="21"/>
      <c r="NE199" s="21"/>
      <c r="NF199" s="21"/>
      <c r="NG199" s="21"/>
      <c r="NH199" s="21"/>
      <c r="NI199" s="21"/>
      <c r="NJ199" s="21"/>
      <c r="NK199" s="21"/>
      <c r="NL199" s="21"/>
      <c r="NM199" s="21"/>
      <c r="NN199" s="21"/>
      <c r="NO199" s="21"/>
      <c r="NP199" s="21"/>
      <c r="NQ199" s="21"/>
      <c r="NR199" s="21"/>
      <c r="NS199" s="21"/>
      <c r="NT199" s="21"/>
      <c r="NU199" s="21"/>
      <c r="NV199" s="21"/>
      <c r="NW199" s="21"/>
      <c r="NX199" s="21"/>
      <c r="NY199" s="21"/>
      <c r="NZ199" s="21"/>
      <c r="OA199" s="21"/>
      <c r="OB199" s="21"/>
      <c r="OC199" s="21"/>
      <c r="OD199" s="21"/>
      <c r="OE199" s="21"/>
      <c r="OF199" s="21"/>
      <c r="OG199" s="21"/>
      <c r="OH199" s="21"/>
      <c r="OI199" s="21"/>
      <c r="OJ199" s="21"/>
      <c r="OK199" s="21"/>
      <c r="OL199" s="21"/>
      <c r="OM199" s="21"/>
      <c r="ON199" s="21"/>
      <c r="OO199" s="21"/>
      <c r="OP199" s="21"/>
      <c r="OQ199" s="21"/>
      <c r="OR199" s="21"/>
      <c r="OS199" s="21"/>
      <c r="OT199" s="21"/>
      <c r="OU199" s="21"/>
      <c r="OV199" s="21"/>
      <c r="OW199" s="21"/>
      <c r="OX199" s="21"/>
      <c r="OY199" s="21"/>
      <c r="OZ199" s="21"/>
      <c r="PA199" s="21"/>
      <c r="PB199" s="21"/>
      <c r="PC199" s="21"/>
      <c r="PD199" s="21"/>
      <c r="PE199" s="21"/>
      <c r="PF199" s="21"/>
      <c r="PG199" s="21"/>
      <c r="PH199" s="21"/>
      <c r="PI199" s="21"/>
      <c r="PJ199" s="21"/>
      <c r="PK199" s="21"/>
      <c r="PL199" s="21"/>
      <c r="PM199" s="21"/>
      <c r="PN199" s="21"/>
      <c r="PO199" s="21"/>
      <c r="PP199" s="21"/>
      <c r="PQ199" s="21"/>
      <c r="PR199" s="21"/>
      <c r="PS199" s="21"/>
      <c r="PT199" s="21"/>
      <c r="PU199" s="21"/>
      <c r="PV199" s="21"/>
      <c r="PW199" s="21"/>
      <c r="PX199" s="21"/>
      <c r="PY199" s="21"/>
      <c r="PZ199" s="21"/>
      <c r="QA199" s="21"/>
      <c r="QB199" s="21"/>
      <c r="QC199" s="21"/>
      <c r="QD199" s="21"/>
      <c r="QE199" s="21"/>
      <c r="QF199" s="21"/>
      <c r="QG199" s="21"/>
      <c r="QH199" s="21"/>
      <c r="QI199" s="21"/>
      <c r="QJ199" s="21"/>
      <c r="QK199" s="21"/>
      <c r="QL199" s="21"/>
      <c r="QM199" s="21"/>
      <c r="QN199" s="21"/>
      <c r="QO199" s="21"/>
      <c r="QP199" s="21"/>
      <c r="QQ199" s="21"/>
      <c r="QR199" s="21"/>
      <c r="QS199" s="21"/>
      <c r="QT199" s="21"/>
      <c r="QU199" s="21"/>
      <c r="QV199" s="21"/>
      <c r="QW199" s="21"/>
      <c r="QX199" s="21"/>
      <c r="QY199" s="21"/>
      <c r="QZ199" s="21"/>
      <c r="RA199" s="21"/>
      <c r="RB199" s="21"/>
      <c r="RC199" s="21"/>
      <c r="RD199" s="21"/>
      <c r="RE199" s="21"/>
      <c r="RF199" s="21"/>
      <c r="RG199" s="21"/>
      <c r="RH199" s="21"/>
      <c r="RI199" s="21"/>
      <c r="RJ199" s="21"/>
      <c r="RK199" s="21"/>
      <c r="RL199" s="21"/>
      <c r="RM199" s="21"/>
      <c r="RN199" s="21"/>
      <c r="RO199" s="21"/>
      <c r="RP199" s="21"/>
      <c r="RQ199" s="21"/>
      <c r="RR199" s="21"/>
      <c r="RS199" s="21"/>
      <c r="RT199" s="21"/>
      <c r="RU199" s="21"/>
      <c r="RV199" s="21"/>
      <c r="RW199" s="21"/>
      <c r="RX199" s="21"/>
      <c r="RY199" s="21"/>
      <c r="RZ199" s="21"/>
      <c r="SA199" s="21"/>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row>
    <row r="200" spans="2:572" ht="15" hidden="1" customHeight="1" outlineLevel="1">
      <c r="B200" s="35" t="s">
        <v>881</v>
      </c>
      <c r="C200" s="69" t="str">
        <f>HYPERLINK("#Référentiel_de_Compétences!"&amp;ADDRESS(6+MATCH(B200,[2]Référentiel_de_Compétences!$B$7:$B$218,0),4),"Définition")</f>
        <v>Définition</v>
      </c>
      <c r="D200" s="36" t="str">
        <f>VLOOKUP(B200,[2]Référentiel_de_Compétences!$B$7:$C$399,2,0)</f>
        <v>Communication interne</v>
      </c>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21"/>
      <c r="AF200" s="19"/>
      <c r="AG200" s="21"/>
      <c r="AH200" s="19"/>
      <c r="AI200" s="21"/>
      <c r="AJ200" s="19"/>
      <c r="AK200" s="21"/>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84"/>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v>2</v>
      </c>
      <c r="KO200" s="19">
        <v>2</v>
      </c>
      <c r="KP200" s="19">
        <v>2</v>
      </c>
      <c r="KQ200" s="19"/>
      <c r="KR200" s="19">
        <v>2</v>
      </c>
      <c r="KS200" s="19">
        <v>2</v>
      </c>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v>2</v>
      </c>
      <c r="ME200" s="19">
        <v>2</v>
      </c>
      <c r="MF200" s="19">
        <v>2</v>
      </c>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v>2</v>
      </c>
      <c r="PN200" s="19">
        <v>2</v>
      </c>
      <c r="PO200" s="19">
        <v>2</v>
      </c>
      <c r="PP200" s="19">
        <v>2</v>
      </c>
      <c r="PQ200" s="19">
        <v>2</v>
      </c>
      <c r="PR200" s="19">
        <v>2</v>
      </c>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v>2</v>
      </c>
      <c r="QT200" s="19">
        <v>2</v>
      </c>
      <c r="QU200" s="19">
        <v>2</v>
      </c>
      <c r="QV200" s="19">
        <v>2</v>
      </c>
      <c r="QW200" s="19">
        <v>2</v>
      </c>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row>
    <row r="201" spans="2:572" ht="15" hidden="1" customHeight="1" outlineLevel="1">
      <c r="B201" s="35" t="s">
        <v>882</v>
      </c>
      <c r="C201" s="69" t="str">
        <f>HYPERLINK("#Référentiel_de_Compétences!"&amp;ADDRESS(6+MATCH(B201,[2]Référentiel_de_Compétences!$B$7:$B$218,0),4),"Définition")</f>
        <v>Définition</v>
      </c>
      <c r="D201" s="24" t="str">
        <f>VLOOKUP(B201,[2]Référentiel_de_Compétences!$B$7:$C$399,2,0)</f>
        <v>Communication commerciale</v>
      </c>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19"/>
      <c r="AE201" s="21"/>
      <c r="AF201" s="19"/>
      <c r="AG201" s="21"/>
      <c r="AH201" s="19"/>
      <c r="AI201" s="21"/>
      <c r="AJ201" s="19"/>
      <c r="AK201" s="21"/>
      <c r="AL201" s="19"/>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84"/>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1"/>
      <c r="JH201" s="21"/>
      <c r="JI201" s="21"/>
      <c r="JJ201" s="21"/>
      <c r="JK201" s="21"/>
      <c r="JL201" s="21"/>
      <c r="JM201" s="21"/>
      <c r="JN201" s="21"/>
      <c r="JO201" s="21"/>
      <c r="JP201" s="21"/>
      <c r="JQ201" s="21"/>
      <c r="JR201" s="21"/>
      <c r="JS201" s="21"/>
      <c r="JT201" s="21"/>
      <c r="JU201" s="21"/>
      <c r="JV201" s="21"/>
      <c r="JW201" s="21"/>
      <c r="JX201" s="21"/>
      <c r="JY201" s="21"/>
      <c r="JZ201" s="21"/>
      <c r="KA201" s="21"/>
      <c r="KB201" s="21"/>
      <c r="KC201" s="21"/>
      <c r="KD201" s="21"/>
      <c r="KE201" s="21"/>
      <c r="KF201" s="21"/>
      <c r="KG201" s="21"/>
      <c r="KH201" s="21"/>
      <c r="KI201" s="21"/>
      <c r="KJ201" s="21"/>
      <c r="KK201" s="21"/>
      <c r="KL201" s="21"/>
      <c r="KM201" s="21"/>
      <c r="KN201" s="21">
        <v>2</v>
      </c>
      <c r="KO201" s="21">
        <v>2</v>
      </c>
      <c r="KP201" s="21">
        <v>2</v>
      </c>
      <c r="KQ201" s="21"/>
      <c r="KR201" s="21">
        <v>2</v>
      </c>
      <c r="KS201" s="21">
        <v>2</v>
      </c>
      <c r="KT201" s="21"/>
      <c r="KU201" s="21"/>
      <c r="KV201" s="21"/>
      <c r="KW201" s="21"/>
      <c r="KX201" s="21"/>
      <c r="KY201" s="21"/>
      <c r="KZ201" s="21"/>
      <c r="LA201" s="21"/>
      <c r="LB201" s="21"/>
      <c r="LC201" s="21"/>
      <c r="LD201" s="21"/>
      <c r="LE201" s="21"/>
      <c r="LF201" s="21"/>
      <c r="LG201" s="21"/>
      <c r="LH201" s="21"/>
      <c r="LI201" s="21"/>
      <c r="LJ201" s="21"/>
      <c r="LK201" s="21"/>
      <c r="LL201" s="21"/>
      <c r="LM201" s="21"/>
      <c r="LN201" s="21"/>
      <c r="LO201" s="21"/>
      <c r="LP201" s="21"/>
      <c r="LQ201" s="21"/>
      <c r="LR201" s="21"/>
      <c r="LS201" s="21"/>
      <c r="LT201" s="21"/>
      <c r="LU201" s="21"/>
      <c r="LV201" s="21"/>
      <c r="LW201" s="21"/>
      <c r="LX201" s="21"/>
      <c r="LY201" s="21"/>
      <c r="LZ201" s="21"/>
      <c r="MA201" s="21"/>
      <c r="MB201" s="21"/>
      <c r="MC201" s="21"/>
      <c r="MD201" s="21"/>
      <c r="ME201" s="21"/>
      <c r="MF201" s="21"/>
      <c r="MG201" s="21"/>
      <c r="MH201" s="21"/>
      <c r="MI201" s="21"/>
      <c r="MJ201" s="21"/>
      <c r="MK201" s="21"/>
      <c r="ML201" s="21"/>
      <c r="MM201" s="21"/>
      <c r="MN201" s="21"/>
      <c r="MO201" s="21"/>
      <c r="MP201" s="21"/>
      <c r="MQ201" s="21"/>
      <c r="MR201" s="21"/>
      <c r="MS201" s="21"/>
      <c r="MT201" s="21"/>
      <c r="MU201" s="21"/>
      <c r="MV201" s="21"/>
      <c r="MW201" s="21"/>
      <c r="MX201" s="21"/>
      <c r="MY201" s="21"/>
      <c r="MZ201" s="21"/>
      <c r="NA201" s="21"/>
      <c r="NB201" s="21"/>
      <c r="NC201" s="21"/>
      <c r="ND201" s="21"/>
      <c r="NE201" s="21"/>
      <c r="NF201" s="21"/>
      <c r="NG201" s="21"/>
      <c r="NH201" s="21"/>
      <c r="NI201" s="21"/>
      <c r="NJ201" s="21"/>
      <c r="NK201" s="21"/>
      <c r="NL201" s="21"/>
      <c r="NM201" s="21"/>
      <c r="NN201" s="21"/>
      <c r="NO201" s="21"/>
      <c r="NP201" s="21"/>
      <c r="NQ201" s="21"/>
      <c r="NR201" s="21"/>
      <c r="NS201" s="21"/>
      <c r="NT201" s="21"/>
      <c r="NU201" s="21"/>
      <c r="NV201" s="21"/>
      <c r="NW201" s="21"/>
      <c r="NX201" s="21"/>
      <c r="NY201" s="21"/>
      <c r="NZ201" s="21"/>
      <c r="OA201" s="21"/>
      <c r="OB201" s="21"/>
      <c r="OC201" s="21"/>
      <c r="OD201" s="21"/>
      <c r="OE201" s="21"/>
      <c r="OF201" s="21"/>
      <c r="OG201" s="21"/>
      <c r="OH201" s="21"/>
      <c r="OI201" s="21"/>
      <c r="OJ201" s="21"/>
      <c r="OK201" s="21"/>
      <c r="OL201" s="21"/>
      <c r="OM201" s="21"/>
      <c r="ON201" s="21"/>
      <c r="OO201" s="21"/>
      <c r="OP201" s="21"/>
      <c r="OQ201" s="21"/>
      <c r="OR201" s="21"/>
      <c r="OS201" s="21"/>
      <c r="OT201" s="21"/>
      <c r="OU201" s="21"/>
      <c r="OV201" s="21"/>
      <c r="OW201" s="21"/>
      <c r="OX201" s="21"/>
      <c r="OY201" s="21"/>
      <c r="OZ201" s="21"/>
      <c r="PA201" s="21"/>
      <c r="PB201" s="21"/>
      <c r="PC201" s="21"/>
      <c r="PD201" s="21"/>
      <c r="PE201" s="21"/>
      <c r="PF201" s="21"/>
      <c r="PG201" s="21"/>
      <c r="PH201" s="21"/>
      <c r="PI201" s="21"/>
      <c r="PJ201" s="21"/>
      <c r="PK201" s="21"/>
      <c r="PL201" s="21"/>
      <c r="PM201" s="21"/>
      <c r="PN201" s="21"/>
      <c r="PO201" s="21"/>
      <c r="PP201" s="21"/>
      <c r="PQ201" s="21"/>
      <c r="PR201" s="21"/>
      <c r="PS201" s="21"/>
      <c r="PT201" s="21"/>
      <c r="PU201" s="21"/>
      <c r="PV201" s="21"/>
      <c r="PW201" s="21"/>
      <c r="PX201" s="21"/>
      <c r="PY201" s="21"/>
      <c r="PZ201" s="21"/>
      <c r="QA201" s="21"/>
      <c r="QB201" s="21"/>
      <c r="QC201" s="21"/>
      <c r="QD201" s="21"/>
      <c r="QE201" s="21"/>
      <c r="QF201" s="21"/>
      <c r="QG201" s="21"/>
      <c r="QH201" s="21"/>
      <c r="QI201" s="21"/>
      <c r="QJ201" s="21"/>
      <c r="QK201" s="21"/>
      <c r="QL201" s="21"/>
      <c r="QM201" s="21"/>
      <c r="QN201" s="21"/>
      <c r="QO201" s="21"/>
      <c r="QP201" s="21"/>
      <c r="QQ201" s="21"/>
      <c r="QR201" s="21"/>
      <c r="QS201" s="21"/>
      <c r="QT201" s="21"/>
      <c r="QU201" s="21"/>
      <c r="QV201" s="21"/>
      <c r="QW201" s="21"/>
      <c r="QX201" s="21"/>
      <c r="QY201" s="21"/>
      <c r="QZ201" s="21"/>
      <c r="RA201" s="21"/>
      <c r="RB201" s="21"/>
      <c r="RC201" s="21"/>
      <c r="RD201" s="21"/>
      <c r="RE201" s="21"/>
      <c r="RF201" s="21"/>
      <c r="RG201" s="21"/>
      <c r="RH201" s="21"/>
      <c r="RI201" s="21"/>
      <c r="RJ201" s="21"/>
      <c r="RK201" s="21"/>
      <c r="RL201" s="21"/>
      <c r="RM201" s="21"/>
      <c r="RN201" s="21"/>
      <c r="RO201" s="21"/>
      <c r="RP201" s="21"/>
      <c r="RQ201" s="21"/>
      <c r="RR201" s="21"/>
      <c r="RS201" s="21"/>
      <c r="RT201" s="21"/>
      <c r="RU201" s="21"/>
      <c r="RV201" s="21"/>
      <c r="RW201" s="21"/>
      <c r="RX201" s="21"/>
      <c r="RY201" s="21"/>
      <c r="RZ201" s="21"/>
      <c r="SA201" s="21"/>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row>
    <row r="202" spans="2:572" ht="15" hidden="1" customHeight="1" outlineLevel="1">
      <c r="B202" s="35" t="s">
        <v>883</v>
      </c>
      <c r="C202" s="69" t="str">
        <f>HYPERLINK("#Référentiel_de_Compétences!"&amp;ADDRESS(6+MATCH(B202,[2]Référentiel_de_Compétences!$B$7:$B$218,0),4),"Définition")</f>
        <v>Définition</v>
      </c>
      <c r="D202" s="24" t="str">
        <f>VLOOKUP(B202,[2]Référentiel_de_Compétences!$B$7:$C$399,2,0)</f>
        <v>Communication de crise</v>
      </c>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19"/>
      <c r="AE202" s="21"/>
      <c r="AF202" s="19"/>
      <c r="AG202" s="21"/>
      <c r="AH202" s="19"/>
      <c r="AI202" s="21"/>
      <c r="AJ202" s="19"/>
      <c r="AK202" s="21"/>
      <c r="AL202" s="19"/>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84"/>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row>
    <row r="203" spans="2:572" ht="15" hidden="1" customHeight="1" outlineLevel="1">
      <c r="B203" s="35" t="s">
        <v>884</v>
      </c>
      <c r="C203" s="69" t="str">
        <f>HYPERLINK("#Référentiel_de_Compétences!"&amp;ADDRESS(6+MATCH(B203,[2]Référentiel_de_Compétences!$B$7:$B$218,0),4),"Définition")</f>
        <v>Définition</v>
      </c>
      <c r="D203" s="24" t="str">
        <f>VLOOKUP(B203,[2]Référentiel_de_Compétences!$B$7:$C$399,2,0)</f>
        <v>Communication et relations institutionnelles</v>
      </c>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19"/>
      <c r="AE203" s="21"/>
      <c r="AF203" s="19"/>
      <c r="AG203" s="21"/>
      <c r="AH203" s="19"/>
      <c r="AI203" s="21"/>
      <c r="AJ203" s="19"/>
      <c r="AK203" s="21"/>
      <c r="AL203" s="19"/>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84"/>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row>
    <row r="204" spans="2:572" ht="15" hidden="1" customHeight="1" outlineLevel="1">
      <c r="B204" s="35" t="s">
        <v>885</v>
      </c>
      <c r="C204" s="69" t="str">
        <f>HYPERLINK("#Référentiel_de_Compétences!"&amp;ADDRESS(6+MATCH(B204,[2]Référentiel_de_Compétences!$B$7:$B$218,0),4),"Définition")</f>
        <v>Définition</v>
      </c>
      <c r="D204" s="24" t="str">
        <f>VLOOKUP(B204,[2]Référentiel_de_Compétences!$B$7:$C$399,2,0)</f>
        <v>Relations Presse</v>
      </c>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19"/>
      <c r="AE204" s="21"/>
      <c r="AF204" s="19"/>
      <c r="AG204" s="21"/>
      <c r="AH204" s="19"/>
      <c r="AI204" s="21"/>
      <c r="AJ204" s="19"/>
      <c r="AK204" s="21"/>
      <c r="AL204" s="19"/>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84"/>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row>
    <row r="205" spans="2:572" ht="15" hidden="1" customHeight="1">
      <c r="B205" s="101" t="s">
        <v>886</v>
      </c>
      <c r="C205" s="101"/>
      <c r="D205" s="101"/>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c r="JB205" s="40"/>
      <c r="JC205" s="40"/>
      <c r="JD205" s="40"/>
      <c r="JE205" s="40"/>
      <c r="JF205" s="40"/>
      <c r="JG205" s="40"/>
      <c r="JH205" s="40"/>
      <c r="JI205" s="40"/>
      <c r="JJ205" s="40"/>
      <c r="JK205" s="40"/>
      <c r="JL205" s="40"/>
      <c r="JM205" s="89"/>
      <c r="JN205" s="89"/>
      <c r="JO205" s="89"/>
      <c r="JP205" s="89"/>
      <c r="JQ205" s="89"/>
      <c r="JR205" s="89"/>
      <c r="JS205" s="89"/>
      <c r="JT205" s="89"/>
      <c r="JU205" s="89"/>
      <c r="JV205" s="89"/>
      <c r="JW205" s="89"/>
      <c r="JX205" s="89"/>
      <c r="JY205" s="89"/>
      <c r="JZ205" s="89"/>
      <c r="KA205" s="89"/>
      <c r="KB205" s="89"/>
      <c r="KC205" s="89"/>
      <c r="KD205" s="89"/>
      <c r="KE205" s="89"/>
      <c r="KF205" s="89"/>
      <c r="KG205" s="89"/>
      <c r="KH205" s="89"/>
      <c r="KI205" s="89"/>
      <c r="KJ205" s="89"/>
      <c r="KK205" s="89"/>
      <c r="KL205" s="89"/>
      <c r="KM205" s="89"/>
      <c r="KN205" s="89"/>
      <c r="KO205" s="89"/>
      <c r="KP205" s="89"/>
      <c r="KQ205" s="89"/>
      <c r="KR205" s="89"/>
      <c r="KS205" s="89"/>
      <c r="KT205" s="89"/>
      <c r="KU205" s="40"/>
      <c r="KV205" s="40"/>
      <c r="KW205" s="40"/>
      <c r="KX205" s="40"/>
      <c r="KY205" s="40"/>
      <c r="KZ205" s="40"/>
      <c r="LA205" s="40"/>
      <c r="LB205" s="40"/>
      <c r="LC205" s="40"/>
      <c r="LD205" s="40"/>
      <c r="LE205" s="40"/>
      <c r="LF205" s="40"/>
      <c r="LG205" s="40"/>
      <c r="LH205" s="40"/>
      <c r="LI205" s="40"/>
      <c r="LJ205" s="40"/>
      <c r="LK205" s="40"/>
      <c r="LL205" s="40"/>
      <c r="LM205" s="40"/>
      <c r="LN205" s="40"/>
      <c r="LO205" s="40"/>
      <c r="LP205" s="40"/>
      <c r="LQ205" s="40"/>
      <c r="LR205" s="40"/>
      <c r="LS205" s="40"/>
      <c r="LT205" s="40"/>
      <c r="LU205" s="40"/>
      <c r="LV205" s="40"/>
      <c r="LW205" s="40"/>
      <c r="LX205" s="40"/>
      <c r="LY205" s="40"/>
      <c r="LZ205" s="40"/>
      <c r="MA205" s="40"/>
      <c r="MB205" s="40"/>
      <c r="MC205" s="40"/>
      <c r="MD205" s="40"/>
      <c r="ME205" s="40"/>
      <c r="MF205" s="40"/>
      <c r="MG205" s="40"/>
      <c r="MH205" s="40"/>
      <c r="MI205" s="40"/>
      <c r="MJ205" s="40"/>
      <c r="MK205" s="40"/>
      <c r="ML205" s="40"/>
      <c r="MM205" s="40"/>
      <c r="MN205" s="40"/>
      <c r="MO205" s="40"/>
      <c r="MP205" s="40"/>
      <c r="MQ205" s="40"/>
      <c r="MR205" s="40"/>
      <c r="MS205" s="40"/>
      <c r="MT205" s="40"/>
      <c r="MU205" s="40"/>
      <c r="MV205" s="40"/>
      <c r="MW205" s="40"/>
      <c r="MX205" s="40"/>
      <c r="MY205" s="40"/>
      <c r="MZ205" s="40"/>
      <c r="NA205" s="40"/>
      <c r="NB205" s="40"/>
      <c r="NC205" s="40"/>
      <c r="ND205" s="40"/>
      <c r="NE205" s="40"/>
      <c r="NF205" s="40"/>
      <c r="NG205" s="40"/>
      <c r="NH205" s="40"/>
      <c r="NI205" s="40"/>
      <c r="NJ205" s="40"/>
      <c r="NK205" s="40"/>
      <c r="NL205" s="40"/>
      <c r="NM205" s="40"/>
      <c r="NN205" s="40"/>
      <c r="NO205" s="40"/>
      <c r="NP205" s="40"/>
      <c r="NQ205" s="40"/>
      <c r="NR205" s="40"/>
      <c r="NS205" s="40"/>
      <c r="NT205" s="40"/>
      <c r="NU205" s="40"/>
      <c r="NV205" s="40"/>
      <c r="NW205" s="40"/>
      <c r="NX205" s="40"/>
      <c r="NY205" s="40"/>
      <c r="NZ205" s="40"/>
      <c r="OA205" s="40"/>
      <c r="OB205" s="40"/>
      <c r="OC205" s="40"/>
      <c r="OD205" s="40"/>
      <c r="OE205" s="40"/>
      <c r="OF205" s="40"/>
      <c r="OG205" s="40"/>
      <c r="OH205" s="40"/>
      <c r="OI205" s="40"/>
      <c r="OJ205" s="40"/>
      <c r="OK205" s="40"/>
      <c r="OL205" s="40"/>
      <c r="OM205" s="40"/>
      <c r="ON205" s="40"/>
      <c r="OO205" s="40"/>
      <c r="OP205" s="40"/>
      <c r="OQ205" s="40"/>
      <c r="OR205" s="40"/>
      <c r="OS205" s="40"/>
      <c r="OT205" s="40"/>
      <c r="OU205" s="40"/>
      <c r="OV205" s="40"/>
      <c r="OW205" s="40"/>
      <c r="OX205" s="40"/>
      <c r="OY205" s="40"/>
      <c r="OZ205" s="40"/>
      <c r="PA205" s="40"/>
      <c r="PB205" s="40"/>
      <c r="PC205" s="40"/>
      <c r="PD205" s="40"/>
      <c r="PE205" s="40"/>
      <c r="PF205" s="40"/>
      <c r="PG205" s="40"/>
      <c r="PH205" s="40"/>
      <c r="PI205" s="40"/>
      <c r="PJ205" s="40"/>
      <c r="PK205" s="40"/>
      <c r="PL205" s="40"/>
      <c r="PM205" s="40"/>
      <c r="PN205" s="40"/>
      <c r="PO205" s="40"/>
      <c r="PP205" s="40"/>
      <c r="PQ205" s="40"/>
      <c r="PR205" s="40"/>
      <c r="PS205" s="40"/>
      <c r="PT205" s="40"/>
      <c r="PU205" s="40"/>
      <c r="PV205" s="40"/>
      <c r="PW205" s="40"/>
      <c r="PX205" s="40"/>
      <c r="PY205" s="40"/>
      <c r="PZ205" s="40"/>
      <c r="QA205" s="40"/>
      <c r="QB205" s="40"/>
      <c r="QC205" s="40"/>
      <c r="QD205" s="40"/>
      <c r="QE205" s="40"/>
      <c r="QF205" s="40"/>
      <c r="QG205" s="40"/>
      <c r="QH205" s="40"/>
      <c r="QI205" s="40"/>
      <c r="QJ205" s="40"/>
      <c r="QK205" s="40"/>
      <c r="QL205" s="40"/>
      <c r="QM205" s="40"/>
      <c r="QN205" s="40"/>
      <c r="QO205" s="40"/>
      <c r="QP205" s="40"/>
      <c r="QQ205" s="40"/>
      <c r="QR205" s="40"/>
      <c r="QS205" s="40"/>
      <c r="QT205" s="40"/>
      <c r="QU205" s="40"/>
      <c r="QV205" s="40"/>
      <c r="QW205" s="40"/>
      <c r="QX205" s="40"/>
      <c r="QY205" s="40"/>
      <c r="QZ205" s="40"/>
      <c r="RA205" s="40"/>
      <c r="RB205" s="40"/>
      <c r="RC205" s="40"/>
      <c r="RD205" s="40"/>
      <c r="RE205" s="40"/>
      <c r="RF205" s="40"/>
      <c r="RG205" s="40"/>
      <c r="RH205" s="40"/>
      <c r="RI205" s="40"/>
      <c r="RJ205" s="40"/>
      <c r="RK205" s="40"/>
      <c r="RL205" s="40"/>
      <c r="RM205" s="40"/>
      <c r="RN205" s="40"/>
      <c r="RO205" s="40"/>
      <c r="RP205" s="40"/>
      <c r="RQ205" s="40"/>
      <c r="RR205" s="40"/>
      <c r="RS205" s="40"/>
      <c r="RT205" s="40"/>
      <c r="RU205" s="40"/>
      <c r="RV205" s="40"/>
      <c r="RW205" s="40"/>
      <c r="RX205" s="40"/>
      <c r="RY205" s="40"/>
      <c r="RZ205" s="40"/>
      <c r="SA205" s="40"/>
      <c r="SB205" s="40"/>
      <c r="SC205" s="40"/>
      <c r="SD205" s="40"/>
      <c r="SE205" s="40"/>
      <c r="SF205" s="40"/>
      <c r="SG205" s="40"/>
      <c r="SH205" s="40"/>
      <c r="SI205" s="40"/>
      <c r="SJ205" s="40"/>
      <c r="SK205" s="40"/>
      <c r="SL205" s="40"/>
      <c r="SM205" s="40"/>
      <c r="SN205" s="40"/>
      <c r="SO205" s="40"/>
      <c r="SP205" s="40"/>
      <c r="SQ205" s="40"/>
      <c r="SR205" s="40"/>
      <c r="SS205" s="40"/>
      <c r="ST205" s="40"/>
      <c r="SU205" s="40"/>
      <c r="SV205" s="40"/>
      <c r="SW205" s="40"/>
      <c r="SX205" s="40"/>
      <c r="SY205" s="40"/>
      <c r="SZ205" s="40"/>
      <c r="TA205" s="40"/>
      <c r="TB205" s="40"/>
      <c r="TC205" s="40"/>
      <c r="TD205" s="40"/>
      <c r="TE205" s="40"/>
      <c r="TF205" s="40"/>
      <c r="TG205" s="40"/>
      <c r="TH205" s="40"/>
      <c r="TI205" s="40"/>
      <c r="TJ205" s="40"/>
      <c r="TK205" s="40"/>
      <c r="TL205" s="40"/>
      <c r="TM205" s="40"/>
      <c r="TN205" s="40"/>
      <c r="TO205" s="40"/>
      <c r="TP205" s="40"/>
      <c r="TQ205" s="40"/>
      <c r="TR205" s="40"/>
      <c r="TS205" s="40"/>
      <c r="TT205" s="40"/>
      <c r="TU205" s="40"/>
      <c r="TV205" s="40"/>
      <c r="TW205" s="40"/>
      <c r="TX205" s="40"/>
      <c r="TY205" s="40"/>
      <c r="TZ205" s="40"/>
      <c r="UA205" s="40"/>
      <c r="UB205" s="40"/>
      <c r="UC205" s="40"/>
      <c r="UD205" s="40"/>
      <c r="UE205" s="40"/>
      <c r="UF205" s="40"/>
      <c r="UG205" s="40"/>
      <c r="UH205" s="40"/>
      <c r="UI205" s="40"/>
      <c r="UJ205" s="40"/>
      <c r="UK205" s="40"/>
      <c r="UL205" s="40"/>
      <c r="UM205" s="40"/>
      <c r="UN205" s="40"/>
      <c r="UO205" s="40"/>
      <c r="UP205" s="40"/>
      <c r="UQ205" s="40"/>
      <c r="UR205" s="40"/>
      <c r="US205" s="40"/>
      <c r="UT205" s="40"/>
      <c r="UU205" s="40"/>
      <c r="UV205" s="40"/>
      <c r="UW205" s="40"/>
      <c r="UX205" s="40"/>
      <c r="UY205" s="40"/>
      <c r="UZ205" s="40"/>
    </row>
    <row r="206" spans="2:572" ht="15" hidden="1" customHeight="1" outlineLevel="1">
      <c r="B206" s="35" t="s">
        <v>887</v>
      </c>
      <c r="C206" s="69" t="str">
        <f>HYPERLINK("#Référentiel_de_Compétences!"&amp;ADDRESS(6+MATCH(B206,[2]Référentiel_de_Compétences!$B$7:$B$218,0),4),"Définition")</f>
        <v>Définition</v>
      </c>
      <c r="D206" s="36" t="str">
        <f>VLOOKUP(B206,[2]Référentiel_de_Compétences!$B$7:$C$399,2,0)</f>
        <v>Culture économique et d'entreprise</v>
      </c>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21"/>
      <c r="AF206" s="19"/>
      <c r="AG206" s="21"/>
      <c r="AH206" s="19"/>
      <c r="AI206" s="21"/>
      <c r="AJ206" s="19"/>
      <c r="AK206" s="21"/>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21"/>
      <c r="HL206" s="21"/>
      <c r="HM206" s="19"/>
      <c r="HN206" s="19"/>
      <c r="HO206" s="19"/>
      <c r="HP206" s="19"/>
      <c r="HQ206" s="19"/>
      <c r="HR206" s="19"/>
      <c r="HS206" s="19"/>
      <c r="HT206" s="19"/>
      <c r="HU206" s="19"/>
      <c r="HV206" s="19"/>
      <c r="HW206" s="19"/>
      <c r="HX206" s="19"/>
      <c r="HY206" s="19"/>
      <c r="HZ206" s="19"/>
      <c r="IA206" s="19"/>
      <c r="IB206" s="19"/>
      <c r="IC206" s="19"/>
      <c r="ID206" s="84"/>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v>2</v>
      </c>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v>2</v>
      </c>
      <c r="NL206" s="19">
        <v>2</v>
      </c>
      <c r="NM206" s="19">
        <v>2</v>
      </c>
      <c r="NN206" s="19">
        <v>2</v>
      </c>
      <c r="NO206" s="19">
        <v>2</v>
      </c>
      <c r="NP206" s="19">
        <v>2</v>
      </c>
      <c r="NQ206" s="19">
        <v>2</v>
      </c>
      <c r="NR206" s="19">
        <v>2</v>
      </c>
      <c r="NS206" s="19">
        <v>2</v>
      </c>
      <c r="NT206" s="19">
        <v>2</v>
      </c>
      <c r="NU206" s="19">
        <v>2</v>
      </c>
      <c r="NV206" s="19">
        <v>2</v>
      </c>
      <c r="NW206" s="19">
        <v>2</v>
      </c>
      <c r="NX206" s="19">
        <v>2</v>
      </c>
      <c r="NY206" s="19"/>
      <c r="NZ206" s="19"/>
      <c r="OA206" s="19"/>
      <c r="OB206" s="19">
        <v>2</v>
      </c>
      <c r="OC206" s="19">
        <v>2</v>
      </c>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row>
    <row r="207" spans="2:572" ht="15" hidden="1" customHeight="1" outlineLevel="1">
      <c r="B207" s="35" t="s">
        <v>888</v>
      </c>
      <c r="C207" s="69" t="str">
        <f>HYPERLINK("#Référentiel_de_Compétences!"&amp;ADDRESS(6+MATCH(B207,[2]Référentiel_de_Compétences!$B$7:$B$218,0),4),"Définition")</f>
        <v>Définition</v>
      </c>
      <c r="D207" s="36" t="str">
        <f>VLOOKUP(B207,[2]Référentiel_de_Compétences!$B$7:$C$399,2,0)</f>
        <v>Analyse et diagnostic projet</v>
      </c>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21"/>
      <c r="AF207" s="19"/>
      <c r="AG207" s="21"/>
      <c r="AH207" s="19"/>
      <c r="AI207" s="21"/>
      <c r="AJ207" s="19"/>
      <c r="AK207" s="21"/>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21"/>
      <c r="HL207" s="21"/>
      <c r="HM207" s="19"/>
      <c r="HN207" s="19"/>
      <c r="HO207" s="19"/>
      <c r="HP207" s="19"/>
      <c r="HQ207" s="19"/>
      <c r="HR207" s="19"/>
      <c r="HS207" s="21"/>
      <c r="HT207" s="21"/>
      <c r="HU207" s="21"/>
      <c r="HV207" s="21"/>
      <c r="HW207" s="21"/>
      <c r="HX207" s="21"/>
      <c r="HY207" s="21"/>
      <c r="HZ207" s="21"/>
      <c r="IA207" s="21"/>
      <c r="IB207" s="21"/>
      <c r="IC207" s="21"/>
      <c r="ID207" s="84"/>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1"/>
      <c r="JH207" s="21"/>
      <c r="JI207" s="21"/>
      <c r="JJ207" s="21"/>
      <c r="JK207" s="21"/>
      <c r="JL207" s="21"/>
      <c r="JM207" s="21"/>
      <c r="JN207" s="21"/>
      <c r="JO207" s="21"/>
      <c r="JP207" s="21"/>
      <c r="JQ207" s="21"/>
      <c r="JR207" s="21"/>
      <c r="JS207" s="21"/>
      <c r="JT207" s="21"/>
      <c r="JU207" s="21"/>
      <c r="JV207" s="21"/>
      <c r="JW207" s="21"/>
      <c r="JX207" s="21"/>
      <c r="JY207" s="21"/>
      <c r="JZ207" s="21"/>
      <c r="KA207" s="21"/>
      <c r="KB207" s="21"/>
      <c r="KC207" s="21"/>
      <c r="KD207" s="21"/>
      <c r="KE207" s="21"/>
      <c r="KF207" s="21"/>
      <c r="KG207" s="21"/>
      <c r="KH207" s="21"/>
      <c r="KI207" s="21"/>
      <c r="KJ207" s="21"/>
      <c r="KK207" s="21"/>
      <c r="KL207" s="21"/>
      <c r="KM207" s="21"/>
      <c r="KN207" s="21"/>
      <c r="KO207" s="21"/>
      <c r="KP207" s="21"/>
      <c r="KQ207" s="21"/>
      <c r="KR207" s="21"/>
      <c r="KS207" s="21"/>
      <c r="KT207" s="21"/>
      <c r="KU207" s="21"/>
      <c r="KV207" s="21"/>
      <c r="KW207" s="21"/>
      <c r="KX207" s="21"/>
      <c r="KY207" s="21"/>
      <c r="KZ207" s="21"/>
      <c r="LA207" s="21"/>
      <c r="LB207" s="21"/>
      <c r="LC207" s="21"/>
      <c r="LD207" s="21"/>
      <c r="LE207" s="21"/>
      <c r="LF207" s="21"/>
      <c r="LG207" s="21"/>
      <c r="LH207" s="21"/>
      <c r="LI207" s="21"/>
      <c r="LJ207" s="21"/>
      <c r="LK207" s="21"/>
      <c r="LL207" s="21"/>
      <c r="LM207" s="21"/>
      <c r="LN207" s="21"/>
      <c r="LO207" s="21">
        <v>2</v>
      </c>
      <c r="LP207" s="21"/>
      <c r="LQ207" s="21"/>
      <c r="LR207" s="21"/>
      <c r="LS207" s="21"/>
      <c r="LT207" s="21"/>
      <c r="LU207" s="21"/>
      <c r="LV207" s="21"/>
      <c r="LW207" s="21"/>
      <c r="LX207" s="21"/>
      <c r="LY207" s="21"/>
      <c r="LZ207" s="21"/>
      <c r="MA207" s="21"/>
      <c r="MB207" s="21"/>
      <c r="MC207" s="21"/>
      <c r="MD207" s="21"/>
      <c r="ME207" s="21"/>
      <c r="MF207" s="21"/>
      <c r="MG207" s="21"/>
      <c r="MH207" s="21"/>
      <c r="MI207" s="21"/>
      <c r="MJ207" s="21"/>
      <c r="MK207" s="21"/>
      <c r="ML207" s="21"/>
      <c r="MM207" s="21"/>
      <c r="MN207" s="21"/>
      <c r="MO207" s="21"/>
      <c r="MP207" s="21"/>
      <c r="MQ207" s="21"/>
      <c r="MR207" s="21"/>
      <c r="MS207" s="21"/>
      <c r="MT207" s="21"/>
      <c r="MU207" s="21"/>
      <c r="MV207" s="21"/>
      <c r="MW207" s="21"/>
      <c r="MX207" s="21"/>
      <c r="MY207" s="21"/>
      <c r="MZ207" s="21"/>
      <c r="NA207" s="21"/>
      <c r="NB207" s="21"/>
      <c r="NC207" s="21"/>
      <c r="ND207" s="21"/>
      <c r="NE207" s="21"/>
      <c r="NF207" s="21"/>
      <c r="NG207" s="21"/>
      <c r="NH207" s="21"/>
      <c r="NI207" s="21"/>
      <c r="NJ207" s="21"/>
      <c r="NK207" s="21">
        <v>2</v>
      </c>
      <c r="NL207" s="21"/>
      <c r="NM207" s="21"/>
      <c r="NN207" s="21">
        <v>2</v>
      </c>
      <c r="NO207" s="21">
        <v>2</v>
      </c>
      <c r="NP207" s="21">
        <v>2</v>
      </c>
      <c r="NQ207" s="21">
        <v>2</v>
      </c>
      <c r="NR207" s="21">
        <v>2</v>
      </c>
      <c r="NS207" s="21">
        <v>2</v>
      </c>
      <c r="NT207" s="21">
        <v>2</v>
      </c>
      <c r="NU207" s="21">
        <v>2</v>
      </c>
      <c r="NV207" s="21"/>
      <c r="NW207" s="21"/>
      <c r="NX207" s="21"/>
      <c r="NY207" s="21"/>
      <c r="NZ207" s="21"/>
      <c r="OA207" s="21"/>
      <c r="OB207" s="21">
        <v>2</v>
      </c>
      <c r="OC207" s="21">
        <v>2</v>
      </c>
      <c r="OD207" s="21"/>
      <c r="OE207" s="21"/>
      <c r="OF207" s="21"/>
      <c r="OG207" s="21"/>
      <c r="OH207" s="21"/>
      <c r="OI207" s="21"/>
      <c r="OJ207" s="21"/>
      <c r="OK207" s="21"/>
      <c r="OL207" s="21"/>
      <c r="OM207" s="21"/>
      <c r="ON207" s="21"/>
      <c r="OO207" s="21"/>
      <c r="OP207" s="21"/>
      <c r="OQ207" s="21"/>
      <c r="OR207" s="21"/>
      <c r="OS207" s="21"/>
      <c r="OT207" s="21"/>
      <c r="OU207" s="21"/>
      <c r="OV207" s="21"/>
      <c r="OW207" s="21"/>
      <c r="OX207" s="21"/>
      <c r="OY207" s="21"/>
      <c r="OZ207" s="21"/>
      <c r="PA207" s="21"/>
      <c r="PB207" s="21"/>
      <c r="PC207" s="21"/>
      <c r="PD207" s="21"/>
      <c r="PE207" s="21"/>
      <c r="PF207" s="21"/>
      <c r="PG207" s="21"/>
      <c r="PH207" s="21"/>
      <c r="PI207" s="21"/>
      <c r="PJ207" s="21"/>
      <c r="PK207" s="21"/>
      <c r="PL207" s="21"/>
      <c r="PM207" s="21"/>
      <c r="PN207" s="21"/>
      <c r="PO207" s="21"/>
      <c r="PP207" s="21"/>
      <c r="PQ207" s="21"/>
      <c r="PR207" s="21"/>
      <c r="PS207" s="21"/>
      <c r="PT207" s="21"/>
      <c r="PU207" s="21"/>
      <c r="PV207" s="21"/>
      <c r="PW207" s="21"/>
      <c r="PX207" s="21"/>
      <c r="PY207" s="21"/>
      <c r="PZ207" s="21"/>
      <c r="QA207" s="21"/>
      <c r="QB207" s="21"/>
      <c r="QC207" s="21"/>
      <c r="QD207" s="21"/>
      <c r="QE207" s="21"/>
      <c r="QF207" s="21"/>
      <c r="QG207" s="21"/>
      <c r="QH207" s="21"/>
      <c r="QI207" s="21"/>
      <c r="QJ207" s="21"/>
      <c r="QK207" s="21"/>
      <c r="QL207" s="21"/>
      <c r="QM207" s="21"/>
      <c r="QN207" s="21"/>
      <c r="QO207" s="21"/>
      <c r="QP207" s="21"/>
      <c r="QQ207" s="21"/>
      <c r="QR207" s="21"/>
      <c r="QS207" s="21"/>
      <c r="QT207" s="21"/>
      <c r="QU207" s="21"/>
      <c r="QV207" s="21"/>
      <c r="QW207" s="21"/>
      <c r="QX207" s="21"/>
      <c r="QY207" s="21"/>
      <c r="QZ207" s="21"/>
      <c r="RA207" s="21"/>
      <c r="RB207" s="21"/>
      <c r="RC207" s="21"/>
      <c r="RD207" s="21"/>
      <c r="RE207" s="21"/>
      <c r="RF207" s="21"/>
      <c r="RG207" s="21"/>
      <c r="RH207" s="21"/>
      <c r="RI207" s="21"/>
      <c r="RJ207" s="21"/>
      <c r="RK207" s="21"/>
      <c r="RL207" s="21"/>
      <c r="RM207" s="21"/>
      <c r="RN207" s="21"/>
      <c r="RO207" s="21"/>
      <c r="RP207" s="21"/>
      <c r="RQ207" s="21"/>
      <c r="RR207" s="21"/>
      <c r="RS207" s="21"/>
      <c r="RT207" s="21"/>
      <c r="RU207" s="21"/>
      <c r="RV207" s="21"/>
      <c r="RW207" s="21"/>
      <c r="RX207" s="21"/>
      <c r="RY207" s="21"/>
      <c r="RZ207" s="21"/>
      <c r="SA207" s="21"/>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row>
    <row r="208" spans="2:572" ht="15" hidden="1" customHeight="1" outlineLevel="1">
      <c r="B208" s="35" t="s">
        <v>889</v>
      </c>
      <c r="C208" s="69" t="str">
        <f>HYPERLINK("#Référentiel_de_Compétences!"&amp;ADDRESS(6+MATCH(B208,[2]Référentiel_de_Compétences!$B$7:$B$218,0),4),"Définition")</f>
        <v>Définition</v>
      </c>
      <c r="D208" s="36" t="str">
        <f>VLOOKUP(B208,[2]Référentiel_de_Compétences!$B$7:$C$399,2,0)</f>
        <v>Cadrage de projet</v>
      </c>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21"/>
      <c r="AF208" s="19"/>
      <c r="AG208" s="21"/>
      <c r="AH208" s="19"/>
      <c r="AI208" s="21"/>
      <c r="AJ208" s="19"/>
      <c r="AK208" s="21"/>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21"/>
      <c r="HL208" s="21"/>
      <c r="HM208" s="19"/>
      <c r="HN208" s="19"/>
      <c r="HO208" s="19"/>
      <c r="HP208" s="19"/>
      <c r="HQ208" s="19"/>
      <c r="HR208" s="19"/>
      <c r="HS208" s="21"/>
      <c r="HT208" s="21"/>
      <c r="HU208" s="21"/>
      <c r="HV208" s="21"/>
      <c r="HW208" s="21"/>
      <c r="HX208" s="21"/>
      <c r="HY208" s="21"/>
      <c r="HZ208" s="21"/>
      <c r="IA208" s="21"/>
      <c r="IB208" s="21"/>
      <c r="IC208" s="21"/>
      <c r="ID208" s="84"/>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1"/>
      <c r="JH208" s="21"/>
      <c r="JI208" s="21"/>
      <c r="JJ208" s="21"/>
      <c r="JK208" s="21"/>
      <c r="JL208" s="21"/>
      <c r="JM208" s="21"/>
      <c r="JN208" s="21"/>
      <c r="JO208" s="21"/>
      <c r="JP208" s="21"/>
      <c r="JQ208" s="21"/>
      <c r="JR208" s="21"/>
      <c r="JS208" s="21"/>
      <c r="JT208" s="21"/>
      <c r="JU208" s="21"/>
      <c r="JV208" s="21"/>
      <c r="JW208" s="21"/>
      <c r="JX208" s="21"/>
      <c r="JY208" s="21"/>
      <c r="JZ208" s="21"/>
      <c r="KA208" s="21"/>
      <c r="KB208" s="21"/>
      <c r="KC208" s="21"/>
      <c r="KD208" s="21"/>
      <c r="KE208" s="21"/>
      <c r="KF208" s="21"/>
      <c r="KG208" s="21"/>
      <c r="KH208" s="21"/>
      <c r="KI208" s="21"/>
      <c r="KJ208" s="21"/>
      <c r="KK208" s="21"/>
      <c r="KL208" s="21"/>
      <c r="KM208" s="21"/>
      <c r="KN208" s="21"/>
      <c r="KO208" s="21"/>
      <c r="KP208" s="21"/>
      <c r="KQ208" s="21"/>
      <c r="KR208" s="21"/>
      <c r="KS208" s="21"/>
      <c r="KT208" s="21"/>
      <c r="KU208" s="21"/>
      <c r="KV208" s="21"/>
      <c r="KW208" s="21"/>
      <c r="KX208" s="21"/>
      <c r="KY208" s="21"/>
      <c r="KZ208" s="21"/>
      <c r="LA208" s="21"/>
      <c r="LB208" s="21"/>
      <c r="LC208" s="21"/>
      <c r="LD208" s="21"/>
      <c r="LE208" s="21"/>
      <c r="LF208" s="21"/>
      <c r="LG208" s="21"/>
      <c r="LH208" s="21"/>
      <c r="LI208" s="21"/>
      <c r="LJ208" s="21"/>
      <c r="LK208" s="21"/>
      <c r="LL208" s="21"/>
      <c r="LM208" s="21"/>
      <c r="LN208" s="21"/>
      <c r="LO208" s="21">
        <v>2</v>
      </c>
      <c r="LP208" s="21"/>
      <c r="LQ208" s="21"/>
      <c r="LR208" s="21"/>
      <c r="LS208" s="21"/>
      <c r="LT208" s="21"/>
      <c r="LU208" s="21"/>
      <c r="LV208" s="21"/>
      <c r="LW208" s="21"/>
      <c r="LX208" s="21"/>
      <c r="LY208" s="21"/>
      <c r="LZ208" s="21"/>
      <c r="MA208" s="21"/>
      <c r="MB208" s="21"/>
      <c r="MC208" s="21"/>
      <c r="MD208" s="21"/>
      <c r="ME208" s="21"/>
      <c r="MF208" s="21"/>
      <c r="MG208" s="21"/>
      <c r="MH208" s="21"/>
      <c r="MI208" s="21"/>
      <c r="MJ208" s="21"/>
      <c r="MK208" s="21"/>
      <c r="ML208" s="21"/>
      <c r="MM208" s="21"/>
      <c r="MN208" s="21"/>
      <c r="MO208" s="21"/>
      <c r="MP208" s="21"/>
      <c r="MQ208" s="21"/>
      <c r="MR208" s="21"/>
      <c r="MS208" s="21"/>
      <c r="MT208" s="21"/>
      <c r="MU208" s="21"/>
      <c r="MV208" s="21"/>
      <c r="MW208" s="21"/>
      <c r="MX208" s="21"/>
      <c r="MY208" s="21"/>
      <c r="MZ208" s="21"/>
      <c r="NA208" s="21"/>
      <c r="NB208" s="21"/>
      <c r="NC208" s="21"/>
      <c r="ND208" s="21"/>
      <c r="NE208" s="21"/>
      <c r="NF208" s="21"/>
      <c r="NG208" s="21"/>
      <c r="NH208" s="21"/>
      <c r="NI208" s="21"/>
      <c r="NJ208" s="21"/>
      <c r="NK208" s="21"/>
      <c r="NL208" s="21"/>
      <c r="NM208" s="21"/>
      <c r="NN208" s="21">
        <v>2</v>
      </c>
      <c r="NO208" s="21">
        <v>2</v>
      </c>
      <c r="NP208" s="21">
        <v>2</v>
      </c>
      <c r="NQ208" s="21">
        <v>2</v>
      </c>
      <c r="NR208" s="21">
        <v>2</v>
      </c>
      <c r="NS208" s="21">
        <v>2</v>
      </c>
      <c r="NT208" s="21">
        <v>2</v>
      </c>
      <c r="NU208" s="21">
        <v>2</v>
      </c>
      <c r="NV208" s="21"/>
      <c r="NW208" s="21"/>
      <c r="NX208" s="21"/>
      <c r="NY208" s="21"/>
      <c r="NZ208" s="21"/>
      <c r="OA208" s="21"/>
      <c r="OB208" s="21"/>
      <c r="OC208" s="21"/>
      <c r="OD208" s="21"/>
      <c r="OE208" s="21"/>
      <c r="OF208" s="21"/>
      <c r="OG208" s="21"/>
      <c r="OH208" s="21"/>
      <c r="OI208" s="21"/>
      <c r="OJ208" s="21"/>
      <c r="OK208" s="21"/>
      <c r="OL208" s="21"/>
      <c r="OM208" s="21"/>
      <c r="ON208" s="21"/>
      <c r="OO208" s="21"/>
      <c r="OP208" s="21"/>
      <c r="OQ208" s="21"/>
      <c r="OR208" s="21"/>
      <c r="OS208" s="21"/>
      <c r="OT208" s="21"/>
      <c r="OU208" s="21"/>
      <c r="OV208" s="21"/>
      <c r="OW208" s="21"/>
      <c r="OX208" s="21"/>
      <c r="OY208" s="21"/>
      <c r="OZ208" s="21"/>
      <c r="PA208" s="21"/>
      <c r="PB208" s="21"/>
      <c r="PC208" s="21"/>
      <c r="PD208" s="21"/>
      <c r="PE208" s="21"/>
      <c r="PF208" s="21"/>
      <c r="PG208" s="21"/>
      <c r="PH208" s="21"/>
      <c r="PI208" s="21"/>
      <c r="PJ208" s="21"/>
      <c r="PK208" s="21"/>
      <c r="PL208" s="21"/>
      <c r="PM208" s="21"/>
      <c r="PN208" s="21"/>
      <c r="PO208" s="21"/>
      <c r="PP208" s="21"/>
      <c r="PQ208" s="21"/>
      <c r="PR208" s="21"/>
      <c r="PS208" s="21"/>
      <c r="PT208" s="21"/>
      <c r="PU208" s="21"/>
      <c r="PV208" s="21"/>
      <c r="PW208" s="21"/>
      <c r="PX208" s="21"/>
      <c r="PY208" s="21"/>
      <c r="PZ208" s="21"/>
      <c r="QA208" s="21"/>
      <c r="QB208" s="21"/>
      <c r="QC208" s="21"/>
      <c r="QD208" s="21"/>
      <c r="QE208" s="21"/>
      <c r="QF208" s="21"/>
      <c r="QG208" s="21"/>
      <c r="QH208" s="21"/>
      <c r="QI208" s="21"/>
      <c r="QJ208" s="21"/>
      <c r="QK208" s="21"/>
      <c r="QL208" s="21"/>
      <c r="QM208" s="21"/>
      <c r="QN208" s="21"/>
      <c r="QO208" s="21"/>
      <c r="QP208" s="21"/>
      <c r="QQ208" s="21"/>
      <c r="QR208" s="21"/>
      <c r="QS208" s="21"/>
      <c r="QT208" s="21"/>
      <c r="QU208" s="21"/>
      <c r="QV208" s="21"/>
      <c r="QW208" s="21"/>
      <c r="QX208" s="21"/>
      <c r="QY208" s="21"/>
      <c r="QZ208" s="21"/>
      <c r="RA208" s="21"/>
      <c r="RB208" s="21"/>
      <c r="RC208" s="21"/>
      <c r="RD208" s="21"/>
      <c r="RE208" s="21"/>
      <c r="RF208" s="21"/>
      <c r="RG208" s="21"/>
      <c r="RH208" s="21"/>
      <c r="RI208" s="21"/>
      <c r="RJ208" s="21"/>
      <c r="RK208" s="21"/>
      <c r="RL208" s="21"/>
      <c r="RM208" s="21"/>
      <c r="RN208" s="21"/>
      <c r="RO208" s="21"/>
      <c r="RP208" s="21"/>
      <c r="RQ208" s="21"/>
      <c r="RR208" s="21"/>
      <c r="RS208" s="21"/>
      <c r="RT208" s="21"/>
      <c r="RU208" s="21"/>
      <c r="RV208" s="21"/>
      <c r="RW208" s="21"/>
      <c r="RX208" s="21"/>
      <c r="RY208" s="21"/>
      <c r="RZ208" s="21"/>
      <c r="SA208" s="21"/>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row>
    <row r="209" spans="2:572" ht="15" hidden="1" customHeight="1" outlineLevel="1">
      <c r="B209" s="35" t="s">
        <v>890</v>
      </c>
      <c r="C209" s="69" t="str">
        <f>HYPERLINK("#Référentiel_de_Compétences!"&amp;ADDRESS(6+MATCH(B209,[2]Référentiel_de_Compétences!$B$7:$B$218,0),4),"Définition")</f>
        <v>Définition</v>
      </c>
      <c r="D209" s="36" t="str">
        <f>VLOOKUP(B209,[2]Référentiel_de_Compétences!$B$7:$C$399,2,0)</f>
        <v>Pilotage de projet</v>
      </c>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21"/>
      <c r="AF209" s="19"/>
      <c r="AG209" s="21"/>
      <c r="AH209" s="19"/>
      <c r="AI209" s="21"/>
      <c r="AJ209" s="19"/>
      <c r="AK209" s="21"/>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21"/>
      <c r="HL209" s="21"/>
      <c r="HM209" s="19"/>
      <c r="HN209" s="19"/>
      <c r="HO209" s="19"/>
      <c r="HP209" s="19"/>
      <c r="HQ209" s="19"/>
      <c r="HR209" s="19"/>
      <c r="HS209" s="19"/>
      <c r="HT209" s="19"/>
      <c r="HU209" s="19"/>
      <c r="HV209" s="19"/>
      <c r="HW209" s="19"/>
      <c r="HX209" s="19"/>
      <c r="HY209" s="19"/>
      <c r="HZ209" s="19"/>
      <c r="IA209" s="19"/>
      <c r="IB209" s="19"/>
      <c r="IC209" s="19"/>
      <c r="ID209" s="84"/>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v>2</v>
      </c>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v>2</v>
      </c>
      <c r="NO209" s="19">
        <v>2</v>
      </c>
      <c r="NP209" s="19">
        <v>2</v>
      </c>
      <c r="NQ209" s="19">
        <v>2</v>
      </c>
      <c r="NR209" s="19">
        <v>2</v>
      </c>
      <c r="NS209" s="19">
        <v>2</v>
      </c>
      <c r="NT209" s="19">
        <v>2</v>
      </c>
      <c r="NU209" s="19">
        <v>2</v>
      </c>
      <c r="NV209" s="19"/>
      <c r="NW209" s="19"/>
      <c r="NX209" s="19"/>
      <c r="NY209" s="19">
        <v>2</v>
      </c>
      <c r="NZ209" s="19">
        <v>2</v>
      </c>
      <c r="OA209" s="19">
        <v>2</v>
      </c>
      <c r="OB209" s="19">
        <v>2</v>
      </c>
      <c r="OC209" s="19">
        <v>2</v>
      </c>
      <c r="OD209" s="19">
        <v>2</v>
      </c>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row>
    <row r="210" spans="2:572" ht="15" hidden="1" customHeight="1" outlineLevel="1">
      <c r="B210" s="35" t="s">
        <v>891</v>
      </c>
      <c r="C210" s="69" t="str">
        <f>HYPERLINK("#Référentiel_de_Compétences!"&amp;ADDRESS(6+MATCH(B210,[2]Référentiel_de_Compétences!$B$7:$B$218,0),4),"Définition")</f>
        <v>Définition</v>
      </c>
      <c r="D210" s="24" t="str">
        <f>VLOOKUP(B210,[2]Référentiel_de_Compétences!$B$7:$C$399,2,0)</f>
        <v>Méthodes et outils d'organisation et d'optimisation</v>
      </c>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19"/>
      <c r="AE210" s="21"/>
      <c r="AF210" s="19"/>
      <c r="AG210" s="21"/>
      <c r="AH210" s="19"/>
      <c r="AI210" s="21"/>
      <c r="AJ210" s="19"/>
      <c r="AK210" s="21"/>
      <c r="AL210" s="19"/>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84"/>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21"/>
      <c r="JD210" s="21"/>
      <c r="JE210" s="21"/>
      <c r="JF210" s="21"/>
      <c r="JG210" s="21"/>
      <c r="JH210" s="21"/>
      <c r="JI210" s="21"/>
      <c r="JJ210" s="21"/>
      <c r="JK210" s="21"/>
      <c r="JL210" s="21"/>
      <c r="JM210" s="21"/>
      <c r="JN210" s="21"/>
      <c r="JO210" s="21"/>
      <c r="JP210" s="21"/>
      <c r="JQ210" s="21"/>
      <c r="JR210" s="21"/>
      <c r="JS210" s="21"/>
      <c r="JT210" s="21"/>
      <c r="JU210" s="21"/>
      <c r="JV210" s="21"/>
      <c r="JW210" s="21"/>
      <c r="JX210" s="21"/>
      <c r="JY210" s="21"/>
      <c r="JZ210" s="21"/>
      <c r="KA210" s="21"/>
      <c r="KB210" s="21"/>
      <c r="KC210" s="21"/>
      <c r="KD210" s="21"/>
      <c r="KE210" s="21"/>
      <c r="KF210" s="21"/>
      <c r="KG210" s="21"/>
      <c r="KH210" s="21"/>
      <c r="KI210" s="21"/>
      <c r="KJ210" s="21"/>
      <c r="KK210" s="21"/>
      <c r="KL210" s="21"/>
      <c r="KM210" s="21"/>
      <c r="KN210" s="21"/>
      <c r="KO210" s="21"/>
      <c r="KP210" s="21"/>
      <c r="KQ210" s="21"/>
      <c r="KR210" s="21"/>
      <c r="KS210" s="21"/>
      <c r="KT210" s="21"/>
      <c r="KU210" s="21"/>
      <c r="KV210" s="21"/>
      <c r="KW210" s="21"/>
      <c r="KX210" s="21"/>
      <c r="KY210" s="21"/>
      <c r="KZ210" s="21"/>
      <c r="LA210" s="21"/>
      <c r="LB210" s="21"/>
      <c r="LC210" s="21"/>
      <c r="LD210" s="21"/>
      <c r="LE210" s="21"/>
      <c r="LF210" s="21"/>
      <c r="LG210" s="21"/>
      <c r="LH210" s="21"/>
      <c r="LI210" s="21"/>
      <c r="LJ210" s="21"/>
      <c r="LK210" s="21"/>
      <c r="LL210" s="21"/>
      <c r="LM210" s="21"/>
      <c r="LN210" s="21"/>
      <c r="LO210" s="21"/>
      <c r="LP210" s="21"/>
      <c r="LQ210" s="21"/>
      <c r="LR210" s="21"/>
      <c r="LS210" s="21"/>
      <c r="LT210" s="21"/>
      <c r="LU210" s="21"/>
      <c r="LV210" s="21"/>
      <c r="LW210" s="21"/>
      <c r="LX210" s="21"/>
      <c r="LY210" s="21"/>
      <c r="LZ210" s="21"/>
      <c r="MA210" s="21"/>
      <c r="MB210" s="21"/>
      <c r="MC210" s="21"/>
      <c r="MD210" s="21"/>
      <c r="ME210" s="21"/>
      <c r="MF210" s="21"/>
      <c r="MG210" s="21"/>
      <c r="MH210" s="21"/>
      <c r="MI210" s="21"/>
      <c r="MJ210" s="21"/>
      <c r="MK210" s="21"/>
      <c r="ML210" s="21"/>
      <c r="MM210" s="21"/>
      <c r="MN210" s="21"/>
      <c r="MO210" s="21"/>
      <c r="MP210" s="21"/>
      <c r="MQ210" s="21"/>
      <c r="MR210" s="21"/>
      <c r="MS210" s="21"/>
      <c r="MT210" s="21"/>
      <c r="MU210" s="21"/>
      <c r="MV210" s="21"/>
      <c r="MW210" s="21"/>
      <c r="MX210" s="21"/>
      <c r="MY210" s="21"/>
      <c r="MZ210" s="21"/>
      <c r="NA210" s="21"/>
      <c r="NB210" s="21"/>
      <c r="NC210" s="21"/>
      <c r="ND210" s="21"/>
      <c r="NE210" s="21"/>
      <c r="NF210" s="21"/>
      <c r="NG210" s="21"/>
      <c r="NH210" s="21"/>
      <c r="NI210" s="21"/>
      <c r="NJ210" s="21"/>
      <c r="NK210" s="21"/>
      <c r="NL210" s="21"/>
      <c r="NM210" s="21"/>
      <c r="NN210" s="21"/>
      <c r="NO210" s="21"/>
      <c r="NP210" s="21"/>
      <c r="NQ210" s="21"/>
      <c r="NR210" s="21"/>
      <c r="NS210" s="21"/>
      <c r="NT210" s="21"/>
      <c r="NU210" s="21"/>
      <c r="NV210" s="21"/>
      <c r="NW210" s="21"/>
      <c r="NX210" s="21"/>
      <c r="NY210" s="21">
        <v>2</v>
      </c>
      <c r="NZ210" s="21"/>
      <c r="OA210" s="21">
        <v>2</v>
      </c>
      <c r="OB210" s="21">
        <v>2</v>
      </c>
      <c r="OC210" s="21">
        <v>2</v>
      </c>
      <c r="OD210" s="21">
        <v>2</v>
      </c>
      <c r="OE210" s="21"/>
      <c r="OF210" s="21"/>
      <c r="OG210" s="21"/>
      <c r="OH210" s="21"/>
      <c r="OI210" s="21"/>
      <c r="OJ210" s="21"/>
      <c r="OK210" s="21"/>
      <c r="OL210" s="21"/>
      <c r="OM210" s="21"/>
      <c r="ON210" s="21"/>
      <c r="OO210" s="21"/>
      <c r="OP210" s="21"/>
      <c r="OQ210" s="21"/>
      <c r="OR210" s="21"/>
      <c r="OS210" s="21"/>
      <c r="OT210" s="21"/>
      <c r="OU210" s="21"/>
      <c r="OV210" s="21"/>
      <c r="OW210" s="21"/>
      <c r="OX210" s="21"/>
      <c r="OY210" s="21"/>
      <c r="OZ210" s="21"/>
      <c r="PA210" s="21"/>
      <c r="PB210" s="21"/>
      <c r="PC210" s="21"/>
      <c r="PD210" s="21"/>
      <c r="PE210" s="21"/>
      <c r="PF210" s="21"/>
      <c r="PG210" s="21"/>
      <c r="PH210" s="21"/>
      <c r="PI210" s="21"/>
      <c r="PJ210" s="21"/>
      <c r="PK210" s="21"/>
      <c r="PL210" s="21"/>
      <c r="PM210" s="21"/>
      <c r="PN210" s="21"/>
      <c r="PO210" s="21"/>
      <c r="PP210" s="21"/>
      <c r="PQ210" s="21"/>
      <c r="PR210" s="21"/>
      <c r="PS210" s="21"/>
      <c r="PT210" s="21"/>
      <c r="PU210" s="21"/>
      <c r="PV210" s="21"/>
      <c r="PW210" s="21"/>
      <c r="PX210" s="21"/>
      <c r="PY210" s="21"/>
      <c r="PZ210" s="21"/>
      <c r="QA210" s="21"/>
      <c r="QB210" s="21"/>
      <c r="QC210" s="21"/>
      <c r="QD210" s="21"/>
      <c r="QE210" s="21"/>
      <c r="QF210" s="21"/>
      <c r="QG210" s="21"/>
      <c r="QH210" s="21"/>
      <c r="QI210" s="21"/>
      <c r="QJ210" s="21"/>
      <c r="QK210" s="21"/>
      <c r="QL210" s="21"/>
      <c r="QM210" s="21"/>
      <c r="QN210" s="21"/>
      <c r="QO210" s="21"/>
      <c r="QP210" s="21"/>
      <c r="QQ210" s="21"/>
      <c r="QR210" s="21"/>
      <c r="QS210" s="21"/>
      <c r="QT210" s="21"/>
      <c r="QU210" s="21"/>
      <c r="QV210" s="21"/>
      <c r="QW210" s="21"/>
      <c r="QX210" s="21"/>
      <c r="QY210" s="21"/>
      <c r="QZ210" s="21"/>
      <c r="RA210" s="21"/>
      <c r="RB210" s="21"/>
      <c r="RC210" s="21"/>
      <c r="RD210" s="21"/>
      <c r="RE210" s="21"/>
      <c r="RF210" s="21"/>
      <c r="RG210" s="21"/>
      <c r="RH210" s="21"/>
      <c r="RI210" s="21"/>
      <c r="RJ210" s="21"/>
      <c r="RK210" s="21"/>
      <c r="RL210" s="21"/>
      <c r="RM210" s="21"/>
      <c r="RN210" s="21"/>
      <c r="RO210" s="21"/>
      <c r="RP210" s="21"/>
      <c r="RQ210" s="21"/>
      <c r="RR210" s="21"/>
      <c r="RS210" s="21"/>
      <c r="RT210" s="21"/>
      <c r="RU210" s="21"/>
      <c r="RV210" s="21"/>
      <c r="RW210" s="21"/>
      <c r="RX210" s="21"/>
      <c r="RY210" s="21"/>
      <c r="RZ210" s="21"/>
      <c r="SA210" s="21"/>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row>
    <row r="211" spans="2:572" ht="15" hidden="1" customHeight="1">
      <c r="B211" s="106" t="s">
        <v>892</v>
      </c>
      <c r="C211" s="106"/>
      <c r="D211" s="10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s="46"/>
      <c r="DR211" s="46"/>
      <c r="DS211" s="46"/>
      <c r="DT211" s="46"/>
      <c r="DU211" s="46"/>
      <c r="DV211" s="46"/>
      <c r="DW211" s="46"/>
      <c r="DX211" s="46"/>
      <c r="DY211" s="46"/>
      <c r="DZ211" s="46"/>
      <c r="EA211" s="46"/>
      <c r="EB211" s="46"/>
      <c r="EC211" s="46"/>
      <c r="ED211" s="46"/>
      <c r="EE211" s="46"/>
      <c r="EF211" s="46"/>
      <c r="EG211" s="46"/>
      <c r="EH211" s="46"/>
      <c r="EI211" s="46"/>
      <c r="EJ211" s="46"/>
      <c r="EK211" s="46"/>
      <c r="EL211" s="46"/>
      <c r="EM211" s="46"/>
      <c r="EN211" s="46"/>
      <c r="EO211" s="46"/>
      <c r="EP211" s="46"/>
      <c r="EQ211" s="46"/>
      <c r="ER211" s="46"/>
      <c r="ES211" s="46"/>
      <c r="ET211" s="46"/>
      <c r="EU211" s="46"/>
      <c r="EV211" s="46"/>
      <c r="EW211" s="46"/>
      <c r="EX211" s="46"/>
      <c r="EY211" s="46"/>
      <c r="EZ211" s="46"/>
      <c r="FA211" s="46"/>
      <c r="FB211" s="46"/>
      <c r="FC211" s="46"/>
      <c r="FD211" s="46"/>
      <c r="FE211" s="46"/>
      <c r="FF211" s="46"/>
      <c r="FG211" s="46"/>
      <c r="FH211" s="46"/>
      <c r="FI211" s="46"/>
      <c r="FJ211" s="46"/>
      <c r="FK211" s="46"/>
      <c r="FL211" s="46"/>
      <c r="FM211" s="46"/>
      <c r="FN211" s="46"/>
      <c r="FO211" s="46"/>
      <c r="FP211" s="46"/>
      <c r="FQ211" s="46"/>
      <c r="FR211" s="46"/>
      <c r="FS211" s="46"/>
      <c r="FT211" s="46"/>
      <c r="FU211" s="46"/>
      <c r="FV211" s="46"/>
      <c r="FW211" s="46"/>
      <c r="FX211" s="46"/>
      <c r="FY211" s="46"/>
      <c r="FZ211" s="46"/>
      <c r="GA211" s="46"/>
      <c r="GB211" s="46"/>
      <c r="GC211" s="46"/>
      <c r="GD211" s="46"/>
      <c r="GE211" s="46"/>
      <c r="GF211" s="46"/>
      <c r="GG211" s="46"/>
      <c r="GH211" s="46"/>
      <c r="GI211" s="46"/>
      <c r="GJ211" s="46"/>
      <c r="GK211" s="46"/>
      <c r="GL211" s="46"/>
      <c r="GM211" s="46"/>
      <c r="GN211" s="46"/>
      <c r="GO211" s="46"/>
      <c r="GP211" s="46"/>
      <c r="GQ211" s="46"/>
      <c r="GR211" s="46"/>
      <c r="GS211" s="46"/>
      <c r="GT211" s="46"/>
      <c r="GU211" s="46"/>
      <c r="GV211" s="46"/>
      <c r="GW211" s="46"/>
      <c r="GX211" s="46"/>
      <c r="GY211" s="46"/>
      <c r="GZ211" s="46"/>
      <c r="HA211" s="46"/>
      <c r="HB211" s="46"/>
      <c r="HC211" s="46"/>
      <c r="HD211" s="46"/>
      <c r="HE211" s="46"/>
      <c r="HF211" s="46"/>
      <c r="HG211" s="46"/>
      <c r="HH211" s="46"/>
      <c r="HI211" s="46"/>
      <c r="HJ211" s="46"/>
      <c r="HK211" s="46"/>
      <c r="HL211" s="46"/>
      <c r="HM211" s="46"/>
      <c r="HN211" s="46"/>
      <c r="HO211" s="46"/>
      <c r="HP211" s="46"/>
      <c r="HQ211" s="46"/>
      <c r="HR211" s="46"/>
      <c r="HS211" s="46"/>
      <c r="HT211" s="46"/>
      <c r="HU211" s="46"/>
      <c r="HV211" s="46"/>
      <c r="HW211" s="46"/>
      <c r="HX211" s="46"/>
      <c r="HY211" s="46"/>
      <c r="HZ211" s="46"/>
      <c r="IA211" s="46"/>
      <c r="IB211" s="46"/>
      <c r="IC211" s="46"/>
      <c r="ID211" s="46"/>
      <c r="IE211" s="46"/>
      <c r="IF211" s="46"/>
      <c r="IG211" s="46"/>
      <c r="IH211" s="46"/>
      <c r="II211" s="46"/>
      <c r="IJ211" s="46"/>
      <c r="IK211" s="46"/>
      <c r="IL211" s="46"/>
      <c r="IM211" s="46"/>
      <c r="IN211" s="46"/>
      <c r="IO211" s="46"/>
      <c r="IP211" s="46"/>
      <c r="IQ211" s="46"/>
      <c r="IR211" s="46"/>
      <c r="IS211" s="46"/>
      <c r="IT211" s="46"/>
      <c r="IU211" s="46"/>
      <c r="IV211" s="46"/>
      <c r="IW211" s="46"/>
      <c r="IX211" s="46"/>
      <c r="IY211" s="46"/>
      <c r="IZ211" s="46"/>
      <c r="JA211" s="46"/>
      <c r="JB211" s="46"/>
      <c r="JC211" s="46"/>
      <c r="JD211" s="46"/>
      <c r="JE211" s="46"/>
      <c r="JF211" s="46"/>
      <c r="JG211" s="46"/>
      <c r="JH211" s="46"/>
      <c r="JI211" s="46"/>
      <c r="JJ211" s="46"/>
      <c r="JK211" s="46"/>
      <c r="JL211" s="46"/>
      <c r="JM211" s="90"/>
      <c r="JN211" s="90"/>
      <c r="JO211" s="90"/>
      <c r="JP211" s="90"/>
      <c r="JQ211" s="90"/>
      <c r="JR211" s="90"/>
      <c r="JS211" s="90"/>
      <c r="JT211" s="90"/>
      <c r="JU211" s="90"/>
      <c r="JV211" s="90"/>
      <c r="JW211" s="90"/>
      <c r="JX211" s="90"/>
      <c r="JY211" s="90"/>
      <c r="JZ211" s="90"/>
      <c r="KA211" s="90"/>
      <c r="KB211" s="90"/>
      <c r="KC211" s="90"/>
      <c r="KD211" s="90"/>
      <c r="KE211" s="90"/>
      <c r="KF211" s="90"/>
      <c r="KG211" s="90"/>
      <c r="KH211" s="90"/>
      <c r="KI211" s="90"/>
      <c r="KJ211" s="90"/>
      <c r="KK211" s="90"/>
      <c r="KL211" s="90"/>
      <c r="KM211" s="90"/>
      <c r="KN211" s="90"/>
      <c r="KO211" s="90"/>
      <c r="KP211" s="90"/>
      <c r="KQ211" s="90"/>
      <c r="KR211" s="90"/>
      <c r="KS211" s="90"/>
      <c r="KT211" s="90"/>
      <c r="KU211" s="46"/>
      <c r="KV211" s="46"/>
      <c r="KW211" s="46"/>
      <c r="KX211" s="46"/>
      <c r="KY211" s="46"/>
      <c r="KZ211" s="46"/>
      <c r="LA211" s="46"/>
      <c r="LB211" s="46"/>
      <c r="LC211" s="46"/>
      <c r="LD211" s="46"/>
      <c r="LE211" s="46"/>
      <c r="LF211" s="46"/>
      <c r="LG211" s="46"/>
      <c r="LH211" s="46"/>
      <c r="LI211" s="46"/>
      <c r="LJ211" s="46"/>
      <c r="LK211" s="46"/>
      <c r="LL211" s="46"/>
      <c r="LM211" s="46"/>
      <c r="LN211" s="46"/>
      <c r="LO211" s="46"/>
      <c r="LP211" s="46"/>
      <c r="LQ211" s="46"/>
      <c r="LR211" s="46"/>
      <c r="LS211" s="46"/>
      <c r="LT211" s="46"/>
      <c r="LU211" s="46"/>
      <c r="LV211" s="46"/>
      <c r="LW211" s="46"/>
      <c r="LX211" s="46"/>
      <c r="LY211" s="46"/>
      <c r="LZ211" s="46"/>
      <c r="MA211" s="46"/>
      <c r="MB211" s="46"/>
      <c r="MC211" s="46"/>
      <c r="MD211" s="46"/>
      <c r="ME211" s="46"/>
      <c r="MF211" s="46"/>
      <c r="MG211" s="46"/>
      <c r="MH211" s="46"/>
      <c r="MI211" s="46"/>
      <c r="MJ211" s="46"/>
      <c r="MK211" s="46"/>
      <c r="ML211" s="46"/>
      <c r="MM211" s="46"/>
      <c r="MN211" s="46"/>
      <c r="MO211" s="46"/>
      <c r="MP211" s="46"/>
      <c r="MQ211" s="46"/>
      <c r="MR211" s="46"/>
      <c r="MS211" s="46"/>
      <c r="MT211" s="46"/>
      <c r="MU211" s="46"/>
      <c r="MV211" s="46"/>
      <c r="MW211" s="46"/>
      <c r="MX211" s="46"/>
      <c r="MY211" s="46"/>
      <c r="MZ211" s="46"/>
      <c r="NA211" s="46"/>
      <c r="NB211" s="46"/>
      <c r="NC211" s="46"/>
      <c r="ND211" s="46"/>
      <c r="NE211" s="46"/>
      <c r="NF211" s="46"/>
      <c r="NG211" s="46"/>
      <c r="NH211" s="46"/>
      <c r="NI211" s="46"/>
      <c r="NJ211" s="46"/>
      <c r="NK211" s="46"/>
      <c r="NL211" s="46"/>
      <c r="NM211" s="46"/>
      <c r="NN211" s="46"/>
      <c r="NO211" s="46"/>
      <c r="NP211" s="46"/>
      <c r="NQ211" s="46"/>
      <c r="NR211" s="46"/>
      <c r="NS211" s="46"/>
      <c r="NT211" s="46"/>
      <c r="NU211" s="46"/>
      <c r="NV211" s="46"/>
      <c r="NW211" s="46"/>
      <c r="NX211" s="46"/>
      <c r="NY211" s="46"/>
      <c r="NZ211" s="46"/>
      <c r="OA211" s="46"/>
      <c r="OB211" s="46"/>
      <c r="OC211" s="46"/>
      <c r="OD211" s="46"/>
      <c r="OE211" s="46"/>
      <c r="OF211" s="46"/>
      <c r="OG211" s="46"/>
      <c r="OH211" s="46"/>
      <c r="OI211" s="46"/>
      <c r="OJ211" s="46"/>
      <c r="OK211" s="46"/>
      <c r="OL211" s="46"/>
      <c r="OM211" s="46"/>
      <c r="ON211" s="46"/>
      <c r="OO211" s="46"/>
      <c r="OP211" s="46"/>
      <c r="OQ211" s="46"/>
      <c r="OR211" s="46"/>
      <c r="OS211" s="46"/>
      <c r="OT211" s="46"/>
      <c r="OU211" s="46"/>
      <c r="OV211" s="46"/>
      <c r="OW211" s="46"/>
      <c r="OX211" s="46"/>
      <c r="OY211" s="46"/>
      <c r="OZ211" s="46"/>
      <c r="PA211" s="46"/>
      <c r="PB211" s="46"/>
      <c r="PC211" s="46"/>
      <c r="PD211" s="46"/>
      <c r="PE211" s="46"/>
      <c r="PF211" s="46"/>
      <c r="PG211" s="46"/>
      <c r="PH211" s="46"/>
      <c r="PI211" s="46"/>
      <c r="PJ211" s="46"/>
      <c r="PK211" s="46"/>
      <c r="PL211" s="46"/>
      <c r="PM211" s="46"/>
      <c r="PN211" s="46"/>
      <c r="PO211" s="46"/>
      <c r="PP211" s="46"/>
      <c r="PQ211" s="46"/>
      <c r="PR211" s="46"/>
      <c r="PS211" s="46"/>
      <c r="PT211" s="46"/>
      <c r="PU211" s="46"/>
      <c r="PV211" s="46"/>
      <c r="PW211" s="46"/>
      <c r="PX211" s="46"/>
      <c r="PY211" s="46"/>
      <c r="PZ211" s="46"/>
      <c r="QA211" s="46"/>
      <c r="QB211" s="46"/>
      <c r="QC211" s="46"/>
      <c r="QD211" s="46"/>
      <c r="QE211" s="46"/>
      <c r="QF211" s="46"/>
      <c r="QG211" s="46"/>
      <c r="QH211" s="46"/>
      <c r="QI211" s="46"/>
      <c r="QJ211" s="46"/>
      <c r="QK211" s="46"/>
      <c r="QL211" s="46"/>
      <c r="QM211" s="46"/>
      <c r="QN211" s="46"/>
      <c r="QO211" s="46"/>
      <c r="QP211" s="46"/>
      <c r="QQ211" s="46"/>
      <c r="QR211" s="46"/>
      <c r="QS211" s="46"/>
      <c r="QT211" s="46"/>
      <c r="QU211" s="46"/>
      <c r="QV211" s="46"/>
      <c r="QW211" s="46"/>
      <c r="QX211" s="46"/>
      <c r="QY211" s="46"/>
      <c r="QZ211" s="46"/>
      <c r="RA211" s="46"/>
      <c r="RB211" s="46"/>
      <c r="RC211" s="46"/>
      <c r="RD211" s="46"/>
      <c r="RE211" s="46"/>
      <c r="RF211" s="46"/>
      <c r="RG211" s="46"/>
      <c r="RH211" s="46"/>
      <c r="RI211" s="46"/>
      <c r="RJ211" s="46"/>
      <c r="RK211" s="46"/>
      <c r="RL211" s="46"/>
      <c r="RM211" s="46"/>
      <c r="RN211" s="46"/>
      <c r="RO211" s="46"/>
      <c r="RP211" s="46"/>
      <c r="RQ211" s="46"/>
      <c r="RR211" s="46"/>
      <c r="RS211" s="46"/>
      <c r="RT211" s="46"/>
      <c r="RU211" s="46"/>
      <c r="RV211" s="46"/>
      <c r="RW211" s="46"/>
      <c r="RX211" s="46"/>
      <c r="RY211" s="46"/>
      <c r="RZ211" s="46"/>
      <c r="SA211" s="46"/>
      <c r="SB211" s="46"/>
      <c r="SC211" s="46"/>
      <c r="SD211" s="46"/>
      <c r="SE211" s="46"/>
      <c r="SF211" s="46"/>
      <c r="SG211" s="46"/>
      <c r="SH211" s="46"/>
      <c r="SI211" s="46"/>
      <c r="SJ211" s="46"/>
      <c r="SK211" s="46"/>
      <c r="SL211" s="46"/>
      <c r="SM211" s="46"/>
      <c r="SN211" s="46"/>
      <c r="SO211" s="46"/>
      <c r="SP211" s="46"/>
      <c r="SQ211" s="46"/>
      <c r="SR211" s="46"/>
      <c r="SS211" s="46"/>
      <c r="ST211" s="46"/>
      <c r="SU211" s="46"/>
      <c r="SV211" s="46"/>
      <c r="SW211" s="46"/>
      <c r="SX211" s="46"/>
      <c r="SY211" s="46"/>
      <c r="SZ211" s="46"/>
      <c r="TA211" s="46"/>
      <c r="TB211" s="46"/>
      <c r="TC211" s="46"/>
      <c r="TD211" s="46"/>
      <c r="TE211" s="46"/>
      <c r="TF211" s="46"/>
      <c r="TG211" s="46"/>
      <c r="TH211" s="46"/>
      <c r="TI211" s="46"/>
      <c r="TJ211" s="46"/>
      <c r="TK211" s="46"/>
      <c r="TL211" s="46"/>
      <c r="TM211" s="46"/>
      <c r="TN211" s="46"/>
      <c r="TO211" s="46"/>
      <c r="TP211" s="46"/>
      <c r="TQ211" s="46"/>
      <c r="TR211" s="46"/>
      <c r="TS211" s="46"/>
      <c r="TT211" s="46"/>
      <c r="TU211" s="46"/>
      <c r="TV211" s="46"/>
      <c r="TW211" s="46"/>
      <c r="TX211" s="46"/>
      <c r="TY211" s="46"/>
      <c r="TZ211" s="46"/>
      <c r="UA211" s="46"/>
      <c r="UB211" s="46"/>
      <c r="UC211" s="46"/>
      <c r="UD211" s="46"/>
      <c r="UE211" s="46"/>
      <c r="UF211" s="46"/>
      <c r="UG211" s="46"/>
      <c r="UH211" s="46"/>
      <c r="UI211" s="46"/>
      <c r="UJ211" s="46"/>
      <c r="UK211" s="46"/>
      <c r="UL211" s="46"/>
      <c r="UM211" s="46"/>
      <c r="UN211" s="46"/>
      <c r="UO211" s="46"/>
      <c r="UP211" s="46"/>
      <c r="UQ211" s="46"/>
      <c r="UR211" s="46"/>
      <c r="US211" s="46"/>
      <c r="UT211" s="46"/>
      <c r="UU211" s="46"/>
      <c r="UV211" s="46"/>
      <c r="UW211" s="46"/>
      <c r="UX211" s="46"/>
      <c r="UY211" s="46"/>
      <c r="UZ211" s="46"/>
    </row>
    <row r="212" spans="2:572" ht="15" customHeight="1" outlineLevel="1">
      <c r="B212" s="35" t="s">
        <v>893</v>
      </c>
      <c r="C212" s="69" t="str">
        <f>HYPERLINK("#Référentiel_de_Compétences!"&amp;ADDRESS(6+MATCH(B212,[2]Référentiel_de_Compétences!$B$7:$B$218,0),4),"Définition")</f>
        <v>Définition</v>
      </c>
      <c r="D212" s="36" t="str">
        <f>VLOOKUP(B212,[2]Référentiel_de_Compétences!$B$7:$C$399,2,0)</f>
        <v>Culture digitale</v>
      </c>
      <c r="E212" s="19"/>
      <c r="F212" s="19"/>
      <c r="G212" s="19"/>
      <c r="H212" s="19"/>
      <c r="I212" s="19"/>
      <c r="J212" s="19"/>
      <c r="K212" s="19"/>
      <c r="L212" s="19">
        <v>1</v>
      </c>
      <c r="M212" s="19">
        <v>1</v>
      </c>
      <c r="N212" s="19">
        <v>1</v>
      </c>
      <c r="O212" s="19"/>
      <c r="P212" s="19"/>
      <c r="Q212" s="19"/>
      <c r="R212" s="19">
        <v>1</v>
      </c>
      <c r="S212" s="19"/>
      <c r="T212" s="19"/>
      <c r="U212" s="19"/>
      <c r="V212" s="19">
        <v>2</v>
      </c>
      <c r="W212" s="19"/>
      <c r="X212" s="19"/>
      <c r="Y212" s="19"/>
      <c r="Z212" s="21"/>
      <c r="AA212" s="21"/>
      <c r="AB212" s="21"/>
      <c r="AC212" s="19"/>
      <c r="AD212" s="19">
        <v>1</v>
      </c>
      <c r="AE212" s="21">
        <v>1</v>
      </c>
      <c r="AF212" s="19">
        <v>1</v>
      </c>
      <c r="AG212" s="21"/>
      <c r="AH212" s="19"/>
      <c r="AI212" s="21"/>
      <c r="AJ212" s="19"/>
      <c r="AK212" s="21"/>
      <c r="AL212" s="19"/>
      <c r="AM212" s="21"/>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v>2</v>
      </c>
      <c r="BK212" s="19">
        <v>2</v>
      </c>
      <c r="BL212" s="19">
        <v>2</v>
      </c>
      <c r="BM212" s="19">
        <v>2</v>
      </c>
      <c r="BN212" s="19"/>
      <c r="BO212" s="19"/>
      <c r="BP212" s="19"/>
      <c r="BQ212" s="19"/>
      <c r="BR212" s="19"/>
      <c r="BS212" s="19"/>
      <c r="BT212" s="19"/>
      <c r="BU212" s="19"/>
      <c r="BV212" s="19">
        <v>1</v>
      </c>
      <c r="BW212" s="19"/>
      <c r="BX212" s="19"/>
      <c r="BY212" s="19">
        <v>2</v>
      </c>
      <c r="BZ212" s="19">
        <v>2</v>
      </c>
      <c r="CA212" s="19"/>
      <c r="CB212" s="19"/>
      <c r="CC212" s="19">
        <v>1</v>
      </c>
      <c r="CD212" s="19">
        <v>2</v>
      </c>
      <c r="CE212" s="19">
        <v>1</v>
      </c>
      <c r="CF212" s="19"/>
      <c r="CG212" s="19"/>
      <c r="CH212" s="19"/>
      <c r="CI212" s="19"/>
      <c r="CJ212" s="19"/>
      <c r="CK212" s="19"/>
      <c r="CL212" s="19"/>
      <c r="CM212" s="19"/>
      <c r="CN212" s="19"/>
      <c r="CO212" s="19"/>
      <c r="CP212" s="19"/>
      <c r="CQ212" s="19"/>
      <c r="CR212" s="19"/>
      <c r="CS212" s="19"/>
      <c r="CT212" s="19"/>
      <c r="CU212" s="19"/>
      <c r="CV212" s="19"/>
      <c r="CW212" s="19"/>
      <c r="CX212" s="19">
        <v>2</v>
      </c>
      <c r="CY212" s="19">
        <v>2</v>
      </c>
      <c r="CZ212" s="19">
        <v>2</v>
      </c>
      <c r="DA212" s="19">
        <v>2</v>
      </c>
      <c r="DB212" s="19">
        <v>2</v>
      </c>
      <c r="DC212" s="19">
        <v>2</v>
      </c>
      <c r="DD212" s="19">
        <v>2</v>
      </c>
      <c r="DE212" s="21">
        <v>2</v>
      </c>
      <c r="DF212" s="21">
        <v>2</v>
      </c>
      <c r="DG212" s="19"/>
      <c r="DH212" s="19"/>
      <c r="DI212" s="19">
        <v>2</v>
      </c>
      <c r="DJ212" s="19">
        <v>2</v>
      </c>
      <c r="DK212" s="19">
        <v>2</v>
      </c>
      <c r="DL212" s="19">
        <v>2</v>
      </c>
      <c r="DM212" s="19">
        <v>2</v>
      </c>
      <c r="DN212" s="19"/>
      <c r="DO212" s="19"/>
      <c r="DP212" s="19">
        <v>2</v>
      </c>
      <c r="DQ212" s="19">
        <v>2</v>
      </c>
      <c r="DR212" s="19"/>
      <c r="DS212" s="19"/>
      <c r="DT212" s="19"/>
      <c r="DU212" s="19"/>
      <c r="DV212" s="19"/>
      <c r="DW212" s="19"/>
      <c r="DX212" s="19"/>
      <c r="DY212" s="19"/>
      <c r="DZ212" s="19"/>
      <c r="EA212" s="19"/>
      <c r="EB212" s="19"/>
      <c r="EC212" s="19"/>
      <c r="ED212" s="19"/>
      <c r="EE212" s="19"/>
      <c r="EF212" s="19">
        <v>2</v>
      </c>
      <c r="EG212" s="19">
        <v>2</v>
      </c>
      <c r="EH212" s="19"/>
      <c r="EI212" s="19"/>
      <c r="EJ212" s="19"/>
      <c r="EK212" s="19"/>
      <c r="EL212" s="19">
        <v>2</v>
      </c>
      <c r="EM212" s="19">
        <v>2</v>
      </c>
      <c r="EN212" s="19">
        <v>2</v>
      </c>
      <c r="EO212" s="19"/>
      <c r="EP212" s="19">
        <v>2</v>
      </c>
      <c r="EQ212" s="19"/>
      <c r="ER212" s="19"/>
      <c r="ES212" s="19"/>
      <c r="ET212" s="19"/>
      <c r="EU212" s="19"/>
      <c r="EV212" s="19"/>
      <c r="EW212" s="19"/>
      <c r="EX212" s="19"/>
      <c r="EY212" s="19"/>
      <c r="EZ212" s="19"/>
      <c r="FA212" s="19"/>
      <c r="FB212" s="19"/>
      <c r="FC212" s="19"/>
      <c r="FD212" s="19">
        <v>2</v>
      </c>
      <c r="FE212" s="19">
        <v>2</v>
      </c>
      <c r="FF212" s="19"/>
      <c r="FG212" s="19"/>
      <c r="FH212" s="19"/>
      <c r="FI212" s="19"/>
      <c r="FJ212" s="19"/>
      <c r="FK212" s="19">
        <v>2</v>
      </c>
      <c r="FL212" s="19">
        <v>2</v>
      </c>
      <c r="FM212" s="19">
        <v>2</v>
      </c>
      <c r="FN212" s="19"/>
      <c r="FO212" s="19"/>
      <c r="FP212" s="19">
        <v>2</v>
      </c>
      <c r="FQ212" s="19"/>
      <c r="FR212" s="19"/>
      <c r="FS212" s="19"/>
      <c r="FT212" s="19"/>
      <c r="FU212" s="19"/>
      <c r="FV212" s="19"/>
      <c r="FW212" s="19"/>
      <c r="FX212" s="19"/>
      <c r="FY212" s="19"/>
      <c r="FZ212" s="19"/>
      <c r="GA212" s="19"/>
      <c r="GB212" s="19">
        <v>1</v>
      </c>
      <c r="GC212" s="19"/>
      <c r="GD212" s="19"/>
      <c r="GE212" s="19"/>
      <c r="GF212" s="19"/>
      <c r="GG212" s="19"/>
      <c r="GH212" s="19"/>
      <c r="GI212" s="19"/>
      <c r="GJ212" s="19"/>
      <c r="GK212" s="19"/>
      <c r="GL212" s="19"/>
      <c r="GM212" s="19"/>
      <c r="GN212" s="19"/>
      <c r="GO212" s="19"/>
      <c r="GP212" s="19"/>
      <c r="GQ212" s="19"/>
      <c r="GR212" s="19"/>
      <c r="GS212" s="19"/>
      <c r="GT212" s="19"/>
      <c r="GU212" s="19"/>
      <c r="GV212" s="19"/>
      <c r="GW212" s="19">
        <v>1</v>
      </c>
      <c r="GX212" s="19"/>
      <c r="GY212" s="19"/>
      <c r="GZ212" s="19">
        <v>2</v>
      </c>
      <c r="HA212" s="19">
        <v>1</v>
      </c>
      <c r="HB212" s="19">
        <v>1</v>
      </c>
      <c r="HC212" s="19">
        <v>2</v>
      </c>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73"/>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v>2</v>
      </c>
      <c r="KM212" s="19">
        <v>2</v>
      </c>
      <c r="KN212" s="19"/>
      <c r="KO212" s="19"/>
      <c r="KP212" s="19"/>
      <c r="KQ212" s="19"/>
      <c r="KR212" s="19"/>
      <c r="KS212" s="19"/>
      <c r="KT212" s="19"/>
      <c r="KU212" s="19"/>
      <c r="KV212" s="19"/>
      <c r="KW212" s="19"/>
      <c r="KX212" s="19">
        <v>2</v>
      </c>
      <c r="KY212" s="19">
        <v>2</v>
      </c>
      <c r="KZ212" s="19">
        <v>2</v>
      </c>
      <c r="LA212" s="19"/>
      <c r="LB212" s="19"/>
      <c r="LC212" s="19"/>
      <c r="LD212" s="19">
        <v>2</v>
      </c>
      <c r="LE212" s="19">
        <v>2</v>
      </c>
      <c r="LF212" s="19">
        <v>2</v>
      </c>
      <c r="LG212" s="19">
        <v>2</v>
      </c>
      <c r="LH212" s="19">
        <v>2</v>
      </c>
      <c r="LI212" s="19">
        <v>2</v>
      </c>
      <c r="LJ212" s="19">
        <v>2</v>
      </c>
      <c r="LK212" s="19">
        <v>2</v>
      </c>
      <c r="LL212" s="19"/>
      <c r="LM212" s="19"/>
      <c r="LN212" s="19"/>
      <c r="LO212" s="19">
        <v>2</v>
      </c>
      <c r="LP212" s="19"/>
      <c r="LQ212" s="19"/>
      <c r="LR212" s="19">
        <v>2</v>
      </c>
      <c r="LS212" s="19">
        <v>2</v>
      </c>
      <c r="LT212" s="19">
        <v>2</v>
      </c>
      <c r="LU212" s="19">
        <v>2</v>
      </c>
      <c r="LV212" s="19">
        <v>2</v>
      </c>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v>2</v>
      </c>
      <c r="NH212" s="19"/>
      <c r="NI212" s="19"/>
      <c r="NJ212" s="19"/>
      <c r="NK212" s="19">
        <v>2</v>
      </c>
      <c r="NL212" s="19">
        <v>2</v>
      </c>
      <c r="NM212" s="19">
        <v>2</v>
      </c>
      <c r="NN212" s="19">
        <v>2</v>
      </c>
      <c r="NO212" s="19">
        <v>2</v>
      </c>
      <c r="NP212" s="19">
        <v>2</v>
      </c>
      <c r="NQ212" s="19">
        <v>2</v>
      </c>
      <c r="NR212" s="19">
        <v>2</v>
      </c>
      <c r="NS212" s="19">
        <v>2</v>
      </c>
      <c r="NT212" s="19">
        <v>2</v>
      </c>
      <c r="NU212" s="19">
        <v>2</v>
      </c>
      <c r="NV212" s="19">
        <v>2</v>
      </c>
      <c r="NW212" s="19">
        <v>2</v>
      </c>
      <c r="NX212" s="19">
        <v>2</v>
      </c>
      <c r="NY212" s="19"/>
      <c r="NZ212" s="19"/>
      <c r="OA212" s="19"/>
      <c r="OB212" s="19">
        <v>2</v>
      </c>
      <c r="OC212" s="19">
        <v>2</v>
      </c>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v>2</v>
      </c>
      <c r="PN212" s="19">
        <v>2</v>
      </c>
      <c r="PO212" s="19">
        <v>2</v>
      </c>
      <c r="PP212" s="19">
        <v>2</v>
      </c>
      <c r="PQ212" s="19">
        <v>2</v>
      </c>
      <c r="PR212" s="19">
        <v>2</v>
      </c>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v>2</v>
      </c>
      <c r="QT212" s="19">
        <v>2</v>
      </c>
      <c r="QU212" s="19">
        <v>2</v>
      </c>
      <c r="QV212" s="19">
        <v>2</v>
      </c>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row>
    <row r="213" spans="2:572" ht="15" hidden="1" customHeight="1" outlineLevel="1">
      <c r="B213" s="23" t="s">
        <v>894</v>
      </c>
      <c r="C213" s="69" t="str">
        <f>HYPERLINK("#Référentiel_de_Compétences!"&amp;ADDRESS(6+MATCH(B213,[2]Référentiel_de_Compétences!$B$7:$B$218,0),4),"Définition")</f>
        <v>Définition</v>
      </c>
      <c r="D213" s="24" t="str">
        <f>VLOOKUP(B213,[2]Référentiel_de_Compétences!$B$7:$C$399,2,0)</f>
        <v>Bureautique et poste de travail</v>
      </c>
      <c r="E213" s="21"/>
      <c r="F213" s="21"/>
      <c r="G213" s="21"/>
      <c r="H213" s="21"/>
      <c r="I213" s="21"/>
      <c r="J213" s="21"/>
      <c r="K213" s="21"/>
      <c r="L213" s="21"/>
      <c r="M213" s="21"/>
      <c r="N213" s="21"/>
      <c r="O213" s="21"/>
      <c r="P213" s="21"/>
      <c r="Q213" s="21"/>
      <c r="R213" s="21"/>
      <c r="S213" s="21">
        <v>1</v>
      </c>
      <c r="T213" s="21">
        <v>1</v>
      </c>
      <c r="U213" s="21"/>
      <c r="V213" s="21"/>
      <c r="W213" s="21">
        <v>2</v>
      </c>
      <c r="X213" s="21">
        <v>2</v>
      </c>
      <c r="Y213" s="21">
        <v>2</v>
      </c>
      <c r="Z213" s="21"/>
      <c r="AA213" s="21"/>
      <c r="AB213" s="21"/>
      <c r="AC213" s="21"/>
      <c r="AD213" s="19"/>
      <c r="AE213" s="21"/>
      <c r="AF213" s="19"/>
      <c r="AG213" s="21"/>
      <c r="AH213" s="19"/>
      <c r="AI213" s="21"/>
      <c r="AJ213" s="19"/>
      <c r="AK213" s="21"/>
      <c r="AL213" s="19"/>
      <c r="AM213" s="21"/>
      <c r="AN213" s="21"/>
      <c r="AO213" s="21"/>
      <c r="AP213" s="21"/>
      <c r="AQ213" s="21"/>
      <c r="AR213" s="21"/>
      <c r="AS213" s="21"/>
      <c r="AT213" s="21"/>
      <c r="AU213" s="21"/>
      <c r="AV213" s="21"/>
      <c r="AW213" s="21"/>
      <c r="AX213" s="21"/>
      <c r="AY213" s="21"/>
      <c r="AZ213" s="21"/>
      <c r="BA213" s="21"/>
      <c r="BB213" s="21">
        <v>1</v>
      </c>
      <c r="BC213" s="21"/>
      <c r="BD213" s="21"/>
      <c r="BE213" s="21"/>
      <c r="BF213" s="21"/>
      <c r="BG213" s="21"/>
      <c r="BH213" s="21"/>
      <c r="BI213" s="21"/>
      <c r="BJ213" s="21"/>
      <c r="BK213" s="21"/>
      <c r="BL213" s="21"/>
      <c r="BM213" s="21"/>
      <c r="BN213" s="21"/>
      <c r="BO213" s="21"/>
      <c r="BP213" s="21"/>
      <c r="BQ213" s="21"/>
      <c r="BR213" s="21"/>
      <c r="BS213" s="21"/>
      <c r="BT213" s="21">
        <v>1</v>
      </c>
      <c r="BU213" s="21">
        <v>1</v>
      </c>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v>1</v>
      </c>
      <c r="CV213" s="21">
        <v>1</v>
      </c>
      <c r="CW213" s="21">
        <v>1</v>
      </c>
      <c r="CX213" s="21"/>
      <c r="CY213" s="21"/>
      <c r="CZ213" s="21"/>
      <c r="DA213" s="21"/>
      <c r="DB213" s="21"/>
      <c r="DC213" s="21"/>
      <c r="DD213" s="21"/>
      <c r="DE213" s="21"/>
      <c r="DF213" s="21"/>
      <c r="DG213" s="21"/>
      <c r="DH213" s="21">
        <v>1</v>
      </c>
      <c r="DI213" s="21"/>
      <c r="DJ213" s="21"/>
      <c r="DK213" s="21"/>
      <c r="DL213" s="21"/>
      <c r="DM213" s="21"/>
      <c r="DN213" s="21"/>
      <c r="DO213" s="21">
        <v>1</v>
      </c>
      <c r="DP213" s="21"/>
      <c r="DQ213" s="21"/>
      <c r="DR213" s="21"/>
      <c r="DS213" s="21"/>
      <c r="DT213" s="21"/>
      <c r="DU213" s="21"/>
      <c r="DV213" s="21"/>
      <c r="DW213" s="21"/>
      <c r="DX213" s="21"/>
      <c r="DY213" s="21"/>
      <c r="DZ213" s="21"/>
      <c r="EA213" s="21"/>
      <c r="EB213" s="21"/>
      <c r="EC213" s="21"/>
      <c r="ED213" s="21"/>
      <c r="EE213" s="21">
        <v>1</v>
      </c>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v>1</v>
      </c>
      <c r="FR213" s="21">
        <v>1</v>
      </c>
      <c r="FS213" s="21">
        <v>1</v>
      </c>
      <c r="FT213" s="21">
        <v>1</v>
      </c>
      <c r="FU213" s="21">
        <v>1</v>
      </c>
      <c r="FV213" s="21">
        <v>1</v>
      </c>
      <c r="FW213" s="21">
        <v>1</v>
      </c>
      <c r="FX213" s="21">
        <v>1</v>
      </c>
      <c r="FY213" s="21">
        <v>1</v>
      </c>
      <c r="FZ213" s="21">
        <v>1</v>
      </c>
      <c r="GA213" s="21">
        <v>1</v>
      </c>
      <c r="GB213" s="21"/>
      <c r="GC213" s="21">
        <v>1</v>
      </c>
      <c r="GD213" s="21"/>
      <c r="GE213" s="21"/>
      <c r="GF213" s="21"/>
      <c r="GG213" s="21"/>
      <c r="GH213" s="21"/>
      <c r="GI213" s="21"/>
      <c r="GJ213" s="21"/>
      <c r="GK213" s="21"/>
      <c r="GL213" s="21"/>
      <c r="GM213" s="21"/>
      <c r="GN213" s="21">
        <v>1</v>
      </c>
      <c r="GO213" s="21">
        <v>1</v>
      </c>
      <c r="GP213" s="21"/>
      <c r="GQ213" s="21">
        <v>1</v>
      </c>
      <c r="GR213" s="21">
        <v>1</v>
      </c>
      <c r="GS213" s="21"/>
      <c r="GT213" s="21"/>
      <c r="GU213" s="21">
        <v>1</v>
      </c>
      <c r="GV213" s="21">
        <v>1</v>
      </c>
      <c r="GW213" s="21">
        <v>1</v>
      </c>
      <c r="GX213" s="21">
        <v>2</v>
      </c>
      <c r="GY213" s="21"/>
      <c r="GZ213" s="21">
        <v>1</v>
      </c>
      <c r="HA213" s="21"/>
      <c r="HB213" s="21"/>
      <c r="HC213" s="21">
        <v>2</v>
      </c>
      <c r="HD213" s="21"/>
      <c r="HE213" s="21"/>
      <c r="HF213" s="21"/>
      <c r="HG213" s="21">
        <v>1</v>
      </c>
      <c r="HH213" s="21"/>
      <c r="HI213" s="21"/>
      <c r="HJ213" s="21"/>
      <c r="HK213" s="21"/>
      <c r="HL213" s="21">
        <v>1</v>
      </c>
      <c r="HM213" s="21">
        <v>1</v>
      </c>
      <c r="HN213" s="21">
        <v>1</v>
      </c>
      <c r="HO213" s="21">
        <v>1</v>
      </c>
      <c r="HP213" s="21">
        <v>1</v>
      </c>
      <c r="HQ213" s="21">
        <v>1</v>
      </c>
      <c r="HR213" s="21"/>
      <c r="HS213" s="21"/>
      <c r="HT213" s="21"/>
      <c r="HU213" s="21"/>
      <c r="HV213" s="21"/>
      <c r="HW213" s="21"/>
      <c r="HX213" s="21"/>
      <c r="HY213" s="21"/>
      <c r="HZ213" s="21"/>
      <c r="IA213" s="21"/>
      <c r="IB213" s="21"/>
      <c r="IC213" s="21"/>
      <c r="ID213" s="84">
        <v>2</v>
      </c>
      <c r="IE213" s="21"/>
      <c r="IF213" s="21"/>
      <c r="IG213" s="21"/>
      <c r="IH213" s="21"/>
      <c r="II213" s="21"/>
      <c r="IJ213" s="21"/>
      <c r="IK213" s="21"/>
      <c r="IL213" s="21"/>
      <c r="IM213" s="21"/>
      <c r="IN213" s="21"/>
      <c r="IO213" s="21"/>
      <c r="IP213" s="21"/>
      <c r="IQ213" s="21"/>
      <c r="IR213" s="21"/>
      <c r="IS213" s="21"/>
      <c r="IT213" s="21"/>
      <c r="IU213" s="21"/>
      <c r="IV213" s="21"/>
      <c r="IW213" s="21"/>
      <c r="IX213" s="21"/>
      <c r="IY213" s="21"/>
      <c r="IZ213" s="21"/>
      <c r="JA213" s="21"/>
      <c r="JB213" s="21"/>
      <c r="JC213" s="21"/>
      <c r="JD213" s="21"/>
      <c r="JE213" s="21"/>
      <c r="JF213" s="21"/>
      <c r="JG213" s="21"/>
      <c r="JH213" s="21"/>
      <c r="JI213" s="21"/>
      <c r="JJ213" s="21"/>
      <c r="JK213" s="21"/>
      <c r="JL213" s="21"/>
      <c r="JM213" s="21">
        <v>2</v>
      </c>
      <c r="JN213" s="21">
        <v>2</v>
      </c>
      <c r="JO213" s="21">
        <v>2</v>
      </c>
      <c r="JP213" s="21">
        <v>2</v>
      </c>
      <c r="JQ213" s="21">
        <v>2</v>
      </c>
      <c r="JR213" s="21"/>
      <c r="JS213" s="21"/>
      <c r="JT213" s="21"/>
      <c r="JU213" s="21"/>
      <c r="JV213" s="21"/>
      <c r="JW213" s="21"/>
      <c r="JX213" s="21"/>
      <c r="JY213" s="21"/>
      <c r="JZ213" s="21"/>
      <c r="KA213" s="21">
        <v>2</v>
      </c>
      <c r="KB213" s="21">
        <v>2</v>
      </c>
      <c r="KC213" s="21"/>
      <c r="KD213" s="21"/>
      <c r="KE213" s="21"/>
      <c r="KF213" s="21"/>
      <c r="KG213" s="21"/>
      <c r="KH213" s="21"/>
      <c r="KI213" s="21"/>
      <c r="KJ213" s="21"/>
      <c r="KK213" s="21"/>
      <c r="KL213" s="21">
        <v>2</v>
      </c>
      <c r="KM213" s="21">
        <v>2</v>
      </c>
      <c r="KN213" s="21"/>
      <c r="KO213" s="21"/>
      <c r="KP213" s="21"/>
      <c r="KQ213" s="21">
        <v>2</v>
      </c>
      <c r="KR213" s="21"/>
      <c r="KS213" s="21"/>
      <c r="KT213" s="21">
        <v>2</v>
      </c>
      <c r="KU213" s="21">
        <v>2</v>
      </c>
      <c r="KV213" s="21">
        <v>2</v>
      </c>
      <c r="KW213" s="21">
        <v>2</v>
      </c>
      <c r="KX213" s="21"/>
      <c r="KY213" s="21"/>
      <c r="KZ213" s="21"/>
      <c r="LA213" s="21">
        <v>2</v>
      </c>
      <c r="LB213" s="21"/>
      <c r="LC213" s="21"/>
      <c r="LD213" s="21">
        <v>2</v>
      </c>
      <c r="LE213" s="21">
        <v>2</v>
      </c>
      <c r="LF213" s="21">
        <v>2</v>
      </c>
      <c r="LG213" s="21">
        <v>2</v>
      </c>
      <c r="LH213" s="21">
        <v>2</v>
      </c>
      <c r="LI213" s="21">
        <v>2</v>
      </c>
      <c r="LJ213" s="21">
        <v>2</v>
      </c>
      <c r="LK213" s="21">
        <v>2</v>
      </c>
      <c r="LL213" s="21"/>
      <c r="LM213" s="21"/>
      <c r="LN213" s="21"/>
      <c r="LO213" s="21"/>
      <c r="LP213" s="21"/>
      <c r="LQ213" s="21"/>
      <c r="LR213" s="21"/>
      <c r="LS213" s="21"/>
      <c r="LT213" s="21"/>
      <c r="LU213" s="21"/>
      <c r="LV213" s="21">
        <v>2</v>
      </c>
      <c r="LW213" s="21"/>
      <c r="LX213" s="21"/>
      <c r="LY213" s="21"/>
      <c r="LZ213" s="21"/>
      <c r="MA213" s="21"/>
      <c r="MB213" s="21"/>
      <c r="MC213" s="21"/>
      <c r="MD213" s="21"/>
      <c r="ME213" s="21"/>
      <c r="MF213" s="21"/>
      <c r="MG213" s="21"/>
      <c r="MH213" s="21"/>
      <c r="MI213" s="21"/>
      <c r="MJ213" s="21"/>
      <c r="MK213" s="21"/>
      <c r="ML213" s="21"/>
      <c r="MM213" s="21"/>
      <c r="MN213" s="21"/>
      <c r="MO213" s="21"/>
      <c r="MP213" s="21"/>
      <c r="MQ213" s="21"/>
      <c r="MR213" s="21"/>
      <c r="MS213" s="21"/>
      <c r="MT213" s="21"/>
      <c r="MU213" s="21"/>
      <c r="MV213" s="21"/>
      <c r="MW213" s="21"/>
      <c r="MX213" s="21"/>
      <c r="MY213" s="21"/>
      <c r="MZ213" s="21"/>
      <c r="NA213" s="21"/>
      <c r="NB213" s="21"/>
      <c r="NC213" s="21"/>
      <c r="ND213" s="21"/>
      <c r="NE213" s="21"/>
      <c r="NF213" s="21"/>
      <c r="NG213" s="21"/>
      <c r="NH213" s="21">
        <v>2</v>
      </c>
      <c r="NI213" s="21">
        <v>2</v>
      </c>
      <c r="NJ213" s="21"/>
      <c r="NK213" s="21"/>
      <c r="NL213" s="21"/>
      <c r="NM213" s="21"/>
      <c r="NN213" s="21"/>
      <c r="NO213" s="21"/>
      <c r="NP213" s="21"/>
      <c r="NQ213" s="21"/>
      <c r="NR213" s="21"/>
      <c r="NS213" s="21"/>
      <c r="NT213" s="21"/>
      <c r="NU213" s="21"/>
      <c r="NV213" s="21"/>
      <c r="NW213" s="21"/>
      <c r="NX213" s="21"/>
      <c r="NY213" s="21"/>
      <c r="NZ213" s="21"/>
      <c r="OA213" s="21"/>
      <c r="OB213" s="21"/>
      <c r="OC213" s="21"/>
      <c r="OD213" s="21"/>
      <c r="OE213" s="21"/>
      <c r="OF213" s="21"/>
      <c r="OG213" s="21">
        <v>2</v>
      </c>
      <c r="OH213" s="21">
        <v>2</v>
      </c>
      <c r="OI213" s="21"/>
      <c r="OJ213" s="21">
        <v>2</v>
      </c>
      <c r="OK213" s="21">
        <v>2</v>
      </c>
      <c r="OL213" s="21">
        <v>2</v>
      </c>
      <c r="OM213" s="21"/>
      <c r="ON213" s="21">
        <v>2</v>
      </c>
      <c r="OO213" s="21">
        <v>2</v>
      </c>
      <c r="OP213" s="21">
        <v>2</v>
      </c>
      <c r="OQ213" s="21"/>
      <c r="OR213" s="21"/>
      <c r="OS213" s="21"/>
      <c r="OT213" s="21">
        <v>2</v>
      </c>
      <c r="OU213" s="21">
        <v>2</v>
      </c>
      <c r="OV213" s="21">
        <v>2</v>
      </c>
      <c r="OW213" s="21">
        <v>2</v>
      </c>
      <c r="OX213" s="21">
        <v>2</v>
      </c>
      <c r="OY213" s="21">
        <v>2</v>
      </c>
      <c r="OZ213" s="21"/>
      <c r="PA213" s="21">
        <v>2</v>
      </c>
      <c r="PB213" s="21">
        <v>2</v>
      </c>
      <c r="PC213" s="21"/>
      <c r="PD213" s="21"/>
      <c r="PE213" s="21"/>
      <c r="PF213" s="21"/>
      <c r="PG213" s="21"/>
      <c r="PH213" s="21"/>
      <c r="PI213" s="21"/>
      <c r="PJ213" s="21"/>
      <c r="PK213" s="21"/>
      <c r="PL213" s="21"/>
      <c r="PM213" s="21">
        <v>2</v>
      </c>
      <c r="PN213" s="21">
        <v>2</v>
      </c>
      <c r="PO213" s="21">
        <v>2</v>
      </c>
      <c r="PP213" s="21">
        <v>2</v>
      </c>
      <c r="PQ213" s="21">
        <v>2</v>
      </c>
      <c r="PR213" s="21">
        <v>2</v>
      </c>
      <c r="PS213" s="21">
        <v>2</v>
      </c>
      <c r="PT213" s="21">
        <v>2</v>
      </c>
      <c r="PU213" s="21"/>
      <c r="PV213" s="21">
        <v>2</v>
      </c>
      <c r="PW213" s="21">
        <v>2</v>
      </c>
      <c r="PX213" s="21">
        <v>2</v>
      </c>
      <c r="PY213" s="21">
        <v>2</v>
      </c>
      <c r="PZ213" s="21">
        <v>2</v>
      </c>
      <c r="QA213" s="21">
        <v>2</v>
      </c>
      <c r="QB213" s="21">
        <v>2</v>
      </c>
      <c r="QC213" s="21">
        <v>2</v>
      </c>
      <c r="QD213" s="21">
        <v>2</v>
      </c>
      <c r="QE213" s="21">
        <v>2</v>
      </c>
      <c r="QF213" s="21">
        <v>2</v>
      </c>
      <c r="QG213" s="21">
        <v>2</v>
      </c>
      <c r="QH213" s="21">
        <v>2</v>
      </c>
      <c r="QI213" s="21">
        <v>2</v>
      </c>
      <c r="QJ213" s="21">
        <v>2</v>
      </c>
      <c r="QK213" s="21">
        <v>2</v>
      </c>
      <c r="QL213" s="21">
        <v>2</v>
      </c>
      <c r="QM213" s="21">
        <v>2</v>
      </c>
      <c r="QN213" s="21">
        <v>2</v>
      </c>
      <c r="QO213" s="21">
        <v>2</v>
      </c>
      <c r="QP213" s="21">
        <v>1</v>
      </c>
      <c r="QQ213" s="21">
        <v>2</v>
      </c>
      <c r="QR213" s="21">
        <v>1</v>
      </c>
      <c r="QS213" s="21"/>
      <c r="QT213" s="21"/>
      <c r="QU213" s="21"/>
      <c r="QV213" s="21"/>
      <c r="QW213" s="21">
        <v>2</v>
      </c>
      <c r="QX213" s="21"/>
      <c r="QY213" s="21"/>
      <c r="QZ213" s="21"/>
      <c r="RA213" s="21"/>
      <c r="RB213" s="21"/>
      <c r="RC213" s="21"/>
      <c r="RD213" s="21"/>
      <c r="RE213" s="21"/>
      <c r="RF213" s="21"/>
      <c r="RG213" s="21"/>
      <c r="RH213" s="21"/>
      <c r="RI213" s="21"/>
      <c r="RJ213" s="21"/>
      <c r="RK213" s="21"/>
      <c r="RL213" s="21"/>
      <c r="RM213" s="21"/>
      <c r="RN213" s="21"/>
      <c r="RO213" s="21"/>
      <c r="RP213" s="21"/>
      <c r="RQ213" s="21"/>
      <c r="RR213" s="21"/>
      <c r="RS213" s="21"/>
      <c r="RT213" s="21"/>
      <c r="RU213" s="21"/>
      <c r="RV213" s="21"/>
      <c r="RW213" s="21"/>
      <c r="RX213" s="21"/>
      <c r="RY213" s="21"/>
      <c r="RZ213" s="21"/>
      <c r="SA213" s="21"/>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row>
    <row r="214" spans="2:572" ht="15" hidden="1" customHeight="1" outlineLevel="1">
      <c r="B214" s="23" t="s">
        <v>895</v>
      </c>
      <c r="C214" s="69" t="str">
        <f>HYPERLINK("#Référentiel_de_Compétences!"&amp;ADDRESS(6+MATCH(B214,[2]Référentiel_de_Compétences!$B$7:$B$218,0),4),"Définition")</f>
        <v>Définition</v>
      </c>
      <c r="D214" s="24" t="str">
        <f>VLOOKUP(B214,[2]Référentiel_de_Compétences!$B$7:$C$399,2,0)</f>
        <v>SI et processus dématérialisés</v>
      </c>
      <c r="E214" s="21"/>
      <c r="F214" s="21"/>
      <c r="G214" s="21"/>
      <c r="H214" s="21"/>
      <c r="I214" s="21"/>
      <c r="J214" s="21"/>
      <c r="K214" s="21"/>
      <c r="L214" s="21"/>
      <c r="M214" s="21"/>
      <c r="N214" s="21"/>
      <c r="O214" s="21"/>
      <c r="P214" s="21"/>
      <c r="Q214" s="21"/>
      <c r="R214" s="21"/>
      <c r="S214" s="21"/>
      <c r="T214" s="21"/>
      <c r="U214" s="21"/>
      <c r="V214" s="21">
        <v>1</v>
      </c>
      <c r="W214" s="21"/>
      <c r="X214" s="21"/>
      <c r="Y214" s="21"/>
      <c r="Z214" s="21">
        <v>2</v>
      </c>
      <c r="AA214" s="21">
        <v>2</v>
      </c>
      <c r="AB214" s="21">
        <v>2</v>
      </c>
      <c r="AC214" s="21"/>
      <c r="AD214" s="19"/>
      <c r="AE214" s="21"/>
      <c r="AF214" s="19"/>
      <c r="AG214" s="21"/>
      <c r="AH214" s="19"/>
      <c r="AI214" s="21"/>
      <c r="AJ214" s="19"/>
      <c r="AK214" s="21"/>
      <c r="AL214" s="19"/>
      <c r="AM214" s="21">
        <v>2</v>
      </c>
      <c r="AN214" s="21">
        <v>1</v>
      </c>
      <c r="AO214" s="21">
        <v>1</v>
      </c>
      <c r="AP214" s="21">
        <v>1</v>
      </c>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v>2</v>
      </c>
      <c r="BZ214" s="21"/>
      <c r="CA214" s="21">
        <v>2</v>
      </c>
      <c r="CB214" s="21"/>
      <c r="CC214" s="21"/>
      <c r="CD214" s="21"/>
      <c r="CE214" s="21"/>
      <c r="CF214" s="21"/>
      <c r="CG214" s="21"/>
      <c r="CH214" s="21"/>
      <c r="CI214" s="21"/>
      <c r="CJ214" s="21">
        <v>2</v>
      </c>
      <c r="CK214" s="21">
        <v>2</v>
      </c>
      <c r="CL214" s="21"/>
      <c r="CM214" s="21"/>
      <c r="CN214" s="21">
        <v>2</v>
      </c>
      <c r="CO214" s="21"/>
      <c r="CP214" s="21"/>
      <c r="CQ214" s="21"/>
      <c r="CR214" s="21"/>
      <c r="CS214" s="21"/>
      <c r="CT214" s="21">
        <v>2</v>
      </c>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v>2</v>
      </c>
      <c r="DS214" s="21"/>
      <c r="DT214" s="21"/>
      <c r="DU214" s="21"/>
      <c r="DV214" s="21"/>
      <c r="DW214" s="21"/>
      <c r="DX214" s="21"/>
      <c r="DY214" s="21"/>
      <c r="DZ214" s="21">
        <v>2</v>
      </c>
      <c r="EA214" s="21">
        <v>2</v>
      </c>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v>1</v>
      </c>
      <c r="FR214" s="21">
        <v>1</v>
      </c>
      <c r="FS214" s="21">
        <v>1</v>
      </c>
      <c r="FT214" s="21">
        <v>2</v>
      </c>
      <c r="FU214" s="21">
        <v>2</v>
      </c>
      <c r="FV214" s="21">
        <v>1</v>
      </c>
      <c r="FW214" s="21">
        <v>1</v>
      </c>
      <c r="FX214" s="21">
        <v>1</v>
      </c>
      <c r="FY214" s="21">
        <v>1</v>
      </c>
      <c r="FZ214" s="21">
        <v>1</v>
      </c>
      <c r="GA214" s="21">
        <v>1</v>
      </c>
      <c r="GB214" s="21"/>
      <c r="GC214" s="21">
        <v>1</v>
      </c>
      <c r="GD214" s="21"/>
      <c r="GE214" s="21"/>
      <c r="GF214" s="21"/>
      <c r="GG214" s="21"/>
      <c r="GH214" s="21"/>
      <c r="GI214" s="21"/>
      <c r="GJ214" s="21"/>
      <c r="GK214" s="21"/>
      <c r="GL214" s="21"/>
      <c r="GM214" s="21"/>
      <c r="GN214" s="21"/>
      <c r="GO214" s="21"/>
      <c r="GP214" s="21"/>
      <c r="GQ214" s="21">
        <v>1</v>
      </c>
      <c r="GR214" s="21">
        <v>2</v>
      </c>
      <c r="GS214" s="21"/>
      <c r="GT214" s="21"/>
      <c r="GU214" s="21">
        <v>1</v>
      </c>
      <c r="GV214" s="21">
        <v>1</v>
      </c>
      <c r="GW214" s="21"/>
      <c r="GX214" s="21"/>
      <c r="GY214" s="21">
        <v>2</v>
      </c>
      <c r="GZ214" s="21"/>
      <c r="HA214" s="21"/>
      <c r="HB214" s="21"/>
      <c r="HC214" s="21"/>
      <c r="HD214" s="21">
        <v>1</v>
      </c>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84"/>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1"/>
      <c r="JH214" s="21"/>
      <c r="JI214" s="21"/>
      <c r="JJ214" s="21"/>
      <c r="JK214" s="21"/>
      <c r="JL214" s="21"/>
      <c r="JM214" s="21"/>
      <c r="JN214" s="21"/>
      <c r="JO214" s="21"/>
      <c r="JP214" s="21"/>
      <c r="JQ214" s="21"/>
      <c r="JR214" s="21"/>
      <c r="JS214" s="21"/>
      <c r="JT214" s="21"/>
      <c r="JU214" s="21"/>
      <c r="JV214" s="21"/>
      <c r="JW214" s="21"/>
      <c r="JX214" s="21"/>
      <c r="JY214" s="21"/>
      <c r="JZ214" s="21"/>
      <c r="KA214" s="21"/>
      <c r="KB214" s="21"/>
      <c r="KC214" s="21"/>
      <c r="KD214" s="21"/>
      <c r="KE214" s="21"/>
      <c r="KF214" s="21"/>
      <c r="KG214" s="21"/>
      <c r="KH214" s="21"/>
      <c r="KI214" s="21"/>
      <c r="KJ214" s="21"/>
      <c r="KK214" s="21"/>
      <c r="KL214" s="21"/>
      <c r="KM214" s="21"/>
      <c r="KN214" s="21"/>
      <c r="KO214" s="21"/>
      <c r="KP214" s="21"/>
      <c r="KQ214" s="21"/>
      <c r="KR214" s="21"/>
      <c r="KS214" s="21"/>
      <c r="KT214" s="21"/>
      <c r="KU214" s="21"/>
      <c r="KV214" s="21"/>
      <c r="KW214" s="21"/>
      <c r="KX214" s="21"/>
      <c r="KY214" s="21"/>
      <c r="KZ214" s="21"/>
      <c r="LA214" s="21"/>
      <c r="LB214" s="21"/>
      <c r="LC214" s="21"/>
      <c r="LD214" s="21"/>
      <c r="LE214" s="21"/>
      <c r="LF214" s="21"/>
      <c r="LG214" s="21"/>
      <c r="LH214" s="21"/>
      <c r="LI214" s="21"/>
      <c r="LJ214" s="21"/>
      <c r="LK214" s="21"/>
      <c r="LL214" s="21"/>
      <c r="LM214" s="21"/>
      <c r="LN214" s="21"/>
      <c r="LO214" s="21"/>
      <c r="LP214" s="21"/>
      <c r="LQ214" s="21"/>
      <c r="LR214" s="21"/>
      <c r="LS214" s="21"/>
      <c r="LT214" s="21"/>
      <c r="LU214" s="21"/>
      <c r="LV214" s="21"/>
      <c r="LW214" s="21"/>
      <c r="LX214" s="21"/>
      <c r="LY214" s="21"/>
      <c r="LZ214" s="21"/>
      <c r="MA214" s="21"/>
      <c r="MB214" s="21"/>
      <c r="MC214" s="21"/>
      <c r="MD214" s="21"/>
      <c r="ME214" s="21"/>
      <c r="MF214" s="21"/>
      <c r="MG214" s="21"/>
      <c r="MH214" s="21"/>
      <c r="MI214" s="21"/>
      <c r="MJ214" s="21"/>
      <c r="MK214" s="21"/>
      <c r="ML214" s="21"/>
      <c r="MM214" s="21"/>
      <c r="MN214" s="21"/>
      <c r="MO214" s="21"/>
      <c r="MP214" s="21"/>
      <c r="MQ214" s="21"/>
      <c r="MR214" s="21"/>
      <c r="MS214" s="21"/>
      <c r="MT214" s="21"/>
      <c r="MU214" s="21"/>
      <c r="MV214" s="21"/>
      <c r="MW214" s="21"/>
      <c r="MX214" s="21"/>
      <c r="MY214" s="21"/>
      <c r="MZ214" s="21"/>
      <c r="NA214" s="21"/>
      <c r="NB214" s="21"/>
      <c r="NC214" s="21"/>
      <c r="ND214" s="21"/>
      <c r="NE214" s="21"/>
      <c r="NF214" s="21"/>
      <c r="NG214" s="21"/>
      <c r="NH214" s="21"/>
      <c r="NI214" s="21"/>
      <c r="NJ214" s="21"/>
      <c r="NK214" s="21"/>
      <c r="NL214" s="21"/>
      <c r="NM214" s="21"/>
      <c r="NN214" s="21"/>
      <c r="NO214" s="21"/>
      <c r="NP214" s="21"/>
      <c r="NQ214" s="21"/>
      <c r="NR214" s="21"/>
      <c r="NS214" s="21"/>
      <c r="NT214" s="21"/>
      <c r="NU214" s="21"/>
      <c r="NV214" s="21"/>
      <c r="NW214" s="21"/>
      <c r="NX214" s="21"/>
      <c r="NY214" s="21"/>
      <c r="NZ214" s="21"/>
      <c r="OA214" s="21"/>
      <c r="OB214" s="21"/>
      <c r="OC214" s="21"/>
      <c r="OD214" s="21"/>
      <c r="OE214" s="21"/>
      <c r="OF214" s="21"/>
      <c r="OG214" s="21"/>
      <c r="OH214" s="21"/>
      <c r="OI214" s="21"/>
      <c r="OJ214" s="21"/>
      <c r="OK214" s="21"/>
      <c r="OL214" s="21"/>
      <c r="OM214" s="21"/>
      <c r="ON214" s="21"/>
      <c r="OO214" s="21"/>
      <c r="OP214" s="21"/>
      <c r="OQ214" s="21"/>
      <c r="OR214" s="21"/>
      <c r="OS214" s="21"/>
      <c r="OT214" s="21"/>
      <c r="OU214" s="21"/>
      <c r="OV214" s="21"/>
      <c r="OW214" s="21"/>
      <c r="OX214" s="21"/>
      <c r="OY214" s="21"/>
      <c r="OZ214" s="21"/>
      <c r="PA214" s="21"/>
      <c r="PB214" s="21"/>
      <c r="PC214" s="21"/>
      <c r="PD214" s="21"/>
      <c r="PE214" s="21"/>
      <c r="PF214" s="21"/>
      <c r="PG214" s="21"/>
      <c r="PH214" s="21"/>
      <c r="PI214" s="21"/>
      <c r="PJ214" s="21"/>
      <c r="PK214" s="21"/>
      <c r="PL214" s="21"/>
      <c r="PM214" s="21"/>
      <c r="PN214" s="21"/>
      <c r="PO214" s="21"/>
      <c r="PP214" s="21"/>
      <c r="PQ214" s="21"/>
      <c r="PR214" s="21"/>
      <c r="PS214" s="21"/>
      <c r="PT214" s="21"/>
      <c r="PU214" s="21"/>
      <c r="PV214" s="21"/>
      <c r="PW214" s="21"/>
      <c r="PX214" s="21"/>
      <c r="PY214" s="21"/>
      <c r="PZ214" s="21"/>
      <c r="QA214" s="21"/>
      <c r="QB214" s="21"/>
      <c r="QC214" s="21"/>
      <c r="QD214" s="21"/>
      <c r="QE214" s="21"/>
      <c r="QF214" s="21"/>
      <c r="QG214" s="21"/>
      <c r="QH214" s="21"/>
      <c r="QI214" s="21"/>
      <c r="QJ214" s="21"/>
      <c r="QK214" s="21"/>
      <c r="QL214" s="21"/>
      <c r="QM214" s="21"/>
      <c r="QN214" s="21"/>
      <c r="QO214" s="21"/>
      <c r="QP214" s="21"/>
      <c r="QQ214" s="21"/>
      <c r="QR214" s="21"/>
      <c r="QS214" s="21"/>
      <c r="QT214" s="21"/>
      <c r="QU214" s="21"/>
      <c r="QV214" s="21"/>
      <c r="QW214" s="21"/>
      <c r="QX214" s="21"/>
      <c r="QY214" s="21"/>
      <c r="QZ214" s="21"/>
      <c r="RA214" s="21"/>
      <c r="RB214" s="21"/>
      <c r="RC214" s="21"/>
      <c r="RD214" s="21"/>
      <c r="RE214" s="21"/>
      <c r="RF214" s="21"/>
      <c r="RG214" s="21"/>
      <c r="RH214" s="21"/>
      <c r="RI214" s="21"/>
      <c r="RJ214" s="21"/>
      <c r="RK214" s="21"/>
      <c r="RL214" s="21"/>
      <c r="RM214" s="21"/>
      <c r="RN214" s="21"/>
      <c r="RO214" s="21"/>
      <c r="RP214" s="21"/>
      <c r="RQ214" s="21"/>
      <c r="RR214" s="21"/>
      <c r="RS214" s="21"/>
      <c r="RT214" s="21"/>
      <c r="RU214" s="21"/>
      <c r="RV214" s="21"/>
      <c r="RW214" s="21"/>
      <c r="RX214" s="21"/>
      <c r="RY214" s="21"/>
      <c r="RZ214" s="21"/>
      <c r="SA214" s="21"/>
      <c r="SB214" s="73">
        <v>2</v>
      </c>
      <c r="SC214" s="73">
        <v>2</v>
      </c>
      <c r="SD214" s="73">
        <v>2</v>
      </c>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row>
    <row r="215" spans="2:572" ht="15" hidden="1" customHeight="1" outlineLevel="1">
      <c r="B215" s="23" t="s">
        <v>896</v>
      </c>
      <c r="C215" s="69" t="str">
        <f>HYPERLINK("#Référentiel_de_Compétences!"&amp;ADDRESS(6+MATCH(B215,[2]Référentiel_de_Compétences!$B$7:$B$218,0),4),"Définition")</f>
        <v>Définition</v>
      </c>
      <c r="D215" s="24" t="str">
        <f>VLOOKUP(B215,[2]Référentiel_de_Compétences!$B$7:$C$399,2,0)</f>
        <v>Communication à distance</v>
      </c>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19"/>
      <c r="AE215" s="21"/>
      <c r="AF215" s="19"/>
      <c r="AG215" s="21"/>
      <c r="AH215" s="19">
        <v>2</v>
      </c>
      <c r="AI215" s="21">
        <v>2</v>
      </c>
      <c r="AJ215" s="19"/>
      <c r="AK215" s="21"/>
      <c r="AL215" s="19"/>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v>2</v>
      </c>
      <c r="BY215" s="21"/>
      <c r="BZ215" s="21"/>
      <c r="CA215" s="21"/>
      <c r="CB215" s="21"/>
      <c r="CC215" s="21"/>
      <c r="CD215" s="21"/>
      <c r="CE215" s="21"/>
      <c r="CF215" s="21"/>
      <c r="CG215" s="21"/>
      <c r="CH215" s="21"/>
      <c r="CI215" s="21"/>
      <c r="CJ215" s="21"/>
      <c r="CK215" s="21"/>
      <c r="CL215" s="21">
        <v>1</v>
      </c>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v>2</v>
      </c>
      <c r="DO215" s="21"/>
      <c r="DP215" s="21"/>
      <c r="DQ215" s="21"/>
      <c r="DR215" s="21"/>
      <c r="DS215" s="21"/>
      <c r="DT215" s="21"/>
      <c r="DU215" s="21"/>
      <c r="DV215" s="21"/>
      <c r="DW215" s="21"/>
      <c r="DX215" s="21"/>
      <c r="DY215" s="21"/>
      <c r="DZ215" s="21"/>
      <c r="EA215" s="21"/>
      <c r="EB215" s="21"/>
      <c r="EC215" s="21"/>
      <c r="ED215" s="21"/>
      <c r="EE215" s="21"/>
      <c r="EF215" s="21"/>
      <c r="EG215" s="21"/>
      <c r="EH215" s="21">
        <v>2</v>
      </c>
      <c r="EI215" s="21">
        <v>2</v>
      </c>
      <c r="EJ215" s="21"/>
      <c r="EK215" s="21">
        <v>2</v>
      </c>
      <c r="EL215" s="21">
        <v>2</v>
      </c>
      <c r="EM215" s="21"/>
      <c r="EN215" s="21"/>
      <c r="EO215" s="21">
        <v>2</v>
      </c>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19"/>
      <c r="HL215" s="19"/>
      <c r="HM215" s="19"/>
      <c r="HN215" s="19"/>
      <c r="HO215" s="19"/>
      <c r="HP215" s="19">
        <v>1</v>
      </c>
      <c r="HQ215" s="19">
        <v>1</v>
      </c>
      <c r="HR215" s="19"/>
      <c r="HS215" s="19"/>
      <c r="HT215" s="19"/>
      <c r="HU215" s="19"/>
      <c r="HV215" s="19"/>
      <c r="HW215" s="19"/>
      <c r="HX215" s="19"/>
      <c r="HY215" s="19"/>
      <c r="HZ215" s="19"/>
      <c r="IA215" s="19"/>
      <c r="IB215" s="19"/>
      <c r="IC215" s="19"/>
      <c r="ID215" s="84"/>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9"/>
      <c r="QU215" s="19"/>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row>
    <row r="216" spans="2:572" ht="15" hidden="1" customHeight="1" outlineLevel="1">
      <c r="B216" s="23" t="s">
        <v>897</v>
      </c>
      <c r="C216" s="69" t="str">
        <f>HYPERLINK("#Référentiel_de_Compétences!"&amp;ADDRESS(6+MATCH(B216,[2]Référentiel_de_Compétences!$B$7:$B$218,0),4),"Définition")</f>
        <v>Définition</v>
      </c>
      <c r="D216" s="24" t="str">
        <f>VLOOKUP(B216,[2]Référentiel_de_Compétences!$B$7:$C$399,2,0)</f>
        <v>Services en ligne et offre digitale</v>
      </c>
      <c r="E216" s="21">
        <v>1</v>
      </c>
      <c r="F216" s="21">
        <v>1</v>
      </c>
      <c r="G216" s="21">
        <v>1</v>
      </c>
      <c r="H216" s="21">
        <v>1</v>
      </c>
      <c r="I216" s="21">
        <v>1</v>
      </c>
      <c r="J216" s="21"/>
      <c r="K216" s="21">
        <v>1</v>
      </c>
      <c r="L216" s="21"/>
      <c r="M216" s="21"/>
      <c r="N216" s="21"/>
      <c r="O216" s="21">
        <v>1</v>
      </c>
      <c r="P216" s="21">
        <v>1</v>
      </c>
      <c r="Q216" s="21">
        <v>1</v>
      </c>
      <c r="R216" s="21"/>
      <c r="S216" s="21">
        <v>2</v>
      </c>
      <c r="T216" s="21">
        <v>2</v>
      </c>
      <c r="U216" s="21">
        <v>2</v>
      </c>
      <c r="V216" s="21"/>
      <c r="W216" s="21">
        <v>2</v>
      </c>
      <c r="X216" s="21">
        <v>2</v>
      </c>
      <c r="Y216" s="21">
        <v>2</v>
      </c>
      <c r="Z216" s="21"/>
      <c r="AA216" s="21"/>
      <c r="AB216" s="21"/>
      <c r="AC216" s="21"/>
      <c r="AD216" s="19"/>
      <c r="AE216" s="21"/>
      <c r="AF216" s="19"/>
      <c r="AG216" s="21">
        <v>2</v>
      </c>
      <c r="AH216" s="19">
        <v>1</v>
      </c>
      <c r="AI216" s="21"/>
      <c r="AJ216" s="19">
        <v>2</v>
      </c>
      <c r="AK216" s="21">
        <v>2</v>
      </c>
      <c r="AL216" s="19"/>
      <c r="AM216" s="21"/>
      <c r="AN216" s="21"/>
      <c r="AO216" s="21"/>
      <c r="AP216" s="21"/>
      <c r="AQ216" s="21"/>
      <c r="AR216" s="21"/>
      <c r="AS216" s="21"/>
      <c r="AT216" s="21"/>
      <c r="AU216" s="21"/>
      <c r="AV216" s="21"/>
      <c r="AW216" s="21"/>
      <c r="AX216" s="21"/>
      <c r="AY216" s="21"/>
      <c r="AZ216" s="21"/>
      <c r="BA216" s="21"/>
      <c r="BB216" s="21"/>
      <c r="BC216" s="21"/>
      <c r="BD216" s="21"/>
      <c r="BE216" s="21"/>
      <c r="BF216" s="21">
        <v>2</v>
      </c>
      <c r="BG216" s="21">
        <v>2</v>
      </c>
      <c r="BH216" s="21">
        <v>2</v>
      </c>
      <c r="BI216" s="21"/>
      <c r="BJ216" s="21"/>
      <c r="BK216" s="21"/>
      <c r="BL216" s="21">
        <v>2</v>
      </c>
      <c r="BM216" s="21">
        <v>2</v>
      </c>
      <c r="BN216" s="21"/>
      <c r="BO216" s="21"/>
      <c r="BP216" s="21"/>
      <c r="BQ216" s="21"/>
      <c r="BR216" s="21"/>
      <c r="BS216" s="21"/>
      <c r="BT216" s="21"/>
      <c r="BU216" s="21"/>
      <c r="BV216" s="21"/>
      <c r="BW216" s="21"/>
      <c r="BX216" s="21"/>
      <c r="BY216" s="21"/>
      <c r="BZ216" s="21"/>
      <c r="CA216" s="21"/>
      <c r="CB216" s="21"/>
      <c r="CC216" s="21"/>
      <c r="CD216" s="21"/>
      <c r="CE216" s="21"/>
      <c r="CF216" s="21">
        <v>1</v>
      </c>
      <c r="CG216" s="21">
        <v>1</v>
      </c>
      <c r="CH216" s="21"/>
      <c r="CI216" s="21"/>
      <c r="CJ216" s="21">
        <v>2</v>
      </c>
      <c r="CK216" s="21">
        <v>2</v>
      </c>
      <c r="CL216" s="21"/>
      <c r="CM216" s="21"/>
      <c r="CN216" s="21">
        <v>2</v>
      </c>
      <c r="CO216" s="21"/>
      <c r="CP216" s="21"/>
      <c r="CQ216" s="21"/>
      <c r="CR216" s="21"/>
      <c r="CS216" s="21"/>
      <c r="CT216" s="21">
        <v>2</v>
      </c>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v>2</v>
      </c>
      <c r="FR216" s="21">
        <v>1</v>
      </c>
      <c r="FS216" s="21">
        <v>1</v>
      </c>
      <c r="FT216" s="21"/>
      <c r="FU216" s="21"/>
      <c r="FV216" s="21"/>
      <c r="FW216" s="21"/>
      <c r="FX216" s="21"/>
      <c r="FY216" s="21"/>
      <c r="FZ216" s="21"/>
      <c r="GA216" s="21"/>
      <c r="GB216" s="21"/>
      <c r="GC216" s="21"/>
      <c r="GD216" s="21"/>
      <c r="GE216" s="21"/>
      <c r="GF216" s="21">
        <v>2</v>
      </c>
      <c r="GG216" s="21"/>
      <c r="GH216" s="21"/>
      <c r="GI216" s="21"/>
      <c r="GJ216" s="21"/>
      <c r="GK216" s="21">
        <v>2</v>
      </c>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84"/>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1"/>
      <c r="JH216" s="21"/>
      <c r="JI216" s="21"/>
      <c r="JJ216" s="21"/>
      <c r="JK216" s="21"/>
      <c r="JL216" s="21"/>
      <c r="JM216" s="21"/>
      <c r="JN216" s="21"/>
      <c r="JO216" s="21"/>
      <c r="JP216" s="21"/>
      <c r="JQ216" s="21"/>
      <c r="JR216" s="21"/>
      <c r="JS216" s="21"/>
      <c r="JT216" s="21"/>
      <c r="JU216" s="21"/>
      <c r="JV216" s="21"/>
      <c r="JW216" s="21"/>
      <c r="JX216" s="21"/>
      <c r="JY216" s="21"/>
      <c r="JZ216" s="21"/>
      <c r="KA216" s="21"/>
      <c r="KB216" s="21"/>
      <c r="KC216" s="21"/>
      <c r="KD216" s="21"/>
      <c r="KE216" s="21"/>
      <c r="KF216" s="21"/>
      <c r="KG216" s="21"/>
      <c r="KH216" s="21"/>
      <c r="KI216" s="21"/>
      <c r="KJ216" s="21"/>
      <c r="KK216" s="21"/>
      <c r="KL216" s="21"/>
      <c r="KM216" s="21"/>
      <c r="KN216" s="21"/>
      <c r="KO216" s="21"/>
      <c r="KP216" s="21"/>
      <c r="KQ216" s="21"/>
      <c r="KR216" s="21"/>
      <c r="KS216" s="21"/>
      <c r="KT216" s="21"/>
      <c r="KU216" s="21"/>
      <c r="KV216" s="21"/>
      <c r="KW216" s="21"/>
      <c r="KX216" s="21"/>
      <c r="KY216" s="21"/>
      <c r="KZ216" s="21"/>
      <c r="LA216" s="21"/>
      <c r="LB216" s="21"/>
      <c r="LC216" s="21"/>
      <c r="LD216" s="21"/>
      <c r="LE216" s="21"/>
      <c r="LF216" s="21"/>
      <c r="LG216" s="21"/>
      <c r="LH216" s="21"/>
      <c r="LI216" s="21"/>
      <c r="LJ216" s="21"/>
      <c r="LK216" s="21"/>
      <c r="LL216" s="21"/>
      <c r="LM216" s="21"/>
      <c r="LN216" s="21"/>
      <c r="LO216" s="21"/>
      <c r="LP216" s="21"/>
      <c r="LQ216" s="21"/>
      <c r="LR216" s="21"/>
      <c r="LS216" s="21"/>
      <c r="LT216" s="21"/>
      <c r="LU216" s="21"/>
      <c r="LV216" s="21"/>
      <c r="LW216" s="21"/>
      <c r="LX216" s="21"/>
      <c r="LY216" s="21"/>
      <c r="LZ216" s="21"/>
      <c r="MA216" s="21"/>
      <c r="MB216" s="21"/>
      <c r="MC216" s="21"/>
      <c r="MD216" s="21"/>
      <c r="ME216" s="21"/>
      <c r="MF216" s="21"/>
      <c r="MG216" s="21"/>
      <c r="MH216" s="21"/>
      <c r="MI216" s="21"/>
      <c r="MJ216" s="21"/>
      <c r="MK216" s="21"/>
      <c r="ML216" s="21"/>
      <c r="MM216" s="21"/>
      <c r="MN216" s="21"/>
      <c r="MO216" s="21"/>
      <c r="MP216" s="21"/>
      <c r="MQ216" s="21"/>
      <c r="MR216" s="21"/>
      <c r="MS216" s="21"/>
      <c r="MT216" s="21"/>
      <c r="MU216" s="21"/>
      <c r="MV216" s="21"/>
      <c r="MW216" s="21"/>
      <c r="MX216" s="21"/>
      <c r="MY216" s="21"/>
      <c r="MZ216" s="21"/>
      <c r="NA216" s="21"/>
      <c r="NB216" s="21"/>
      <c r="NC216" s="21"/>
      <c r="ND216" s="21"/>
      <c r="NE216" s="21"/>
      <c r="NF216" s="21"/>
      <c r="NG216" s="21"/>
      <c r="NH216" s="21"/>
      <c r="NI216" s="21"/>
      <c r="NJ216" s="21"/>
      <c r="NK216" s="21"/>
      <c r="NL216" s="21"/>
      <c r="NM216" s="21"/>
      <c r="NN216" s="21"/>
      <c r="NO216" s="21"/>
      <c r="NP216" s="21"/>
      <c r="NQ216" s="21"/>
      <c r="NR216" s="21"/>
      <c r="NS216" s="21"/>
      <c r="NT216" s="21"/>
      <c r="NU216" s="21"/>
      <c r="NV216" s="21"/>
      <c r="NW216" s="21"/>
      <c r="NX216" s="21"/>
      <c r="NY216" s="21"/>
      <c r="NZ216" s="21"/>
      <c r="OA216" s="21"/>
      <c r="OB216" s="21"/>
      <c r="OC216" s="21"/>
      <c r="OD216" s="21"/>
      <c r="OE216" s="21"/>
      <c r="OF216" s="21"/>
      <c r="OG216" s="21"/>
      <c r="OH216" s="21"/>
      <c r="OI216" s="21"/>
      <c r="OJ216" s="21"/>
      <c r="OK216" s="21"/>
      <c r="OL216" s="21"/>
      <c r="OM216" s="21"/>
      <c r="ON216" s="21"/>
      <c r="OO216" s="21"/>
      <c r="OP216" s="21"/>
      <c r="OQ216" s="21"/>
      <c r="OR216" s="21"/>
      <c r="OS216" s="21"/>
      <c r="OT216" s="21"/>
      <c r="OU216" s="21"/>
      <c r="OV216" s="21"/>
      <c r="OW216" s="21"/>
      <c r="OX216" s="21"/>
      <c r="OY216" s="21"/>
      <c r="OZ216" s="21"/>
      <c r="PA216" s="21"/>
      <c r="PB216" s="21"/>
      <c r="PC216" s="21"/>
      <c r="PD216" s="21"/>
      <c r="PE216" s="21"/>
      <c r="PF216" s="21"/>
      <c r="PG216" s="21"/>
      <c r="PH216" s="21"/>
      <c r="PI216" s="21"/>
      <c r="PJ216" s="21"/>
      <c r="PK216" s="21"/>
      <c r="PL216" s="21"/>
      <c r="PM216" s="21"/>
      <c r="PN216" s="21"/>
      <c r="PO216" s="21"/>
      <c r="PP216" s="21"/>
      <c r="PQ216" s="21"/>
      <c r="PR216" s="21"/>
      <c r="PS216" s="21"/>
      <c r="PT216" s="21"/>
      <c r="PU216" s="21"/>
      <c r="PV216" s="21"/>
      <c r="PW216" s="21"/>
      <c r="PX216" s="21"/>
      <c r="PY216" s="21"/>
      <c r="PZ216" s="21"/>
      <c r="QA216" s="21"/>
      <c r="QB216" s="21"/>
      <c r="QC216" s="21"/>
      <c r="QD216" s="21"/>
      <c r="QE216" s="21"/>
      <c r="QF216" s="21"/>
      <c r="QG216" s="21"/>
      <c r="QH216" s="21"/>
      <c r="QI216" s="21"/>
      <c r="QJ216" s="21"/>
      <c r="QK216" s="21"/>
      <c r="QL216" s="21"/>
      <c r="QM216" s="21"/>
      <c r="QN216" s="21"/>
      <c r="QO216" s="21"/>
      <c r="QP216" s="21"/>
      <c r="QQ216" s="21"/>
      <c r="QR216" s="21"/>
      <c r="QS216" s="21"/>
      <c r="QT216" s="21"/>
      <c r="QU216" s="21"/>
      <c r="QV216" s="21"/>
      <c r="QW216" s="21"/>
      <c r="QX216" s="21"/>
      <c r="QY216" s="21"/>
      <c r="QZ216" s="21"/>
      <c r="RA216" s="21"/>
      <c r="RB216" s="21"/>
      <c r="RC216" s="21"/>
      <c r="RD216" s="21"/>
      <c r="RE216" s="21"/>
      <c r="RF216" s="21"/>
      <c r="RG216" s="21"/>
      <c r="RH216" s="21"/>
      <c r="RI216" s="21"/>
      <c r="RJ216" s="21"/>
      <c r="RK216" s="21"/>
      <c r="RL216" s="21"/>
      <c r="RM216" s="21"/>
      <c r="RN216" s="21"/>
      <c r="RO216" s="21"/>
      <c r="RP216" s="21"/>
      <c r="RQ216" s="21"/>
      <c r="RR216" s="21"/>
      <c r="RS216" s="21"/>
      <c r="RT216" s="21"/>
      <c r="RU216" s="21"/>
      <c r="RV216" s="21"/>
      <c r="RW216" s="21"/>
      <c r="RX216" s="21"/>
      <c r="RY216" s="21"/>
      <c r="RZ216" s="21"/>
      <c r="SA216" s="21"/>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row>
    <row r="217" spans="2:572" ht="15" hidden="1" customHeight="1" outlineLevel="1">
      <c r="B217" s="23" t="s">
        <v>898</v>
      </c>
      <c r="C217" s="69" t="str">
        <f>HYPERLINK("#Référentiel_de_Compétences!"&amp;ADDRESS(6+MATCH(B217,[2]Référentiel_de_Compétences!$B$7:$B$218,0),4),"Définition")</f>
        <v>Définition</v>
      </c>
      <c r="D217" s="24" t="str">
        <f>VLOOKUP(B217,[2]Référentiel_de_Compétences!$B$7:$C$399,2,0)</f>
        <v>Supports digitaux et objets connectés</v>
      </c>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19"/>
      <c r="AE217" s="21"/>
      <c r="AF217" s="19"/>
      <c r="AG217" s="21"/>
      <c r="AH217" s="19"/>
      <c r="AI217" s="21"/>
      <c r="AJ217" s="19"/>
      <c r="AK217" s="21"/>
      <c r="AL217" s="19"/>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v>1</v>
      </c>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v>2</v>
      </c>
      <c r="DW217" s="21">
        <v>2</v>
      </c>
      <c r="DX217" s="21">
        <v>1</v>
      </c>
      <c r="DY217" s="21">
        <v>1</v>
      </c>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v>2</v>
      </c>
      <c r="HE217" s="21">
        <v>1</v>
      </c>
      <c r="HF217" s="21"/>
      <c r="HG217" s="21"/>
      <c r="HH217" s="21"/>
      <c r="HI217" s="21"/>
      <c r="HJ217" s="21"/>
      <c r="HK217" s="19"/>
      <c r="HL217" s="19"/>
      <c r="HM217" s="19"/>
      <c r="HN217" s="19"/>
      <c r="HO217" s="19"/>
      <c r="HP217" s="19"/>
      <c r="HQ217" s="19"/>
      <c r="HR217" s="19"/>
      <c r="HS217" s="19"/>
      <c r="HT217" s="19"/>
      <c r="HU217" s="19"/>
      <c r="HV217" s="19"/>
      <c r="HW217" s="19"/>
      <c r="HX217" s="19"/>
      <c r="HY217" s="19"/>
      <c r="HZ217" s="19"/>
      <c r="IA217" s="19"/>
      <c r="IB217" s="19"/>
      <c r="IC217" s="19"/>
      <c r="ID217" s="84"/>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9"/>
      <c r="QU217" s="19"/>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row>
    <row r="218" spans="2:572" ht="15" hidden="1" customHeight="1" outlineLevel="1">
      <c r="B218" s="23" t="s">
        <v>899</v>
      </c>
      <c r="C218" s="69" t="str">
        <f>HYPERLINK("#Référentiel_de_Compétences!"&amp;ADDRESS(6+MATCH(B218,[2]Référentiel_de_Compétences!$B$7:$B$218,0),4),"Définition")</f>
        <v>Définition</v>
      </c>
      <c r="D218" s="24" t="str">
        <f>VLOOKUP(B218,[2]Référentiel_de_Compétences!$B$7:$C$399,2,0)</f>
        <v>Réseaux sociaux et e-réputation</v>
      </c>
      <c r="E218" s="21">
        <v>2</v>
      </c>
      <c r="F218" s="21">
        <v>1</v>
      </c>
      <c r="G218" s="21">
        <v>1</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19"/>
      <c r="AE218" s="21"/>
      <c r="AF218" s="19"/>
      <c r="AG218" s="21"/>
      <c r="AH218" s="19"/>
      <c r="AI218" s="21"/>
      <c r="AJ218" s="19"/>
      <c r="AK218" s="21"/>
      <c r="AL218" s="19"/>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84"/>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1"/>
      <c r="JH218" s="21"/>
      <c r="JI218" s="21"/>
      <c r="JJ218" s="21"/>
      <c r="JK218" s="21"/>
      <c r="JL218" s="21"/>
      <c r="JM218" s="21"/>
      <c r="JN218" s="21"/>
      <c r="JO218" s="21"/>
      <c r="JP218" s="21"/>
      <c r="JQ218" s="21"/>
      <c r="JR218" s="21"/>
      <c r="JS218" s="21"/>
      <c r="JT218" s="21"/>
      <c r="JU218" s="21"/>
      <c r="JV218" s="21"/>
      <c r="JW218" s="21"/>
      <c r="JX218" s="21"/>
      <c r="JY218" s="21"/>
      <c r="JZ218" s="21"/>
      <c r="KA218" s="21"/>
      <c r="KB218" s="21"/>
      <c r="KC218" s="21"/>
      <c r="KD218" s="21"/>
      <c r="KE218" s="21"/>
      <c r="KF218" s="21"/>
      <c r="KG218" s="21"/>
      <c r="KH218" s="21"/>
      <c r="KI218" s="21"/>
      <c r="KJ218" s="21"/>
      <c r="KK218" s="21"/>
      <c r="KL218" s="21"/>
      <c r="KM218" s="21"/>
      <c r="KN218" s="21">
        <v>2</v>
      </c>
      <c r="KO218" s="21">
        <v>2</v>
      </c>
      <c r="KP218" s="21">
        <v>2</v>
      </c>
      <c r="KQ218" s="21"/>
      <c r="KR218" s="21">
        <v>2</v>
      </c>
      <c r="KS218" s="21">
        <v>2</v>
      </c>
      <c r="KT218" s="21"/>
      <c r="KU218" s="21"/>
      <c r="KV218" s="21"/>
      <c r="KW218" s="21"/>
      <c r="KX218" s="21"/>
      <c r="KY218" s="21"/>
      <c r="KZ218" s="21"/>
      <c r="LA218" s="21"/>
      <c r="LB218" s="21"/>
      <c r="LC218" s="21"/>
      <c r="LD218" s="21">
        <v>2</v>
      </c>
      <c r="LE218" s="21">
        <v>2</v>
      </c>
      <c r="LF218" s="21">
        <v>2</v>
      </c>
      <c r="LG218" s="21">
        <v>2</v>
      </c>
      <c r="LH218" s="21">
        <v>2</v>
      </c>
      <c r="LI218" s="21">
        <v>2</v>
      </c>
      <c r="LJ218" s="21">
        <v>2</v>
      </c>
      <c r="LK218" s="21">
        <v>2</v>
      </c>
      <c r="LL218" s="21"/>
      <c r="LM218" s="21"/>
      <c r="LN218" s="21"/>
      <c r="LO218" s="21"/>
      <c r="LP218" s="21"/>
      <c r="LQ218" s="21"/>
      <c r="LR218" s="21"/>
      <c r="LS218" s="21"/>
      <c r="LT218" s="21"/>
      <c r="LU218" s="21"/>
      <c r="LV218" s="21"/>
      <c r="LW218" s="21"/>
      <c r="LX218" s="21"/>
      <c r="LY218" s="21"/>
      <c r="LZ218" s="21"/>
      <c r="MA218" s="21"/>
      <c r="MB218" s="21"/>
      <c r="MC218" s="21"/>
      <c r="MD218" s="21"/>
      <c r="ME218" s="21"/>
      <c r="MF218" s="21"/>
      <c r="MG218" s="21"/>
      <c r="MH218" s="21"/>
      <c r="MI218" s="21"/>
      <c r="MJ218" s="21"/>
      <c r="MK218" s="21"/>
      <c r="ML218" s="21"/>
      <c r="MM218" s="21"/>
      <c r="MN218" s="21"/>
      <c r="MO218" s="21"/>
      <c r="MP218" s="21"/>
      <c r="MQ218" s="21"/>
      <c r="MR218" s="21"/>
      <c r="MS218" s="21"/>
      <c r="MT218" s="21"/>
      <c r="MU218" s="21"/>
      <c r="MV218" s="21"/>
      <c r="MW218" s="21"/>
      <c r="MX218" s="21"/>
      <c r="MY218" s="21"/>
      <c r="MZ218" s="21"/>
      <c r="NA218" s="21"/>
      <c r="NB218" s="21"/>
      <c r="NC218" s="21"/>
      <c r="ND218" s="21"/>
      <c r="NE218" s="21"/>
      <c r="NF218" s="21"/>
      <c r="NG218" s="21"/>
      <c r="NH218" s="21"/>
      <c r="NI218" s="21"/>
      <c r="NJ218" s="21"/>
      <c r="NK218" s="21"/>
      <c r="NL218" s="21"/>
      <c r="NM218" s="21"/>
      <c r="NN218" s="21"/>
      <c r="NO218" s="21"/>
      <c r="NP218" s="21"/>
      <c r="NQ218" s="21"/>
      <c r="NR218" s="21"/>
      <c r="NS218" s="21"/>
      <c r="NT218" s="21"/>
      <c r="NU218" s="21"/>
      <c r="NV218" s="21"/>
      <c r="NW218" s="21"/>
      <c r="NX218" s="21"/>
      <c r="NY218" s="21"/>
      <c r="NZ218" s="21"/>
      <c r="OA218" s="21"/>
      <c r="OB218" s="21"/>
      <c r="OC218" s="21"/>
      <c r="OD218" s="21"/>
      <c r="OE218" s="21">
        <v>2</v>
      </c>
      <c r="OF218" s="21">
        <v>2</v>
      </c>
      <c r="OG218" s="21"/>
      <c r="OH218" s="21"/>
      <c r="OI218" s="21"/>
      <c r="OJ218" s="21"/>
      <c r="OK218" s="21"/>
      <c r="OL218" s="21"/>
      <c r="OM218" s="21"/>
      <c r="ON218" s="21"/>
      <c r="OO218" s="21"/>
      <c r="OP218" s="21"/>
      <c r="OQ218" s="21"/>
      <c r="OR218" s="21"/>
      <c r="OS218" s="21"/>
      <c r="OT218" s="21"/>
      <c r="OU218" s="21"/>
      <c r="OV218" s="21"/>
      <c r="OW218" s="21"/>
      <c r="OX218" s="21"/>
      <c r="OY218" s="21"/>
      <c r="OZ218" s="21"/>
      <c r="PA218" s="21"/>
      <c r="PB218" s="21"/>
      <c r="PC218" s="21"/>
      <c r="PD218" s="21"/>
      <c r="PE218" s="21"/>
      <c r="PF218" s="21"/>
      <c r="PG218" s="21"/>
      <c r="PH218" s="21"/>
      <c r="PI218" s="21"/>
      <c r="PJ218" s="21"/>
      <c r="PK218" s="21"/>
      <c r="PL218" s="21"/>
      <c r="PM218" s="21"/>
      <c r="PN218" s="21"/>
      <c r="PO218" s="21"/>
      <c r="PP218" s="21"/>
      <c r="PQ218" s="21"/>
      <c r="PR218" s="21"/>
      <c r="PS218" s="21"/>
      <c r="PT218" s="21"/>
      <c r="PU218" s="21"/>
      <c r="PV218" s="21"/>
      <c r="PW218" s="21"/>
      <c r="PX218" s="21"/>
      <c r="PY218" s="21"/>
      <c r="PZ218" s="21"/>
      <c r="QA218" s="21"/>
      <c r="QB218" s="21"/>
      <c r="QC218" s="21"/>
      <c r="QD218" s="21"/>
      <c r="QE218" s="21"/>
      <c r="QF218" s="21"/>
      <c r="QG218" s="21"/>
      <c r="QH218" s="21"/>
      <c r="QI218" s="21"/>
      <c r="QJ218" s="21"/>
      <c r="QK218" s="21"/>
      <c r="QL218" s="21"/>
      <c r="QM218" s="21"/>
      <c r="QN218" s="21"/>
      <c r="QO218" s="21"/>
      <c r="QP218" s="21"/>
      <c r="QQ218" s="21"/>
      <c r="QR218" s="21"/>
      <c r="QS218" s="21">
        <v>2</v>
      </c>
      <c r="QT218" s="21">
        <v>2</v>
      </c>
      <c r="QU218" s="21">
        <v>2</v>
      </c>
      <c r="QV218" s="21">
        <v>2</v>
      </c>
      <c r="QW218" s="21">
        <v>2</v>
      </c>
      <c r="QX218" s="21"/>
      <c r="QY218" s="21"/>
      <c r="QZ218" s="21"/>
      <c r="RA218" s="21"/>
      <c r="RB218" s="21"/>
      <c r="RC218" s="21"/>
      <c r="RD218" s="21"/>
      <c r="RE218" s="21"/>
      <c r="RF218" s="21"/>
      <c r="RG218" s="21"/>
      <c r="RH218" s="21"/>
      <c r="RI218" s="21"/>
      <c r="RJ218" s="21"/>
      <c r="RK218" s="21"/>
      <c r="RL218" s="21"/>
      <c r="RM218" s="21"/>
      <c r="RN218" s="21"/>
      <c r="RO218" s="21"/>
      <c r="RP218" s="21"/>
      <c r="RQ218" s="21"/>
      <c r="RR218" s="21"/>
      <c r="RS218" s="21"/>
      <c r="RT218" s="21"/>
      <c r="RU218" s="21"/>
      <c r="RV218" s="21"/>
      <c r="RW218" s="21"/>
      <c r="RX218" s="21"/>
      <c r="RY218" s="21"/>
      <c r="RZ218" s="21"/>
      <c r="SA218" s="21"/>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row>
    <row r="219" spans="2:572" ht="15" hidden="1" customHeight="1" outlineLevel="1">
      <c r="B219" s="23" t="s">
        <v>900</v>
      </c>
      <c r="C219" s="69" t="str">
        <f>HYPERLINK("#Référentiel_de_Compétences!"&amp;ADDRESS(6+MATCH(B219,[2]Référentiel_de_Compétences!$B$7:$B$218,0),4),"Définition")</f>
        <v>Définition</v>
      </c>
      <c r="D219" s="24" t="str">
        <f>VLOOKUP(B219,[2]Référentiel_de_Compétences!$B$7:$C$399,2,0)</f>
        <v>Outils Collaboratifs internes</v>
      </c>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19"/>
      <c r="AE219" s="21"/>
      <c r="AF219" s="19"/>
      <c r="AG219" s="21"/>
      <c r="AH219" s="19"/>
      <c r="AI219" s="21"/>
      <c r="AJ219" s="19"/>
      <c r="AK219" s="21"/>
      <c r="AL219" s="19"/>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v>2</v>
      </c>
      <c r="BW219" s="21"/>
      <c r="BX219" s="21">
        <v>2</v>
      </c>
      <c r="BY219" s="21"/>
      <c r="BZ219" s="21"/>
      <c r="CA219" s="21"/>
      <c r="CB219" s="21"/>
      <c r="CC219" s="21">
        <v>2</v>
      </c>
      <c r="CD219" s="21"/>
      <c r="CE219" s="21">
        <v>2</v>
      </c>
      <c r="CF219" s="21"/>
      <c r="CG219" s="21"/>
      <c r="CH219" s="21"/>
      <c r="CI219" s="21">
        <v>1</v>
      </c>
      <c r="CJ219" s="21"/>
      <c r="CK219" s="21"/>
      <c r="CL219" s="21">
        <v>2</v>
      </c>
      <c r="CM219" s="21">
        <v>1</v>
      </c>
      <c r="CN219" s="21"/>
      <c r="CO219" s="21"/>
      <c r="CP219" s="21"/>
      <c r="CQ219" s="21"/>
      <c r="CR219" s="21"/>
      <c r="CS219" s="21"/>
      <c r="CT219" s="21"/>
      <c r="CU219" s="21"/>
      <c r="CV219" s="21"/>
      <c r="CW219" s="21"/>
      <c r="CX219" s="21"/>
      <c r="CY219" s="21">
        <v>2</v>
      </c>
      <c r="CZ219" s="21"/>
      <c r="DA219" s="21"/>
      <c r="DB219" s="21">
        <v>2</v>
      </c>
      <c r="DC219" s="21"/>
      <c r="DD219" s="21"/>
      <c r="DE219" s="21">
        <v>2</v>
      </c>
      <c r="DF219" s="21">
        <v>2</v>
      </c>
      <c r="DG219" s="21"/>
      <c r="DH219" s="21"/>
      <c r="DI219" s="21"/>
      <c r="DJ219" s="21">
        <v>2</v>
      </c>
      <c r="DK219" s="21"/>
      <c r="DL219" s="21"/>
      <c r="DM219" s="21"/>
      <c r="DN219" s="21"/>
      <c r="DO219" s="21"/>
      <c r="DP219" s="21">
        <v>2</v>
      </c>
      <c r="DQ219" s="21">
        <v>2</v>
      </c>
      <c r="DR219" s="21"/>
      <c r="DS219" s="21"/>
      <c r="DT219" s="21"/>
      <c r="DU219" s="21"/>
      <c r="DV219" s="21"/>
      <c r="DW219" s="21"/>
      <c r="DX219" s="21"/>
      <c r="DY219" s="21"/>
      <c r="DZ219" s="21"/>
      <c r="EA219" s="21"/>
      <c r="EB219" s="21"/>
      <c r="EC219" s="21"/>
      <c r="ED219" s="21"/>
      <c r="EE219" s="21"/>
      <c r="EF219" s="21"/>
      <c r="EG219" s="21">
        <v>2</v>
      </c>
      <c r="EH219" s="21">
        <v>2</v>
      </c>
      <c r="EI219" s="21">
        <v>2</v>
      </c>
      <c r="EJ219" s="21">
        <v>1</v>
      </c>
      <c r="EK219" s="21"/>
      <c r="EL219" s="21"/>
      <c r="EM219" s="21">
        <v>2</v>
      </c>
      <c r="EN219" s="21">
        <v>2</v>
      </c>
      <c r="EO219" s="21">
        <v>2</v>
      </c>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v>2</v>
      </c>
      <c r="FZ219" s="21"/>
      <c r="GA219" s="21">
        <v>2</v>
      </c>
      <c r="GB219" s="21">
        <v>2</v>
      </c>
      <c r="GC219" s="21">
        <v>2</v>
      </c>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v>2</v>
      </c>
      <c r="HA219" s="21">
        <v>1</v>
      </c>
      <c r="HB219" s="21"/>
      <c r="HC219" s="21"/>
      <c r="HD219" s="21">
        <v>1</v>
      </c>
      <c r="HE219" s="21">
        <v>1</v>
      </c>
      <c r="HF219" s="21">
        <v>1</v>
      </c>
      <c r="HG219" s="21"/>
      <c r="HH219" s="21"/>
      <c r="HI219" s="21"/>
      <c r="HJ219" s="21"/>
      <c r="HK219" s="21"/>
      <c r="HL219" s="21"/>
      <c r="HM219" s="21"/>
      <c r="HN219" s="21"/>
      <c r="HO219" s="21"/>
      <c r="HP219" s="21"/>
      <c r="HQ219" s="21">
        <v>2</v>
      </c>
      <c r="HR219" s="21"/>
      <c r="HS219" s="21"/>
      <c r="HT219" s="21"/>
      <c r="HU219" s="21"/>
      <c r="HV219" s="21"/>
      <c r="HW219" s="21"/>
      <c r="HX219" s="21"/>
      <c r="HY219" s="21"/>
      <c r="HZ219" s="21"/>
      <c r="IA219" s="21"/>
      <c r="IB219" s="21"/>
      <c r="IC219" s="21"/>
      <c r="ID219" s="84"/>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1"/>
      <c r="JH219" s="21"/>
      <c r="JI219" s="21"/>
      <c r="JJ219" s="21"/>
      <c r="JK219" s="21"/>
      <c r="JL219" s="21"/>
      <c r="JM219" s="21">
        <v>2</v>
      </c>
      <c r="JN219" s="21">
        <v>2</v>
      </c>
      <c r="JO219" s="21">
        <v>2</v>
      </c>
      <c r="JP219" s="21">
        <v>2</v>
      </c>
      <c r="JQ219" s="21">
        <v>2</v>
      </c>
      <c r="JR219" s="21">
        <v>2</v>
      </c>
      <c r="JS219" s="21">
        <v>2</v>
      </c>
      <c r="JT219" s="21">
        <v>2</v>
      </c>
      <c r="JU219" s="21">
        <v>2</v>
      </c>
      <c r="JV219" s="21">
        <v>2</v>
      </c>
      <c r="JW219" s="21">
        <v>2</v>
      </c>
      <c r="JX219" s="21">
        <v>2</v>
      </c>
      <c r="JY219" s="21">
        <v>2</v>
      </c>
      <c r="JZ219" s="21">
        <v>2</v>
      </c>
      <c r="KA219" s="21">
        <v>2</v>
      </c>
      <c r="KB219" s="21">
        <v>2</v>
      </c>
      <c r="KC219" s="21">
        <v>2</v>
      </c>
      <c r="KD219" s="21">
        <v>2</v>
      </c>
      <c r="KE219" s="21">
        <v>2</v>
      </c>
      <c r="KF219" s="21">
        <v>2</v>
      </c>
      <c r="KG219" s="21">
        <v>2</v>
      </c>
      <c r="KH219" s="21">
        <v>2</v>
      </c>
      <c r="KI219" s="21">
        <v>2</v>
      </c>
      <c r="KJ219" s="21">
        <v>2</v>
      </c>
      <c r="KK219" s="21">
        <v>2</v>
      </c>
      <c r="KL219" s="21">
        <v>2</v>
      </c>
      <c r="KM219" s="21">
        <v>2</v>
      </c>
      <c r="KN219" s="21"/>
      <c r="KO219" s="21"/>
      <c r="KP219" s="21"/>
      <c r="KQ219" s="21"/>
      <c r="KR219" s="21"/>
      <c r="KS219" s="21"/>
      <c r="KT219" s="21"/>
      <c r="KU219" s="21"/>
      <c r="KV219" s="21"/>
      <c r="KW219" s="21"/>
      <c r="KX219" s="21"/>
      <c r="KY219" s="21"/>
      <c r="KZ219" s="21"/>
      <c r="LA219" s="21"/>
      <c r="LB219" s="21"/>
      <c r="LC219" s="21"/>
      <c r="LD219" s="21">
        <v>2</v>
      </c>
      <c r="LE219" s="21">
        <v>2</v>
      </c>
      <c r="LF219" s="21">
        <v>2</v>
      </c>
      <c r="LG219" s="21">
        <v>2</v>
      </c>
      <c r="LH219" s="21">
        <v>2</v>
      </c>
      <c r="LI219" s="21">
        <v>2</v>
      </c>
      <c r="LJ219" s="21">
        <v>2</v>
      </c>
      <c r="LK219" s="21">
        <v>2</v>
      </c>
      <c r="LL219" s="21"/>
      <c r="LM219" s="21"/>
      <c r="LN219" s="21"/>
      <c r="LO219" s="21">
        <v>2</v>
      </c>
      <c r="LP219" s="21"/>
      <c r="LQ219" s="21"/>
      <c r="LR219" s="21">
        <v>2</v>
      </c>
      <c r="LS219" s="21">
        <v>2</v>
      </c>
      <c r="LT219" s="21">
        <v>2</v>
      </c>
      <c r="LU219" s="21"/>
      <c r="LV219" s="21"/>
      <c r="LW219" s="21"/>
      <c r="LX219" s="21"/>
      <c r="LY219" s="21"/>
      <c r="LZ219" s="21"/>
      <c r="MA219" s="21"/>
      <c r="MB219" s="21"/>
      <c r="MC219" s="21"/>
      <c r="MD219" s="21">
        <v>2</v>
      </c>
      <c r="ME219" s="21">
        <v>2</v>
      </c>
      <c r="MF219" s="21">
        <v>2</v>
      </c>
      <c r="MG219" s="21"/>
      <c r="MH219" s="21"/>
      <c r="MI219" s="21"/>
      <c r="MJ219" s="21"/>
      <c r="MK219" s="21"/>
      <c r="ML219" s="21"/>
      <c r="MM219" s="21"/>
      <c r="MN219" s="21"/>
      <c r="MO219" s="21"/>
      <c r="MP219" s="21"/>
      <c r="MQ219" s="21"/>
      <c r="MR219" s="21"/>
      <c r="MS219" s="21"/>
      <c r="MT219" s="21"/>
      <c r="MU219" s="21"/>
      <c r="MV219" s="21"/>
      <c r="MW219" s="21"/>
      <c r="MX219" s="21"/>
      <c r="MY219" s="21"/>
      <c r="MZ219" s="21"/>
      <c r="NA219" s="21"/>
      <c r="NB219" s="21"/>
      <c r="NC219" s="21"/>
      <c r="ND219" s="21"/>
      <c r="NE219" s="21"/>
      <c r="NF219" s="21"/>
      <c r="NG219" s="21"/>
      <c r="NH219" s="21"/>
      <c r="NI219" s="21"/>
      <c r="NJ219" s="21"/>
      <c r="NK219" s="21"/>
      <c r="NL219" s="21"/>
      <c r="NM219" s="21"/>
      <c r="NN219" s="21">
        <v>2</v>
      </c>
      <c r="NO219" s="21">
        <v>2</v>
      </c>
      <c r="NP219" s="21">
        <v>2</v>
      </c>
      <c r="NQ219" s="21">
        <v>2</v>
      </c>
      <c r="NR219" s="21">
        <v>2</v>
      </c>
      <c r="NS219" s="21">
        <v>2</v>
      </c>
      <c r="NT219" s="21">
        <v>2</v>
      </c>
      <c r="NU219" s="21">
        <v>2</v>
      </c>
      <c r="NV219" s="21"/>
      <c r="NW219" s="21"/>
      <c r="NX219" s="21"/>
      <c r="NY219" s="21"/>
      <c r="NZ219" s="21"/>
      <c r="OA219" s="21"/>
      <c r="OB219" s="21"/>
      <c r="OC219" s="21"/>
      <c r="OD219" s="21"/>
      <c r="OE219" s="21"/>
      <c r="OF219" s="21"/>
      <c r="OG219" s="21"/>
      <c r="OH219" s="21"/>
      <c r="OI219" s="21"/>
      <c r="OJ219" s="21"/>
      <c r="OK219" s="21"/>
      <c r="OL219" s="21"/>
      <c r="OM219" s="21"/>
      <c r="ON219" s="21"/>
      <c r="OO219" s="21"/>
      <c r="OP219" s="21"/>
      <c r="OQ219" s="21"/>
      <c r="OR219" s="21"/>
      <c r="OS219" s="21"/>
      <c r="OT219" s="21">
        <v>2</v>
      </c>
      <c r="OU219" s="21">
        <v>2</v>
      </c>
      <c r="OV219" s="21"/>
      <c r="OW219" s="21"/>
      <c r="OX219" s="21">
        <v>2</v>
      </c>
      <c r="OY219" s="21">
        <v>2</v>
      </c>
      <c r="OZ219" s="21"/>
      <c r="PA219" s="21"/>
      <c r="PB219" s="21"/>
      <c r="PC219" s="21"/>
      <c r="PD219" s="21"/>
      <c r="PE219" s="21"/>
      <c r="PF219" s="21"/>
      <c r="PG219" s="21"/>
      <c r="PH219" s="21"/>
      <c r="PI219" s="21"/>
      <c r="PJ219" s="21"/>
      <c r="PK219" s="21"/>
      <c r="PL219" s="21"/>
      <c r="PM219" s="21">
        <v>2</v>
      </c>
      <c r="PN219" s="21">
        <v>2</v>
      </c>
      <c r="PO219" s="21">
        <v>2</v>
      </c>
      <c r="PP219" s="21">
        <v>2</v>
      </c>
      <c r="PQ219" s="21">
        <v>2</v>
      </c>
      <c r="PR219" s="21">
        <v>2</v>
      </c>
      <c r="PS219" s="21">
        <v>2</v>
      </c>
      <c r="PT219" s="21">
        <v>2</v>
      </c>
      <c r="PU219" s="21"/>
      <c r="PV219" s="21">
        <v>2</v>
      </c>
      <c r="PW219" s="21">
        <v>2</v>
      </c>
      <c r="PX219" s="21">
        <v>2</v>
      </c>
      <c r="PY219" s="21">
        <v>2</v>
      </c>
      <c r="PZ219" s="21">
        <v>2</v>
      </c>
      <c r="QA219" s="21">
        <v>2</v>
      </c>
      <c r="QB219" s="21">
        <v>2</v>
      </c>
      <c r="QC219" s="21">
        <v>2</v>
      </c>
      <c r="QD219" s="21">
        <v>2</v>
      </c>
      <c r="QE219" s="21">
        <v>2</v>
      </c>
      <c r="QF219" s="21">
        <v>2</v>
      </c>
      <c r="QG219" s="21">
        <v>2</v>
      </c>
      <c r="QH219" s="21">
        <v>2</v>
      </c>
      <c r="QI219" s="21"/>
      <c r="QJ219" s="21"/>
      <c r="QK219" s="21"/>
      <c r="QL219" s="21"/>
      <c r="QM219" s="21"/>
      <c r="QN219" s="21"/>
      <c r="QO219" s="21"/>
      <c r="QP219" s="21"/>
      <c r="QQ219" s="21"/>
      <c r="QR219" s="21"/>
      <c r="QS219" s="21"/>
      <c r="QT219" s="21"/>
      <c r="QU219" s="21"/>
      <c r="QV219" s="21"/>
      <c r="QW219" s="21">
        <v>2</v>
      </c>
      <c r="QX219" s="21"/>
      <c r="QY219" s="21"/>
      <c r="QZ219" s="21"/>
      <c r="RA219" s="21"/>
      <c r="RB219" s="21"/>
      <c r="RC219" s="21"/>
      <c r="RD219" s="21"/>
      <c r="RE219" s="21"/>
      <c r="RF219" s="21"/>
      <c r="RG219" s="21"/>
      <c r="RH219" s="21"/>
      <c r="RI219" s="21"/>
      <c r="RJ219" s="21"/>
      <c r="RK219" s="21"/>
      <c r="RL219" s="21"/>
      <c r="RM219" s="21"/>
      <c r="RN219" s="21"/>
      <c r="RO219" s="21"/>
      <c r="RP219" s="21"/>
      <c r="RQ219" s="21"/>
      <c r="RR219" s="21"/>
      <c r="RS219" s="21"/>
      <c r="RT219" s="21"/>
      <c r="RU219" s="21"/>
      <c r="RV219" s="21"/>
      <c r="RW219" s="21"/>
      <c r="RX219" s="21"/>
      <c r="RY219" s="21"/>
      <c r="RZ219" s="21"/>
      <c r="SA219" s="21"/>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row>
    <row r="220" spans="2:572" ht="15" hidden="1" customHeight="1" outlineLevel="1">
      <c r="B220" s="23" t="s">
        <v>901</v>
      </c>
      <c r="C220" s="69" t="str">
        <f>HYPERLINK("#Référentiel_de_Compétences!"&amp;ADDRESS(6+MATCH(B220,[2]Référentiel_de_Compétences!$B$7:$B$218,0),4),"Définition")</f>
        <v>Définition</v>
      </c>
      <c r="D220" s="24" t="str">
        <f>VLOOKUP(B220,[2]Référentiel_de_Compétences!$B$7:$C$399,2,0)</f>
        <v>Réalisation de supports digitaux</v>
      </c>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19"/>
      <c r="AE220" s="21"/>
      <c r="AF220" s="19"/>
      <c r="AG220" s="21"/>
      <c r="AH220" s="19"/>
      <c r="AI220" s="21"/>
      <c r="AJ220" s="19"/>
      <c r="AK220" s="21"/>
      <c r="AL220" s="19"/>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v>2</v>
      </c>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v>2</v>
      </c>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v>2</v>
      </c>
      <c r="HB220" s="21">
        <v>1</v>
      </c>
      <c r="HC220" s="21"/>
      <c r="HD220" s="21"/>
      <c r="HE220" s="21">
        <v>2</v>
      </c>
      <c r="HF220" s="21">
        <v>1</v>
      </c>
      <c r="HG220" s="21"/>
      <c r="HH220" s="21"/>
      <c r="HI220" s="21"/>
      <c r="HJ220" s="21"/>
      <c r="HK220" s="19"/>
      <c r="HL220" s="19"/>
      <c r="HM220" s="19"/>
      <c r="HN220" s="19"/>
      <c r="HO220" s="19"/>
      <c r="HP220" s="19"/>
      <c r="HQ220" s="19"/>
      <c r="HR220" s="19"/>
      <c r="HS220" s="19"/>
      <c r="HT220" s="19"/>
      <c r="HU220" s="19"/>
      <c r="HV220" s="19"/>
      <c r="HW220" s="19"/>
      <c r="HX220" s="19"/>
      <c r="HY220" s="19"/>
      <c r="HZ220" s="19"/>
      <c r="IA220" s="19"/>
      <c r="IB220" s="19"/>
      <c r="IC220" s="19"/>
      <c r="ID220" s="84"/>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v>2</v>
      </c>
      <c r="KM220" s="19">
        <v>2</v>
      </c>
      <c r="KN220" s="19"/>
      <c r="KO220" s="19"/>
      <c r="KP220" s="19"/>
      <c r="KQ220" s="19"/>
      <c r="KR220" s="19"/>
      <c r="KS220" s="19"/>
      <c r="KT220" s="19"/>
      <c r="KU220" s="19"/>
      <c r="KV220" s="19"/>
      <c r="KW220" s="19"/>
      <c r="KX220" s="19"/>
      <c r="KY220" s="19"/>
      <c r="KZ220" s="19"/>
      <c r="LA220" s="19"/>
      <c r="LB220" s="19"/>
      <c r="LC220" s="19"/>
      <c r="LD220" s="19">
        <v>2</v>
      </c>
      <c r="LE220" s="19">
        <v>2</v>
      </c>
      <c r="LF220" s="19">
        <v>2</v>
      </c>
      <c r="LG220" s="19">
        <v>2</v>
      </c>
      <c r="LH220" s="19">
        <v>2</v>
      </c>
      <c r="LI220" s="19">
        <v>2</v>
      </c>
      <c r="LJ220" s="19">
        <v>2</v>
      </c>
      <c r="LK220" s="19">
        <v>2</v>
      </c>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v>2</v>
      </c>
      <c r="QT220" s="19">
        <v>2</v>
      </c>
      <c r="QU220" s="19">
        <v>2</v>
      </c>
      <c r="QV220" s="19">
        <v>2</v>
      </c>
      <c r="QW220" s="19">
        <v>2</v>
      </c>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row>
    <row r="221" spans="2:572" ht="15" hidden="1" customHeight="1" outlineLevel="1">
      <c r="B221" s="37" t="s">
        <v>902</v>
      </c>
      <c r="C221" s="69" t="str">
        <f>HYPERLINK("#Référentiel_de_Compétences!"&amp;ADDRESS(6+MATCH(B221,[2]Référentiel_de_Compétences!$B$7:$B$218,0),4),"Définition")</f>
        <v>Définition</v>
      </c>
      <c r="D221" s="38" t="str">
        <f>VLOOKUP(B221,[2]Référentiel_de_Compétences!$B$7:$C$399,2,0)</f>
        <v>Analyse de données et informatique décisionnelle</v>
      </c>
      <c r="E221" s="25"/>
      <c r="F221" s="25"/>
      <c r="G221" s="25"/>
      <c r="H221" s="25"/>
      <c r="I221" s="25"/>
      <c r="J221" s="25"/>
      <c r="K221" s="25"/>
      <c r="L221" s="25"/>
      <c r="M221" s="25"/>
      <c r="N221" s="25"/>
      <c r="O221" s="25"/>
      <c r="P221" s="25"/>
      <c r="Q221" s="25"/>
      <c r="R221" s="25"/>
      <c r="S221" s="25"/>
      <c r="T221" s="25"/>
      <c r="U221" s="25"/>
      <c r="V221" s="25"/>
      <c r="W221" s="25"/>
      <c r="X221" s="25"/>
      <c r="Y221" s="25"/>
      <c r="Z221" s="21"/>
      <c r="AA221" s="21"/>
      <c r="AB221" s="21"/>
      <c r="AC221" s="25"/>
      <c r="AD221" s="19"/>
      <c r="AE221" s="21"/>
      <c r="AF221" s="19"/>
      <c r="AG221" s="21"/>
      <c r="AH221" s="19"/>
      <c r="AI221" s="21"/>
      <c r="AJ221" s="19"/>
      <c r="AK221" s="21"/>
      <c r="AL221" s="19"/>
      <c r="AM221" s="21"/>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v>2</v>
      </c>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5"/>
      <c r="DI221" s="25"/>
      <c r="DJ221" s="25"/>
      <c r="DK221" s="25"/>
      <c r="DL221" s="25"/>
      <c r="DM221" s="25"/>
      <c r="DN221" s="25"/>
      <c r="DO221" s="25"/>
      <c r="DP221" s="25"/>
      <c r="DQ221" s="25"/>
      <c r="DR221" s="25"/>
      <c r="DS221" s="25"/>
      <c r="DT221" s="25"/>
      <c r="DU221" s="25"/>
      <c r="DV221" s="25"/>
      <c r="DW221" s="25"/>
      <c r="DX221" s="25"/>
      <c r="DY221" s="25"/>
      <c r="DZ221" s="25"/>
      <c r="EA221" s="25"/>
      <c r="EB221" s="25"/>
      <c r="EC221" s="25"/>
      <c r="ED221" s="25"/>
      <c r="EE221" s="25"/>
      <c r="EF221" s="25"/>
      <c r="EG221" s="25"/>
      <c r="EH221" s="25"/>
      <c r="EI221" s="25"/>
      <c r="EJ221" s="25"/>
      <c r="EK221" s="25"/>
      <c r="EL221" s="25"/>
      <c r="EM221" s="25"/>
      <c r="EN221" s="25"/>
      <c r="EO221" s="25"/>
      <c r="EP221" s="25"/>
      <c r="EQ221" s="25"/>
      <c r="ER221" s="25"/>
      <c r="ES221" s="25"/>
      <c r="ET221" s="25"/>
      <c r="EU221" s="25"/>
      <c r="EV221" s="25"/>
      <c r="EW221" s="25"/>
      <c r="EX221" s="25"/>
      <c r="EY221" s="25"/>
      <c r="EZ221" s="25"/>
      <c r="FA221" s="25"/>
      <c r="FB221" s="25"/>
      <c r="FC221" s="25"/>
      <c r="FD221" s="25"/>
      <c r="FE221" s="25"/>
      <c r="FF221" s="25"/>
      <c r="FG221" s="25"/>
      <c r="FH221" s="25"/>
      <c r="FI221" s="25"/>
      <c r="FJ221" s="25"/>
      <c r="FK221" s="25"/>
      <c r="FL221" s="25"/>
      <c r="FM221" s="25"/>
      <c r="FN221" s="25"/>
      <c r="FO221" s="25"/>
      <c r="FP221" s="25"/>
      <c r="FQ221" s="25"/>
      <c r="FR221" s="25"/>
      <c r="FS221" s="25"/>
      <c r="FT221" s="25"/>
      <c r="FU221" s="25"/>
      <c r="FV221" s="25"/>
      <c r="FW221" s="25"/>
      <c r="FX221" s="25"/>
      <c r="FY221" s="25"/>
      <c r="FZ221" s="25"/>
      <c r="GA221" s="25"/>
      <c r="GB221" s="25"/>
      <c r="GC221" s="25"/>
      <c r="GD221" s="25"/>
      <c r="GE221" s="25"/>
      <c r="GF221" s="25"/>
      <c r="GG221" s="25"/>
      <c r="GH221" s="25"/>
      <c r="GI221" s="25"/>
      <c r="GJ221" s="25"/>
      <c r="GK221" s="25"/>
      <c r="GL221" s="25"/>
      <c r="GM221" s="25"/>
      <c r="GN221" s="25"/>
      <c r="GO221" s="25"/>
      <c r="GP221" s="25"/>
      <c r="GQ221" s="25"/>
      <c r="GR221" s="25"/>
      <c r="GS221" s="25"/>
      <c r="GT221" s="25"/>
      <c r="GU221" s="25"/>
      <c r="GV221" s="25"/>
      <c r="GW221" s="25"/>
      <c r="GX221" s="25"/>
      <c r="GY221" s="25"/>
      <c r="GZ221" s="25"/>
      <c r="HA221" s="25"/>
      <c r="HB221" s="25"/>
      <c r="HC221" s="25"/>
      <c r="HD221" s="25"/>
      <c r="HE221" s="25"/>
      <c r="HF221" s="25"/>
      <c r="HG221" s="25"/>
      <c r="HH221" s="25"/>
      <c r="HI221" s="25"/>
      <c r="HJ221" s="25"/>
      <c r="HK221" s="21"/>
      <c r="HL221" s="21"/>
      <c r="HM221" s="21"/>
      <c r="HN221" s="21"/>
      <c r="HO221" s="21"/>
      <c r="HP221" s="21"/>
      <c r="HQ221" s="21"/>
      <c r="HR221" s="21"/>
      <c r="HS221" s="21"/>
      <c r="HT221" s="21"/>
      <c r="HU221" s="21"/>
      <c r="HV221" s="21"/>
      <c r="HW221" s="21"/>
      <c r="HX221" s="21"/>
      <c r="HY221" s="21"/>
      <c r="HZ221" s="21"/>
      <c r="IA221" s="21"/>
      <c r="IB221" s="21"/>
      <c r="IC221" s="21"/>
      <c r="ID221" s="84"/>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1"/>
      <c r="JH221" s="21"/>
      <c r="JI221" s="21"/>
      <c r="JJ221" s="21"/>
      <c r="JK221" s="21"/>
      <c r="JL221" s="21"/>
      <c r="JM221" s="21"/>
      <c r="JN221" s="21"/>
      <c r="JO221" s="21"/>
      <c r="JP221" s="21"/>
      <c r="JQ221" s="21"/>
      <c r="JR221" s="21">
        <v>2</v>
      </c>
      <c r="JS221" s="21">
        <v>2</v>
      </c>
      <c r="JT221" s="21">
        <v>2</v>
      </c>
      <c r="JU221" s="21">
        <v>2</v>
      </c>
      <c r="JV221" s="21"/>
      <c r="JW221" s="21">
        <v>2</v>
      </c>
      <c r="JX221" s="21">
        <v>2</v>
      </c>
      <c r="JY221" s="21">
        <v>2</v>
      </c>
      <c r="JZ221" s="21">
        <v>2</v>
      </c>
      <c r="KA221" s="21"/>
      <c r="KB221" s="21"/>
      <c r="KC221" s="21"/>
      <c r="KD221" s="21"/>
      <c r="KE221" s="21"/>
      <c r="KF221" s="21"/>
      <c r="KG221" s="21">
        <v>2</v>
      </c>
      <c r="KH221" s="21">
        <v>2</v>
      </c>
      <c r="KI221" s="21"/>
      <c r="KJ221" s="21"/>
      <c r="KK221" s="21"/>
      <c r="KL221" s="21"/>
      <c r="KM221" s="21"/>
      <c r="KN221" s="21"/>
      <c r="KO221" s="21"/>
      <c r="KP221" s="21"/>
      <c r="KQ221" s="21"/>
      <c r="KR221" s="21"/>
      <c r="KS221" s="21"/>
      <c r="KT221" s="21"/>
      <c r="KU221" s="21"/>
      <c r="KV221" s="21"/>
      <c r="KW221" s="21"/>
      <c r="KX221" s="21"/>
      <c r="KY221" s="21"/>
      <c r="KZ221" s="21"/>
      <c r="LA221" s="21"/>
      <c r="LB221" s="21"/>
      <c r="LC221" s="21"/>
      <c r="LD221" s="21">
        <v>2</v>
      </c>
      <c r="LE221" s="21">
        <v>2</v>
      </c>
      <c r="LF221" s="21">
        <v>2</v>
      </c>
      <c r="LG221" s="21">
        <v>2</v>
      </c>
      <c r="LH221" s="21">
        <v>2</v>
      </c>
      <c r="LI221" s="21">
        <v>2</v>
      </c>
      <c r="LJ221" s="21">
        <v>2</v>
      </c>
      <c r="LK221" s="21">
        <v>2</v>
      </c>
      <c r="LL221" s="21"/>
      <c r="LM221" s="21"/>
      <c r="LN221" s="21"/>
      <c r="LO221" s="21"/>
      <c r="LP221" s="21"/>
      <c r="LQ221" s="21"/>
      <c r="LR221" s="21"/>
      <c r="LS221" s="21"/>
      <c r="LT221" s="21"/>
      <c r="LU221" s="21"/>
      <c r="LV221" s="21"/>
      <c r="LW221" s="21"/>
      <c r="LX221" s="21"/>
      <c r="LY221" s="21"/>
      <c r="LZ221" s="21"/>
      <c r="MA221" s="21"/>
      <c r="MB221" s="21"/>
      <c r="MC221" s="21"/>
      <c r="MD221" s="21">
        <v>2</v>
      </c>
      <c r="ME221" s="21">
        <v>2</v>
      </c>
      <c r="MF221" s="21"/>
      <c r="MG221" s="21"/>
      <c r="MH221" s="21"/>
      <c r="MI221" s="21"/>
      <c r="MJ221" s="21"/>
      <c r="MK221" s="21"/>
      <c r="ML221" s="21"/>
      <c r="MM221" s="21"/>
      <c r="MN221" s="21"/>
      <c r="MO221" s="21"/>
      <c r="MP221" s="21"/>
      <c r="MQ221" s="21"/>
      <c r="MR221" s="21"/>
      <c r="MS221" s="21"/>
      <c r="MT221" s="21"/>
      <c r="MU221" s="21"/>
      <c r="MV221" s="21"/>
      <c r="MW221" s="21"/>
      <c r="MX221" s="21"/>
      <c r="MY221" s="21"/>
      <c r="MZ221" s="21"/>
      <c r="NA221" s="21"/>
      <c r="NB221" s="21"/>
      <c r="NC221" s="21"/>
      <c r="ND221" s="21"/>
      <c r="NE221" s="21"/>
      <c r="NF221" s="21"/>
      <c r="NG221" s="21"/>
      <c r="NH221" s="21"/>
      <c r="NI221" s="21"/>
      <c r="NJ221" s="21"/>
      <c r="NK221" s="21">
        <v>2</v>
      </c>
      <c r="NL221" s="21"/>
      <c r="NM221" s="21"/>
      <c r="NN221" s="21"/>
      <c r="NO221" s="21"/>
      <c r="NP221" s="21"/>
      <c r="NQ221" s="21"/>
      <c r="NR221" s="21"/>
      <c r="NS221" s="21"/>
      <c r="NT221" s="21"/>
      <c r="NU221" s="21"/>
      <c r="NV221" s="21"/>
      <c r="NW221" s="21"/>
      <c r="NX221" s="21"/>
      <c r="NY221" s="21"/>
      <c r="NZ221" s="21"/>
      <c r="OA221" s="21"/>
      <c r="OB221" s="21"/>
      <c r="OC221" s="21"/>
      <c r="OD221" s="21"/>
      <c r="OE221" s="21"/>
      <c r="OF221" s="21"/>
      <c r="OG221" s="21"/>
      <c r="OH221" s="21"/>
      <c r="OI221" s="21"/>
      <c r="OJ221" s="21"/>
      <c r="OK221" s="21"/>
      <c r="OL221" s="21"/>
      <c r="OM221" s="21"/>
      <c r="ON221" s="21"/>
      <c r="OO221" s="21"/>
      <c r="OP221" s="21"/>
      <c r="OQ221" s="21"/>
      <c r="OR221" s="21"/>
      <c r="OS221" s="21"/>
      <c r="OT221" s="21"/>
      <c r="OU221" s="21"/>
      <c r="OV221" s="21">
        <v>2</v>
      </c>
      <c r="OW221" s="21">
        <v>2</v>
      </c>
      <c r="OX221" s="21"/>
      <c r="OY221" s="21"/>
      <c r="OZ221" s="21"/>
      <c r="PA221" s="21">
        <v>2</v>
      </c>
      <c r="PB221" s="21">
        <v>2</v>
      </c>
      <c r="PC221" s="21"/>
      <c r="PD221" s="21"/>
      <c r="PE221" s="21"/>
      <c r="PF221" s="21"/>
      <c r="PG221" s="21"/>
      <c r="PH221" s="21"/>
      <c r="PI221" s="21"/>
      <c r="PJ221" s="21"/>
      <c r="PK221" s="21"/>
      <c r="PL221" s="21">
        <v>2</v>
      </c>
      <c r="PM221" s="21"/>
      <c r="PN221" s="21"/>
      <c r="PO221" s="21"/>
      <c r="PP221" s="21"/>
      <c r="PQ221" s="21"/>
      <c r="PR221" s="21"/>
      <c r="PS221" s="21"/>
      <c r="PT221" s="21"/>
      <c r="PU221" s="21"/>
      <c r="PV221" s="21"/>
      <c r="PW221" s="21"/>
      <c r="PX221" s="21"/>
      <c r="PY221" s="21"/>
      <c r="PZ221" s="21"/>
      <c r="QA221" s="21"/>
      <c r="QB221" s="21"/>
      <c r="QC221" s="21"/>
      <c r="QD221" s="21"/>
      <c r="QE221" s="21"/>
      <c r="QF221" s="21"/>
      <c r="QG221" s="21"/>
      <c r="QH221" s="21"/>
      <c r="QI221" s="21"/>
      <c r="QJ221" s="21"/>
      <c r="QK221" s="21"/>
      <c r="QL221" s="21"/>
      <c r="QM221" s="21"/>
      <c r="QN221" s="21"/>
      <c r="QO221" s="21"/>
      <c r="QP221" s="21"/>
      <c r="QQ221" s="21"/>
      <c r="QR221" s="21"/>
      <c r="QS221" s="21">
        <v>2</v>
      </c>
      <c r="QT221" s="21">
        <v>2</v>
      </c>
      <c r="QU221" s="21">
        <v>2</v>
      </c>
      <c r="QV221" s="21">
        <v>2</v>
      </c>
      <c r="QW221" s="21"/>
      <c r="QX221" s="21"/>
      <c r="QY221" s="21"/>
      <c r="QZ221" s="21"/>
      <c r="RA221" s="21"/>
      <c r="RB221" s="21"/>
      <c r="RC221" s="21"/>
      <c r="RD221" s="21"/>
      <c r="RE221" s="21"/>
      <c r="RF221" s="21"/>
      <c r="RG221" s="21"/>
      <c r="RH221" s="21"/>
      <c r="RI221" s="21"/>
      <c r="RJ221" s="21"/>
      <c r="RK221" s="21"/>
      <c r="RL221" s="21"/>
      <c r="RM221" s="21"/>
      <c r="RN221" s="21"/>
      <c r="RO221" s="21"/>
      <c r="RP221" s="21"/>
      <c r="RQ221" s="21"/>
      <c r="RR221" s="21"/>
      <c r="RS221" s="21"/>
      <c r="RT221" s="21"/>
      <c r="RU221" s="21"/>
      <c r="RV221" s="21"/>
      <c r="RW221" s="21"/>
      <c r="RX221" s="21"/>
      <c r="RY221" s="21"/>
      <c r="RZ221" s="21"/>
      <c r="SA221" s="21"/>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row>
    <row r="222" spans="2:572" ht="15" hidden="1" customHeight="1">
      <c r="B222" s="100" t="s">
        <v>903</v>
      </c>
      <c r="C222" s="100"/>
      <c r="D222" s="100"/>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44"/>
      <c r="BJ222" s="44"/>
      <c r="BK222" s="44"/>
      <c r="BL222" s="44"/>
      <c r="BM222" s="44"/>
      <c r="BN222" s="44"/>
      <c r="BO222" s="44"/>
      <c r="BP222" s="44"/>
      <c r="BQ222" s="44"/>
      <c r="BR222" s="44"/>
      <c r="BS222" s="44"/>
      <c r="BT222" s="44"/>
      <c r="BU222" s="44"/>
      <c r="BV222" s="44"/>
      <c r="BW222" s="44"/>
      <c r="BX222" s="44"/>
      <c r="BY222" s="44"/>
      <c r="BZ222" s="44"/>
      <c r="CA222" s="44"/>
      <c r="CB222" s="44"/>
      <c r="CC222" s="44"/>
      <c r="CD222" s="44"/>
      <c r="CE222" s="44"/>
      <c r="CF222" s="44"/>
      <c r="CG222" s="44"/>
      <c r="CH222" s="44"/>
      <c r="CI222" s="44"/>
      <c r="CJ222" s="44"/>
      <c r="CK222" s="44"/>
      <c r="CL222" s="44"/>
      <c r="CM222" s="44"/>
      <c r="CN222" s="44"/>
      <c r="CO222" s="44"/>
      <c r="CP222" s="44"/>
      <c r="CQ222" s="44"/>
      <c r="CR222" s="44"/>
      <c r="CS222" s="44"/>
      <c r="CT222" s="44"/>
      <c r="CU222" s="44"/>
      <c r="CV222" s="44"/>
      <c r="CW222" s="44"/>
      <c r="CX222" s="44"/>
      <c r="CY222" s="44"/>
      <c r="CZ222" s="44"/>
      <c r="DA222" s="44"/>
      <c r="DB222" s="44"/>
      <c r="DC222" s="44"/>
      <c r="DD222" s="44"/>
      <c r="DE222" s="44"/>
      <c r="DF222" s="44"/>
      <c r="DG222" s="44"/>
      <c r="DH222" s="44"/>
      <c r="DI222" s="44"/>
      <c r="DJ222" s="44"/>
      <c r="DK222" s="44"/>
      <c r="DL222" s="44"/>
      <c r="DM222" s="44"/>
      <c r="DN222" s="44"/>
      <c r="DO222" s="44"/>
      <c r="DP222" s="44"/>
      <c r="DQ222" s="44"/>
      <c r="DR222" s="44"/>
      <c r="DS222" s="44"/>
      <c r="DT222" s="44"/>
      <c r="DU222" s="44"/>
      <c r="DV222" s="44"/>
      <c r="DW222" s="44"/>
      <c r="DX222" s="44"/>
      <c r="DY222" s="44"/>
      <c r="DZ222" s="44"/>
      <c r="EA222" s="44"/>
      <c r="EB222" s="44"/>
      <c r="EC222" s="44"/>
      <c r="ED222" s="44"/>
      <c r="EE222" s="44"/>
      <c r="EF222" s="44"/>
      <c r="EG222" s="44"/>
      <c r="EH222" s="44"/>
      <c r="EI222" s="44"/>
      <c r="EJ222" s="44"/>
      <c r="EK222" s="44"/>
      <c r="EL222" s="44"/>
      <c r="EM222" s="44"/>
      <c r="EN222" s="44"/>
      <c r="EO222" s="44"/>
      <c r="EP222" s="44"/>
      <c r="EQ222" s="44"/>
      <c r="ER222" s="44"/>
      <c r="ES222" s="44"/>
      <c r="ET222" s="44"/>
      <c r="EU222" s="44"/>
      <c r="EV222" s="44"/>
      <c r="EW222" s="44"/>
      <c r="EX222" s="44"/>
      <c r="EY222" s="44"/>
      <c r="EZ222" s="44"/>
      <c r="FA222" s="44"/>
      <c r="FB222" s="44"/>
      <c r="FC222" s="44"/>
      <c r="FD222" s="45"/>
      <c r="FE222" s="44"/>
      <c r="FF222" s="44"/>
      <c r="FG222" s="44"/>
      <c r="FH222" s="44"/>
      <c r="FI222" s="44"/>
      <c r="FJ222" s="44"/>
      <c r="FK222" s="44"/>
      <c r="FL222" s="44"/>
      <c r="FM222" s="44"/>
      <c r="FN222" s="44"/>
      <c r="FO222" s="44"/>
      <c r="FP222" s="44"/>
      <c r="FQ222" s="44"/>
      <c r="FR222" s="44"/>
      <c r="FS222" s="44"/>
      <c r="FT222" s="44"/>
      <c r="FU222" s="44"/>
      <c r="FV222" s="44"/>
      <c r="FW222" s="44"/>
      <c r="FX222" s="44"/>
      <c r="FY222" s="44"/>
      <c r="FZ222" s="44"/>
      <c r="GA222" s="44"/>
      <c r="GB222" s="44"/>
      <c r="GC222" s="44"/>
      <c r="GD222" s="44"/>
      <c r="GE222" s="44"/>
      <c r="GF222" s="44"/>
      <c r="GG222" s="44"/>
      <c r="GH222" s="44"/>
      <c r="GI222" s="44"/>
      <c r="GJ222" s="44"/>
      <c r="GK222" s="44"/>
      <c r="GL222" s="44"/>
      <c r="GM222" s="44"/>
      <c r="GN222" s="44"/>
      <c r="GO222" s="44"/>
      <c r="GP222" s="44"/>
      <c r="GQ222" s="44"/>
      <c r="GR222" s="44"/>
      <c r="GS222" s="44"/>
      <c r="GT222" s="44"/>
      <c r="GU222" s="44"/>
      <c r="GV222" s="44"/>
      <c r="GW222" s="44"/>
      <c r="GX222" s="44"/>
      <c r="GY222" s="44"/>
      <c r="GZ222" s="44"/>
      <c r="HA222" s="44"/>
      <c r="HB222" s="44"/>
      <c r="HC222" s="44"/>
      <c r="HD222" s="44"/>
      <c r="HE222" s="44"/>
      <c r="HF222" s="44"/>
      <c r="HG222" s="44"/>
      <c r="HH222" s="44"/>
      <c r="HI222" s="44"/>
      <c r="HJ222" s="44"/>
      <c r="HK222" s="44"/>
      <c r="HL222" s="44"/>
      <c r="HM222" s="44"/>
      <c r="HN222" s="44"/>
      <c r="HO222" s="44"/>
      <c r="HP222" s="44"/>
      <c r="HQ222" s="44"/>
      <c r="HR222" s="44"/>
      <c r="HS222" s="44"/>
      <c r="HT222" s="44"/>
      <c r="HU222" s="44"/>
      <c r="HV222" s="44"/>
      <c r="HW222" s="44"/>
      <c r="HX222" s="44"/>
      <c r="HY222" s="44"/>
      <c r="HZ222" s="44"/>
      <c r="IA222" s="44"/>
      <c r="IB222" s="44"/>
      <c r="IC222" s="44"/>
      <c r="ID222" s="44"/>
      <c r="IE222" s="44"/>
      <c r="IF222" s="44"/>
      <c r="IG222" s="44"/>
      <c r="IH222" s="44"/>
      <c r="II222" s="44"/>
      <c r="IJ222" s="44"/>
      <c r="IK222" s="44"/>
      <c r="IL222" s="44"/>
      <c r="IM222" s="44"/>
      <c r="IN222" s="44"/>
      <c r="IO222" s="44"/>
      <c r="IP222" s="44"/>
      <c r="IQ222" s="44"/>
      <c r="IR222" s="44"/>
      <c r="IS222" s="44"/>
      <c r="IT222" s="44"/>
      <c r="IU222" s="44"/>
      <c r="IV222" s="44"/>
      <c r="IW222" s="44"/>
      <c r="IX222" s="44"/>
      <c r="IY222" s="44"/>
      <c r="IZ222" s="44"/>
      <c r="JA222" s="44"/>
      <c r="JB222" s="44"/>
      <c r="JC222" s="44"/>
      <c r="JD222" s="44"/>
      <c r="JE222" s="44"/>
      <c r="JF222" s="44"/>
      <c r="JG222" s="44"/>
      <c r="JH222" s="44"/>
      <c r="JI222" s="44"/>
      <c r="JJ222" s="44"/>
      <c r="JK222" s="44"/>
      <c r="JL222" s="44"/>
      <c r="JM222" s="91"/>
      <c r="JN222" s="91"/>
      <c r="JO222" s="91"/>
      <c r="JP222" s="91"/>
      <c r="JQ222" s="91"/>
      <c r="JR222" s="91"/>
      <c r="JS222" s="91"/>
      <c r="JT222" s="91"/>
      <c r="JU222" s="91"/>
      <c r="JV222" s="91"/>
      <c r="JW222" s="91"/>
      <c r="JX222" s="91"/>
      <c r="JY222" s="91"/>
      <c r="JZ222" s="91"/>
      <c r="KA222" s="91"/>
      <c r="KB222" s="91"/>
      <c r="KC222" s="91"/>
      <c r="KD222" s="91"/>
      <c r="KE222" s="91"/>
      <c r="KF222" s="91"/>
      <c r="KG222" s="91"/>
      <c r="KH222" s="91"/>
      <c r="KI222" s="91"/>
      <c r="KJ222" s="91"/>
      <c r="KK222" s="91"/>
      <c r="KL222" s="91"/>
      <c r="KM222" s="91"/>
      <c r="KN222" s="91"/>
      <c r="KO222" s="91"/>
      <c r="KP222" s="91"/>
      <c r="KQ222" s="91"/>
      <c r="KR222" s="91"/>
      <c r="KS222" s="91"/>
      <c r="KT222" s="91"/>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44"/>
      <c r="LS222" s="44"/>
      <c r="LT222" s="44"/>
      <c r="LU222" s="44"/>
      <c r="LV222" s="44"/>
      <c r="LW222" s="44"/>
      <c r="LX222" s="44"/>
      <c r="LY222" s="44"/>
      <c r="LZ222" s="44"/>
      <c r="MA222" s="44"/>
      <c r="MB222" s="44"/>
      <c r="MC222" s="44"/>
      <c r="MD222" s="44"/>
      <c r="ME222" s="44"/>
      <c r="MF222" s="44"/>
      <c r="MG222" s="44"/>
      <c r="MH222" s="44"/>
      <c r="MI222" s="44"/>
      <c r="MJ222" s="44"/>
      <c r="MK222" s="44"/>
      <c r="ML222" s="44"/>
      <c r="MM222" s="44"/>
      <c r="MN222" s="44"/>
      <c r="MO222" s="44"/>
      <c r="MP222" s="44"/>
      <c r="MQ222" s="44"/>
      <c r="MR222" s="44"/>
      <c r="MS222" s="44"/>
      <c r="MT222" s="44"/>
      <c r="MU222" s="44"/>
      <c r="MV222" s="44"/>
      <c r="MW222" s="44"/>
      <c r="MX222" s="44"/>
      <c r="MY222" s="44"/>
      <c r="MZ222" s="44"/>
      <c r="NA222" s="44"/>
      <c r="NB222" s="44"/>
      <c r="NC222" s="44"/>
      <c r="ND222" s="44"/>
      <c r="NE222" s="44"/>
      <c r="NF222" s="44"/>
      <c r="NG222" s="44"/>
      <c r="NH222" s="44"/>
      <c r="NI222" s="44"/>
      <c r="NJ222" s="44"/>
      <c r="NK222" s="44"/>
      <c r="NL222" s="44"/>
      <c r="NM222" s="44"/>
      <c r="NN222" s="44"/>
      <c r="NO222" s="44"/>
      <c r="NP222" s="44"/>
      <c r="NQ222" s="44"/>
      <c r="NR222" s="44"/>
      <c r="NS222" s="44"/>
      <c r="NT222" s="44"/>
      <c r="NU222" s="44"/>
      <c r="NV222" s="44"/>
      <c r="NW222" s="44"/>
      <c r="NX222" s="44"/>
      <c r="NY222" s="44"/>
      <c r="NZ222" s="44"/>
      <c r="OA222" s="44"/>
      <c r="OB222" s="44"/>
      <c r="OC222" s="44"/>
      <c r="OD222" s="44"/>
      <c r="OE222" s="44"/>
      <c r="OF222" s="44"/>
      <c r="OG222" s="44"/>
      <c r="OH222" s="44"/>
      <c r="OI222" s="44"/>
      <c r="OJ222" s="44"/>
      <c r="OK222" s="44"/>
      <c r="OL222" s="44"/>
      <c r="OM222" s="44"/>
      <c r="ON222" s="44"/>
      <c r="OO222" s="44"/>
      <c r="OP222" s="44"/>
      <c r="OQ222" s="44"/>
      <c r="OR222" s="44"/>
      <c r="OS222" s="44"/>
      <c r="OT222" s="44"/>
      <c r="OU222" s="44"/>
      <c r="OV222" s="44"/>
      <c r="OW222" s="44"/>
      <c r="OX222" s="44"/>
      <c r="OY222" s="44"/>
      <c r="OZ222" s="44"/>
      <c r="PA222" s="44"/>
      <c r="PB222" s="44"/>
      <c r="PC222" s="44"/>
      <c r="PD222" s="44"/>
      <c r="PE222" s="44"/>
      <c r="PF222" s="44"/>
      <c r="PG222" s="44"/>
      <c r="PH222" s="44"/>
      <c r="PI222" s="44"/>
      <c r="PJ222" s="44"/>
      <c r="PK222" s="44"/>
      <c r="PL222" s="44"/>
      <c r="PM222" s="44"/>
      <c r="PN222" s="44"/>
      <c r="PO222" s="44"/>
      <c r="PP222" s="44"/>
      <c r="PQ222" s="44"/>
      <c r="PR222" s="44"/>
      <c r="PS222" s="44"/>
      <c r="PT222" s="44"/>
      <c r="PU222" s="44"/>
      <c r="PV222" s="44"/>
      <c r="PW222" s="44"/>
      <c r="PX222" s="44"/>
      <c r="PY222" s="44"/>
      <c r="PZ222" s="44"/>
      <c r="QA222" s="44"/>
      <c r="QB222" s="44"/>
      <c r="QC222" s="44"/>
      <c r="QD222" s="44"/>
      <c r="QE222" s="44"/>
      <c r="QF222" s="44"/>
      <c r="QG222" s="44"/>
      <c r="QH222" s="44"/>
      <c r="QI222" s="44"/>
      <c r="QJ222" s="44"/>
      <c r="QK222" s="44"/>
      <c r="QL222" s="44"/>
      <c r="QM222" s="44"/>
      <c r="QN222" s="44"/>
      <c r="QO222" s="44"/>
      <c r="QP222" s="44"/>
      <c r="QQ222" s="44"/>
      <c r="QR222" s="44"/>
      <c r="QS222" s="44"/>
      <c r="QT222" s="44"/>
      <c r="QU222" s="44"/>
      <c r="QV222" s="44"/>
      <c r="QW222" s="44"/>
      <c r="QX222" s="44"/>
      <c r="QY222" s="44"/>
      <c r="QZ222" s="44"/>
      <c r="RA222" s="44"/>
      <c r="RB222" s="44"/>
      <c r="RC222" s="44"/>
      <c r="RD222" s="44"/>
      <c r="RE222" s="44"/>
      <c r="RF222" s="44"/>
      <c r="RG222" s="44"/>
      <c r="RH222" s="44"/>
      <c r="RI222" s="44"/>
      <c r="RJ222" s="44"/>
      <c r="RK222" s="44"/>
      <c r="RL222" s="44"/>
      <c r="RM222" s="44"/>
      <c r="RN222" s="44"/>
      <c r="RO222" s="44"/>
      <c r="RP222" s="44"/>
      <c r="RQ222" s="44"/>
      <c r="RR222" s="44"/>
      <c r="RS222" s="44"/>
      <c r="RT222" s="44"/>
      <c r="RU222" s="44"/>
      <c r="RV222" s="44"/>
      <c r="RW222" s="44"/>
      <c r="RX222" s="44"/>
      <c r="RY222" s="44"/>
      <c r="RZ222" s="44"/>
      <c r="SA222" s="44"/>
      <c r="SB222" s="44"/>
      <c r="SC222" s="44"/>
      <c r="SD222" s="44"/>
      <c r="SE222" s="44"/>
      <c r="SF222" s="44"/>
      <c r="SG222" s="44"/>
      <c r="SH222" s="44"/>
      <c r="SI222" s="44"/>
      <c r="SJ222" s="44"/>
      <c r="SK222" s="44"/>
      <c r="SL222" s="44"/>
      <c r="SM222" s="44"/>
      <c r="SN222" s="44"/>
      <c r="SO222" s="44"/>
      <c r="SP222" s="44"/>
      <c r="SQ222" s="44"/>
      <c r="SR222" s="44"/>
      <c r="SS222" s="44"/>
      <c r="ST222" s="44"/>
      <c r="SU222" s="44"/>
      <c r="SV222" s="44"/>
      <c r="SW222" s="44"/>
      <c r="SX222" s="44"/>
      <c r="SY222" s="44"/>
      <c r="SZ222" s="44"/>
      <c r="TA222" s="44"/>
      <c r="TB222" s="44"/>
      <c r="TC222" s="44"/>
      <c r="TD222" s="44"/>
      <c r="TE222" s="44"/>
      <c r="TF222" s="44"/>
      <c r="TG222" s="44"/>
      <c r="TH222" s="44"/>
      <c r="TI222" s="44"/>
      <c r="TJ222" s="44"/>
      <c r="TK222" s="44"/>
      <c r="TL222" s="44"/>
      <c r="TM222" s="44"/>
      <c r="TN222" s="44"/>
      <c r="TO222" s="44"/>
      <c r="TP222" s="44"/>
      <c r="TQ222" s="44"/>
      <c r="TR222" s="44"/>
      <c r="TS222" s="44"/>
      <c r="TT222" s="44"/>
      <c r="TU222" s="44"/>
      <c r="TV222" s="44"/>
      <c r="TW222" s="44"/>
      <c r="TX222" s="44"/>
      <c r="TY222" s="44"/>
      <c r="TZ222" s="44"/>
      <c r="UA222" s="44"/>
      <c r="UB222" s="44"/>
      <c r="UC222" s="44"/>
      <c r="UD222" s="44"/>
      <c r="UE222" s="44"/>
      <c r="UF222" s="44"/>
      <c r="UG222" s="44"/>
      <c r="UH222" s="44"/>
      <c r="UI222" s="44"/>
      <c r="UJ222" s="44"/>
      <c r="UK222" s="44"/>
      <c r="UL222" s="44"/>
      <c r="UM222" s="44"/>
      <c r="UN222" s="44"/>
      <c r="UO222" s="44"/>
      <c r="UP222" s="44"/>
      <c r="UQ222" s="44"/>
      <c r="UR222" s="44"/>
      <c r="US222" s="44"/>
      <c r="UT222" s="44"/>
      <c r="UU222" s="44"/>
      <c r="UV222" s="44"/>
      <c r="UW222" s="44"/>
      <c r="UX222" s="44"/>
      <c r="UY222" s="44"/>
      <c r="UZ222" s="44"/>
    </row>
    <row r="223" spans="2:572" ht="15" hidden="1" customHeight="1" outlineLevel="1">
      <c r="B223" s="23" t="s">
        <v>904</v>
      </c>
      <c r="C223" s="69" t="str">
        <f>HYPERLINK("#Référentiel_de_Compétences!"&amp;ADDRESS(6+MATCH(B223,[2]Référentiel_de_Compétences!$B$7:$B$218,0),4),"Définition")</f>
        <v>Définition</v>
      </c>
      <c r="D223" s="20" t="str">
        <f>VLOOKUP(B223,[2]Référentiel_de_Compétences!$B$7:$C$399,2,0)</f>
        <v xml:space="preserve">Orientation client </v>
      </c>
      <c r="E223" s="19">
        <v>1</v>
      </c>
      <c r="F223" s="19">
        <v>1</v>
      </c>
      <c r="G223" s="19">
        <v>1</v>
      </c>
      <c r="H223" s="19"/>
      <c r="I223" s="19"/>
      <c r="J223" s="19">
        <v>1</v>
      </c>
      <c r="K223" s="19">
        <v>1</v>
      </c>
      <c r="L223" s="19">
        <v>1</v>
      </c>
      <c r="M223" s="19"/>
      <c r="N223" s="19"/>
      <c r="O223" s="19">
        <v>1</v>
      </c>
      <c r="P223" s="19">
        <v>1</v>
      </c>
      <c r="Q223" s="19">
        <v>1</v>
      </c>
      <c r="R223" s="19">
        <v>2</v>
      </c>
      <c r="S223" s="19">
        <v>1</v>
      </c>
      <c r="T223" s="19">
        <v>1</v>
      </c>
      <c r="U223" s="19"/>
      <c r="V223" s="19"/>
      <c r="W223" s="19">
        <v>1</v>
      </c>
      <c r="X223" s="19">
        <v>1</v>
      </c>
      <c r="Y223" s="19">
        <v>1</v>
      </c>
      <c r="Z223" s="19"/>
      <c r="AA223" s="19"/>
      <c r="AB223" s="19"/>
      <c r="AC223" s="19">
        <v>1</v>
      </c>
      <c r="AD223" s="19"/>
      <c r="AE223" s="21"/>
      <c r="AF223" s="19"/>
      <c r="AG223" s="21"/>
      <c r="AH223" s="19">
        <v>1</v>
      </c>
      <c r="AI223" s="21"/>
      <c r="AJ223" s="19">
        <v>1</v>
      </c>
      <c r="AK223" s="21">
        <v>1</v>
      </c>
      <c r="AL223" s="19">
        <v>1</v>
      </c>
      <c r="AM223" s="19"/>
      <c r="AN223" s="19">
        <v>1</v>
      </c>
      <c r="AO223" s="19">
        <v>1</v>
      </c>
      <c r="AP223" s="19">
        <v>1</v>
      </c>
      <c r="AQ223" s="19"/>
      <c r="AR223" s="19"/>
      <c r="AS223" s="19"/>
      <c r="AT223" s="19"/>
      <c r="AU223" s="19"/>
      <c r="AV223" s="19"/>
      <c r="AW223" s="19"/>
      <c r="AX223" s="19"/>
      <c r="AY223" s="19">
        <v>1</v>
      </c>
      <c r="AZ223" s="19">
        <v>1</v>
      </c>
      <c r="BA223" s="19">
        <v>1</v>
      </c>
      <c r="BB223" s="19">
        <v>1</v>
      </c>
      <c r="BC223" s="19">
        <v>1</v>
      </c>
      <c r="BD223" s="19"/>
      <c r="BE223" s="19"/>
      <c r="BF223" s="19"/>
      <c r="BG223" s="19"/>
      <c r="BH223" s="19"/>
      <c r="BI223" s="19"/>
      <c r="BJ223" s="19">
        <v>1</v>
      </c>
      <c r="BK223" s="19">
        <v>1</v>
      </c>
      <c r="BL223" s="19">
        <v>1</v>
      </c>
      <c r="BM223" s="19"/>
      <c r="BN223" s="19"/>
      <c r="BO223" s="19">
        <v>1</v>
      </c>
      <c r="BP223" s="19">
        <v>1</v>
      </c>
      <c r="BQ223" s="19"/>
      <c r="BR223" s="19"/>
      <c r="BS223" s="19"/>
      <c r="BT223" s="19">
        <v>1</v>
      </c>
      <c r="BU223" s="19">
        <v>1</v>
      </c>
      <c r="BV223" s="19">
        <v>1</v>
      </c>
      <c r="BW223" s="19"/>
      <c r="BX223" s="19"/>
      <c r="BY223" s="19"/>
      <c r="BZ223" s="19">
        <v>1</v>
      </c>
      <c r="CA223" s="19"/>
      <c r="CB223" s="19">
        <v>1</v>
      </c>
      <c r="CC223" s="19">
        <v>1</v>
      </c>
      <c r="CD223" s="19">
        <v>1</v>
      </c>
      <c r="CE223" s="19">
        <v>1</v>
      </c>
      <c r="CF223" s="19"/>
      <c r="CG223" s="19"/>
      <c r="CH223" s="19">
        <v>1</v>
      </c>
      <c r="CI223" s="19"/>
      <c r="CJ223" s="19">
        <v>1</v>
      </c>
      <c r="CK223" s="19">
        <v>1</v>
      </c>
      <c r="CL223" s="19"/>
      <c r="CM223" s="19"/>
      <c r="CN223" s="19">
        <v>1</v>
      </c>
      <c r="CO223" s="19">
        <v>2</v>
      </c>
      <c r="CP223" s="19">
        <v>2</v>
      </c>
      <c r="CQ223" s="19">
        <v>1</v>
      </c>
      <c r="CR223" s="19">
        <v>1</v>
      </c>
      <c r="CS223" s="19">
        <v>1</v>
      </c>
      <c r="CT223" s="19">
        <v>1</v>
      </c>
      <c r="CU223" s="19"/>
      <c r="CV223" s="19"/>
      <c r="CW223" s="19">
        <v>1</v>
      </c>
      <c r="CX223" s="19">
        <v>1</v>
      </c>
      <c r="CY223" s="19">
        <v>1</v>
      </c>
      <c r="CZ223" s="19"/>
      <c r="DA223" s="19"/>
      <c r="DB223" s="19"/>
      <c r="DC223" s="19">
        <v>1</v>
      </c>
      <c r="DD223" s="19">
        <v>1</v>
      </c>
      <c r="DE223" s="19">
        <v>1</v>
      </c>
      <c r="DF223" s="19">
        <v>1</v>
      </c>
      <c r="DG223" s="19">
        <v>1</v>
      </c>
      <c r="DH223" s="19">
        <v>1</v>
      </c>
      <c r="DI223" s="19">
        <v>1</v>
      </c>
      <c r="DJ223" s="19">
        <v>1</v>
      </c>
      <c r="DK223" s="19">
        <v>1</v>
      </c>
      <c r="DL223" s="19">
        <v>1</v>
      </c>
      <c r="DM223" s="19">
        <v>1</v>
      </c>
      <c r="DN223" s="19">
        <v>1</v>
      </c>
      <c r="DO223" s="19"/>
      <c r="DP223" s="19">
        <v>1</v>
      </c>
      <c r="DQ223" s="19"/>
      <c r="DR223" s="19"/>
      <c r="DS223" s="19">
        <v>1</v>
      </c>
      <c r="DT223" s="19">
        <v>1</v>
      </c>
      <c r="DU223" s="19">
        <v>1</v>
      </c>
      <c r="DV223" s="19">
        <v>1</v>
      </c>
      <c r="DW223" s="19">
        <v>1</v>
      </c>
      <c r="DX223" s="19">
        <v>2</v>
      </c>
      <c r="DY223" s="19">
        <v>2</v>
      </c>
      <c r="DZ223" s="19"/>
      <c r="EA223" s="19"/>
      <c r="EB223" s="19">
        <v>1</v>
      </c>
      <c r="EC223" s="19">
        <v>1</v>
      </c>
      <c r="ED223" s="19">
        <v>1</v>
      </c>
      <c r="EE223" s="19">
        <v>1</v>
      </c>
      <c r="EF223" s="19">
        <v>1</v>
      </c>
      <c r="EG223" s="19">
        <v>1</v>
      </c>
      <c r="EH223" s="19"/>
      <c r="EI223" s="19"/>
      <c r="EJ223" s="19"/>
      <c r="EK223" s="19">
        <v>1</v>
      </c>
      <c r="EL223" s="19"/>
      <c r="EM223" s="19">
        <v>1</v>
      </c>
      <c r="EN223" s="19"/>
      <c r="EO223" s="19"/>
      <c r="EP223" s="19">
        <v>1</v>
      </c>
      <c r="EQ223" s="19">
        <v>1</v>
      </c>
      <c r="ER223" s="21">
        <v>1</v>
      </c>
      <c r="ES223" s="19">
        <v>1</v>
      </c>
      <c r="ET223" s="19">
        <v>1</v>
      </c>
      <c r="EU223" s="19">
        <v>1</v>
      </c>
      <c r="EV223" s="19"/>
      <c r="EW223" s="19">
        <v>1</v>
      </c>
      <c r="EX223" s="19" t="s">
        <v>400</v>
      </c>
      <c r="EY223" s="19"/>
      <c r="EZ223" s="19">
        <v>1</v>
      </c>
      <c r="FA223" s="19">
        <v>2</v>
      </c>
      <c r="FB223" s="19">
        <v>2</v>
      </c>
      <c r="FC223" s="19">
        <v>2</v>
      </c>
      <c r="FD223" s="19"/>
      <c r="FE223" s="19"/>
      <c r="FF223" s="19"/>
      <c r="FG223" s="19"/>
      <c r="FH223" s="19"/>
      <c r="FI223" s="19"/>
      <c r="FJ223" s="19"/>
      <c r="FK223" s="19">
        <v>1</v>
      </c>
      <c r="FL223" s="19">
        <v>1</v>
      </c>
      <c r="FM223" s="19">
        <v>1</v>
      </c>
      <c r="FN223" s="19">
        <v>1</v>
      </c>
      <c r="FO223" s="19">
        <v>1</v>
      </c>
      <c r="FP223" s="19">
        <v>1</v>
      </c>
      <c r="FQ223" s="19">
        <v>1</v>
      </c>
      <c r="FR223" s="19">
        <v>1</v>
      </c>
      <c r="FS223" s="19">
        <v>1</v>
      </c>
      <c r="FT223" s="19">
        <v>2</v>
      </c>
      <c r="FU223" s="19">
        <v>2</v>
      </c>
      <c r="FV223" s="19">
        <v>2</v>
      </c>
      <c r="FW223" s="19">
        <v>2</v>
      </c>
      <c r="FX223" s="19">
        <v>2</v>
      </c>
      <c r="FY223" s="19">
        <v>2</v>
      </c>
      <c r="FZ223" s="19">
        <v>2</v>
      </c>
      <c r="GA223" s="19">
        <v>2</v>
      </c>
      <c r="GB223" s="19"/>
      <c r="GC223" s="19">
        <v>2</v>
      </c>
      <c r="GD223" s="19">
        <v>1</v>
      </c>
      <c r="GE223" s="19">
        <v>2</v>
      </c>
      <c r="GF223" s="19"/>
      <c r="GG223" s="19">
        <v>2</v>
      </c>
      <c r="GH223" s="19">
        <v>2</v>
      </c>
      <c r="GI223" s="19">
        <v>2</v>
      </c>
      <c r="GJ223" s="19">
        <v>1</v>
      </c>
      <c r="GK223" s="19"/>
      <c r="GL223" s="21">
        <v>1</v>
      </c>
      <c r="GM223" s="21">
        <v>1</v>
      </c>
      <c r="GN223" s="19">
        <v>1</v>
      </c>
      <c r="GO223" s="19">
        <v>1</v>
      </c>
      <c r="GP223" s="19">
        <v>1</v>
      </c>
      <c r="GQ223" s="21">
        <v>1</v>
      </c>
      <c r="GR223" s="21">
        <v>1</v>
      </c>
      <c r="GS223" s="19">
        <v>1</v>
      </c>
      <c r="GT223" s="19">
        <v>1</v>
      </c>
      <c r="GU223" s="21">
        <v>1</v>
      </c>
      <c r="GV223" s="21">
        <v>1</v>
      </c>
      <c r="GW223" s="19">
        <v>1</v>
      </c>
      <c r="GX223" s="19">
        <v>1</v>
      </c>
      <c r="GY223" s="19">
        <v>1</v>
      </c>
      <c r="GZ223" s="19"/>
      <c r="HA223" s="19"/>
      <c r="HB223" s="19"/>
      <c r="HC223" s="19">
        <v>1</v>
      </c>
      <c r="HD223" s="19">
        <v>2</v>
      </c>
      <c r="HE223" s="19"/>
      <c r="HF223" s="19"/>
      <c r="HG223" s="19">
        <v>1</v>
      </c>
      <c r="HH223" s="19">
        <v>1</v>
      </c>
      <c r="HI223" s="19">
        <v>1</v>
      </c>
      <c r="HJ223" s="19">
        <v>1</v>
      </c>
      <c r="HK223" s="21">
        <v>1</v>
      </c>
      <c r="HL223" s="21">
        <v>1</v>
      </c>
      <c r="HM223" s="21">
        <v>1</v>
      </c>
      <c r="HN223" s="21">
        <v>1</v>
      </c>
      <c r="HO223" s="21">
        <v>1</v>
      </c>
      <c r="HP223" s="19">
        <v>1</v>
      </c>
      <c r="HQ223" s="19">
        <v>1</v>
      </c>
      <c r="HR223" s="19">
        <v>2</v>
      </c>
      <c r="HS223" s="19"/>
      <c r="HT223" s="19"/>
      <c r="HU223" s="19">
        <v>2</v>
      </c>
      <c r="HV223" s="19">
        <v>2</v>
      </c>
      <c r="HW223" s="19">
        <v>2</v>
      </c>
      <c r="HX223" s="19">
        <v>2</v>
      </c>
      <c r="HY223" s="19">
        <v>2</v>
      </c>
      <c r="HZ223" s="19">
        <v>2</v>
      </c>
      <c r="IA223" s="19">
        <v>2</v>
      </c>
      <c r="IB223" s="19">
        <v>2</v>
      </c>
      <c r="IC223" s="19">
        <v>2</v>
      </c>
      <c r="ID223" s="84">
        <v>2</v>
      </c>
      <c r="IE223" s="19">
        <v>2</v>
      </c>
      <c r="IF223" s="19">
        <v>2</v>
      </c>
      <c r="IG223" s="19">
        <v>2</v>
      </c>
      <c r="IH223" s="19">
        <v>2</v>
      </c>
      <c r="II223" s="19">
        <v>2</v>
      </c>
      <c r="IJ223" s="19">
        <v>2</v>
      </c>
      <c r="IK223" s="19">
        <v>2</v>
      </c>
      <c r="IL223" s="19">
        <v>2</v>
      </c>
      <c r="IM223" s="19">
        <v>2</v>
      </c>
      <c r="IN223" s="19">
        <v>2</v>
      </c>
      <c r="IO223" s="19">
        <v>2</v>
      </c>
      <c r="IP223" s="19">
        <v>2</v>
      </c>
      <c r="IQ223" s="19">
        <v>2</v>
      </c>
      <c r="IR223" s="19">
        <v>2</v>
      </c>
      <c r="IS223" s="19">
        <v>2</v>
      </c>
      <c r="IT223" s="19">
        <v>2</v>
      </c>
      <c r="IU223" s="19">
        <v>2</v>
      </c>
      <c r="IV223" s="19">
        <v>2</v>
      </c>
      <c r="IW223" s="19">
        <v>2</v>
      </c>
      <c r="IX223" s="19">
        <v>2</v>
      </c>
      <c r="IY223" s="19">
        <v>2</v>
      </c>
      <c r="IZ223" s="19">
        <v>2</v>
      </c>
      <c r="JA223" s="19">
        <v>2</v>
      </c>
      <c r="JB223" s="19">
        <v>2</v>
      </c>
      <c r="JC223" s="19">
        <v>2</v>
      </c>
      <c r="JD223" s="19">
        <v>2</v>
      </c>
      <c r="JE223" s="19">
        <v>2</v>
      </c>
      <c r="JF223" s="19">
        <v>2</v>
      </c>
      <c r="JG223" s="19">
        <v>2</v>
      </c>
      <c r="JH223" s="19">
        <v>2</v>
      </c>
      <c r="JI223" s="19">
        <v>2</v>
      </c>
      <c r="JJ223" s="19">
        <v>2</v>
      </c>
      <c r="JK223" s="19">
        <v>2</v>
      </c>
      <c r="JL223" s="19">
        <v>2</v>
      </c>
      <c r="JM223" s="19">
        <v>2</v>
      </c>
      <c r="JN223" s="19">
        <v>2</v>
      </c>
      <c r="JO223" s="19">
        <v>2</v>
      </c>
      <c r="JP223" s="19">
        <v>2</v>
      </c>
      <c r="JQ223" s="19">
        <v>2</v>
      </c>
      <c r="JR223" s="19">
        <v>2</v>
      </c>
      <c r="JS223" s="19">
        <v>2</v>
      </c>
      <c r="JT223" s="19">
        <v>2</v>
      </c>
      <c r="JU223" s="19">
        <v>2</v>
      </c>
      <c r="JV223" s="19">
        <v>2</v>
      </c>
      <c r="JW223" s="19">
        <v>2</v>
      </c>
      <c r="JX223" s="19">
        <v>2</v>
      </c>
      <c r="JY223" s="19">
        <v>2</v>
      </c>
      <c r="JZ223" s="19">
        <v>2</v>
      </c>
      <c r="KA223" s="19">
        <v>2</v>
      </c>
      <c r="KB223" s="19">
        <v>2</v>
      </c>
      <c r="KC223" s="19">
        <v>2</v>
      </c>
      <c r="KD223" s="19">
        <v>2</v>
      </c>
      <c r="KE223" s="19">
        <v>2</v>
      </c>
      <c r="KF223" s="19">
        <v>2</v>
      </c>
      <c r="KG223" s="19">
        <v>2</v>
      </c>
      <c r="KH223" s="19">
        <v>2</v>
      </c>
      <c r="KI223" s="19">
        <v>2</v>
      </c>
      <c r="KJ223" s="19">
        <v>2</v>
      </c>
      <c r="KK223" s="19">
        <v>2</v>
      </c>
      <c r="KL223" s="19">
        <v>2</v>
      </c>
      <c r="KM223" s="19">
        <v>2</v>
      </c>
      <c r="KN223" s="19">
        <v>2</v>
      </c>
      <c r="KO223" s="19">
        <v>2</v>
      </c>
      <c r="KP223" s="19">
        <v>2</v>
      </c>
      <c r="KQ223" s="19">
        <v>2</v>
      </c>
      <c r="KR223" s="19"/>
      <c r="KS223" s="19"/>
      <c r="KT223" s="19">
        <v>2</v>
      </c>
      <c r="KU223" s="19">
        <v>2</v>
      </c>
      <c r="KV223" s="19">
        <v>2</v>
      </c>
      <c r="KW223" s="19">
        <v>2</v>
      </c>
      <c r="KX223" s="19">
        <v>2</v>
      </c>
      <c r="KY223" s="19">
        <v>2</v>
      </c>
      <c r="KZ223" s="19">
        <v>2</v>
      </c>
      <c r="LA223" s="19">
        <v>2</v>
      </c>
      <c r="LB223" s="19">
        <v>2</v>
      </c>
      <c r="LC223" s="19">
        <v>2</v>
      </c>
      <c r="LD223" s="19">
        <v>2</v>
      </c>
      <c r="LE223" s="19">
        <v>2</v>
      </c>
      <c r="LF223" s="19">
        <v>2</v>
      </c>
      <c r="LG223" s="19">
        <v>2</v>
      </c>
      <c r="LH223" s="19">
        <v>2</v>
      </c>
      <c r="LI223" s="19">
        <v>2</v>
      </c>
      <c r="LJ223" s="19">
        <v>2</v>
      </c>
      <c r="LK223" s="19">
        <v>2</v>
      </c>
      <c r="LL223" s="19">
        <v>2</v>
      </c>
      <c r="LM223" s="19">
        <v>2</v>
      </c>
      <c r="LN223" s="19">
        <v>2</v>
      </c>
      <c r="LO223" s="19">
        <v>2</v>
      </c>
      <c r="LP223" s="19">
        <v>2</v>
      </c>
      <c r="LQ223" s="19">
        <v>2</v>
      </c>
      <c r="LR223" s="19">
        <v>2</v>
      </c>
      <c r="LS223" s="19">
        <v>2</v>
      </c>
      <c r="LT223" s="19">
        <v>2</v>
      </c>
      <c r="LU223" s="19">
        <v>2</v>
      </c>
      <c r="LV223" s="19">
        <v>2</v>
      </c>
      <c r="LW223" s="19">
        <v>2</v>
      </c>
      <c r="LX223" s="19">
        <v>2</v>
      </c>
      <c r="LY223" s="19">
        <v>2</v>
      </c>
      <c r="LZ223" s="19">
        <v>2</v>
      </c>
      <c r="MA223" s="19">
        <v>2</v>
      </c>
      <c r="MB223" s="19">
        <v>2</v>
      </c>
      <c r="MC223" s="19">
        <v>2</v>
      </c>
      <c r="MD223" s="19">
        <v>2</v>
      </c>
      <c r="ME223" s="19">
        <v>2</v>
      </c>
      <c r="MF223" s="19"/>
      <c r="MG223" s="19">
        <v>2</v>
      </c>
      <c r="MH223" s="19">
        <v>2</v>
      </c>
      <c r="MI223" s="19">
        <v>2</v>
      </c>
      <c r="MJ223" s="19">
        <v>2</v>
      </c>
      <c r="MK223" s="19">
        <v>2</v>
      </c>
      <c r="ML223" s="19">
        <v>2</v>
      </c>
      <c r="MM223" s="19">
        <v>2</v>
      </c>
      <c r="MN223" s="19">
        <v>2</v>
      </c>
      <c r="MO223" s="19">
        <v>2</v>
      </c>
      <c r="MP223" s="19">
        <v>2</v>
      </c>
      <c r="MQ223" s="19">
        <v>2</v>
      </c>
      <c r="MR223" s="19">
        <v>2</v>
      </c>
      <c r="MS223" s="19">
        <v>2</v>
      </c>
      <c r="MT223" s="19">
        <v>2</v>
      </c>
      <c r="MU223" s="19">
        <v>2</v>
      </c>
      <c r="MV223" s="19">
        <v>2</v>
      </c>
      <c r="MW223" s="19">
        <v>2</v>
      </c>
      <c r="MX223" s="19">
        <v>2</v>
      </c>
      <c r="MY223" s="19">
        <v>2</v>
      </c>
      <c r="MZ223" s="19">
        <v>2</v>
      </c>
      <c r="NA223" s="19">
        <v>2</v>
      </c>
      <c r="NB223" s="19">
        <v>2</v>
      </c>
      <c r="NC223" s="19">
        <v>2</v>
      </c>
      <c r="ND223" s="19">
        <v>2</v>
      </c>
      <c r="NE223" s="19">
        <v>2</v>
      </c>
      <c r="NF223" s="19">
        <v>2</v>
      </c>
      <c r="NG223" s="19">
        <v>2</v>
      </c>
      <c r="NH223" s="19">
        <v>2</v>
      </c>
      <c r="NI223" s="19">
        <v>2</v>
      </c>
      <c r="NJ223" s="19">
        <v>2</v>
      </c>
      <c r="NK223" s="19">
        <v>2</v>
      </c>
      <c r="NL223" s="19"/>
      <c r="NM223" s="19"/>
      <c r="NN223" s="19">
        <v>2</v>
      </c>
      <c r="NO223" s="19">
        <v>2</v>
      </c>
      <c r="NP223" s="19">
        <v>2</v>
      </c>
      <c r="NQ223" s="19">
        <v>2</v>
      </c>
      <c r="NR223" s="19">
        <v>2</v>
      </c>
      <c r="NS223" s="19">
        <v>2</v>
      </c>
      <c r="NT223" s="19">
        <v>2</v>
      </c>
      <c r="NU223" s="19">
        <v>2</v>
      </c>
      <c r="NV223" s="19">
        <v>2</v>
      </c>
      <c r="NW223" s="19">
        <v>2</v>
      </c>
      <c r="NX223" s="19">
        <v>2</v>
      </c>
      <c r="NY223" s="19">
        <v>2</v>
      </c>
      <c r="NZ223" s="19">
        <v>2</v>
      </c>
      <c r="OA223" s="19">
        <v>2</v>
      </c>
      <c r="OB223" s="19">
        <v>2</v>
      </c>
      <c r="OC223" s="19">
        <v>2</v>
      </c>
      <c r="OD223" s="19">
        <v>2</v>
      </c>
      <c r="OE223" s="19">
        <v>1</v>
      </c>
      <c r="OF223" s="19">
        <v>1</v>
      </c>
      <c r="OG223" s="19">
        <v>2</v>
      </c>
      <c r="OH223" s="19">
        <v>2</v>
      </c>
      <c r="OI223" s="19">
        <v>2</v>
      </c>
      <c r="OJ223" s="19">
        <v>2</v>
      </c>
      <c r="OK223" s="19">
        <v>2</v>
      </c>
      <c r="OL223" s="19">
        <v>2</v>
      </c>
      <c r="OM223" s="19">
        <v>2</v>
      </c>
      <c r="ON223" s="19">
        <v>2</v>
      </c>
      <c r="OO223" s="19">
        <v>2</v>
      </c>
      <c r="OP223" s="19">
        <v>2</v>
      </c>
      <c r="OQ223" s="19"/>
      <c r="OR223" s="19">
        <v>2</v>
      </c>
      <c r="OS223" s="19">
        <v>2</v>
      </c>
      <c r="OT223" s="19"/>
      <c r="OU223" s="19"/>
      <c r="OV223" s="19">
        <v>2</v>
      </c>
      <c r="OW223" s="19">
        <v>2</v>
      </c>
      <c r="OX223" s="19"/>
      <c r="OY223" s="19"/>
      <c r="OZ223" s="19">
        <v>2</v>
      </c>
      <c r="PA223" s="19">
        <v>2</v>
      </c>
      <c r="PB223" s="19">
        <v>2</v>
      </c>
      <c r="PC223" s="19">
        <v>2</v>
      </c>
      <c r="PD223" s="19"/>
      <c r="PE223" s="19"/>
      <c r="PF223" s="19">
        <v>2</v>
      </c>
      <c r="PG223" s="19">
        <v>2</v>
      </c>
      <c r="PH223" s="19">
        <v>2</v>
      </c>
      <c r="PI223" s="19">
        <v>2</v>
      </c>
      <c r="PJ223" s="19">
        <v>2</v>
      </c>
      <c r="PK223" s="19">
        <v>2</v>
      </c>
      <c r="PL223" s="19"/>
      <c r="PM223" s="19">
        <v>2</v>
      </c>
      <c r="PN223" s="19">
        <v>2</v>
      </c>
      <c r="PO223" s="19">
        <v>2</v>
      </c>
      <c r="PP223" s="19">
        <v>2</v>
      </c>
      <c r="PQ223" s="19">
        <v>2</v>
      </c>
      <c r="PR223" s="19">
        <v>2</v>
      </c>
      <c r="PS223" s="19">
        <v>2</v>
      </c>
      <c r="PT223" s="19">
        <v>2</v>
      </c>
      <c r="PU223" s="19">
        <v>2</v>
      </c>
      <c r="PV223" s="19">
        <v>2</v>
      </c>
      <c r="PW223" s="19">
        <v>2</v>
      </c>
      <c r="PX223" s="19">
        <v>2</v>
      </c>
      <c r="PY223" s="19"/>
      <c r="PZ223" s="19"/>
      <c r="QA223" s="19">
        <v>2</v>
      </c>
      <c r="QB223" s="19">
        <v>2</v>
      </c>
      <c r="QC223" s="19">
        <v>2</v>
      </c>
      <c r="QD223" s="19">
        <v>2</v>
      </c>
      <c r="QE223" s="19">
        <v>2</v>
      </c>
      <c r="QF223" s="19">
        <v>2</v>
      </c>
      <c r="QG223" s="19">
        <v>2</v>
      </c>
      <c r="QH223" s="19">
        <v>2</v>
      </c>
      <c r="QI223" s="19">
        <v>2</v>
      </c>
      <c r="QJ223" s="19">
        <v>2</v>
      </c>
      <c r="QK223" s="19">
        <v>2</v>
      </c>
      <c r="QL223" s="19">
        <v>2</v>
      </c>
      <c r="QM223" s="19">
        <v>2</v>
      </c>
      <c r="QN223" s="19">
        <v>2</v>
      </c>
      <c r="QO223" s="19">
        <v>2</v>
      </c>
      <c r="QP223" s="19">
        <v>1</v>
      </c>
      <c r="QQ223" s="19">
        <v>1</v>
      </c>
      <c r="QR223" s="19">
        <v>1</v>
      </c>
      <c r="QS223" s="19">
        <v>2</v>
      </c>
      <c r="QT223" s="19">
        <v>2</v>
      </c>
      <c r="QU223" s="19">
        <v>2</v>
      </c>
      <c r="QV223" s="19">
        <v>2</v>
      </c>
      <c r="QW223" s="19"/>
      <c r="QX223" s="19">
        <v>2</v>
      </c>
      <c r="QY223" s="19">
        <v>2</v>
      </c>
      <c r="QZ223" s="19">
        <v>2</v>
      </c>
      <c r="RA223" s="19">
        <v>2</v>
      </c>
      <c r="RB223" s="19">
        <v>2</v>
      </c>
      <c r="RC223" s="19">
        <v>2</v>
      </c>
      <c r="RD223" s="19">
        <v>2</v>
      </c>
      <c r="RE223" s="19">
        <v>2</v>
      </c>
      <c r="RF223" s="19">
        <v>2</v>
      </c>
      <c r="RG223" s="19">
        <v>2</v>
      </c>
      <c r="RH223" s="19">
        <v>2</v>
      </c>
      <c r="RI223" s="19">
        <v>2</v>
      </c>
      <c r="RJ223" s="19">
        <v>2</v>
      </c>
      <c r="RK223" s="19">
        <v>2</v>
      </c>
      <c r="RL223" s="19">
        <v>2</v>
      </c>
      <c r="RM223" s="19">
        <v>2</v>
      </c>
      <c r="RN223" s="19">
        <v>2</v>
      </c>
      <c r="RO223" s="19">
        <v>2</v>
      </c>
      <c r="RP223" s="19">
        <v>2</v>
      </c>
      <c r="RQ223" s="19">
        <v>2</v>
      </c>
      <c r="RR223" s="19">
        <v>2</v>
      </c>
      <c r="RS223" s="19">
        <v>2</v>
      </c>
      <c r="RT223" s="19">
        <v>2</v>
      </c>
      <c r="RU223" s="19">
        <v>2</v>
      </c>
      <c r="RV223" s="19">
        <v>2</v>
      </c>
      <c r="RW223" s="19">
        <v>2</v>
      </c>
      <c r="RX223" s="19">
        <v>2</v>
      </c>
      <c r="RY223" s="19">
        <v>2</v>
      </c>
      <c r="RZ223" s="19">
        <v>1</v>
      </c>
      <c r="SA223" s="19">
        <v>1</v>
      </c>
      <c r="SB223" s="73">
        <v>2</v>
      </c>
      <c r="SC223" s="73">
        <v>2</v>
      </c>
      <c r="SD223" s="73">
        <v>2</v>
      </c>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row>
    <row r="224" spans="2:572" ht="15" customHeight="1" outlineLevel="1">
      <c r="B224" s="23" t="s">
        <v>905</v>
      </c>
      <c r="C224" s="69" t="str">
        <f>HYPERLINK("#Référentiel_de_Compétences!"&amp;ADDRESS(6+MATCH(B224,[2]Référentiel_de_Compétences!$B$7:$B$218,0),4),"Définition")</f>
        <v>Définition</v>
      </c>
      <c r="D224" s="20" t="str">
        <f>VLOOKUP(B224,[2]Référentiel_de_Compétences!$B$7:$C$399,2,0)</f>
        <v>Orientation résultats</v>
      </c>
      <c r="E224" s="21">
        <v>2</v>
      </c>
      <c r="F224" s="21">
        <v>2</v>
      </c>
      <c r="G224" s="21">
        <v>2</v>
      </c>
      <c r="H224" s="21">
        <v>1</v>
      </c>
      <c r="I224" s="21">
        <v>1</v>
      </c>
      <c r="J224" s="21"/>
      <c r="K224" s="21"/>
      <c r="L224" s="21"/>
      <c r="M224" s="21">
        <v>1</v>
      </c>
      <c r="N224" s="21">
        <v>1</v>
      </c>
      <c r="O224" s="21"/>
      <c r="P224" s="21"/>
      <c r="Q224" s="21"/>
      <c r="R224" s="21">
        <v>1</v>
      </c>
      <c r="S224" s="21"/>
      <c r="T224" s="21"/>
      <c r="U224" s="21">
        <v>1</v>
      </c>
      <c r="V224" s="21">
        <v>1</v>
      </c>
      <c r="W224" s="21"/>
      <c r="X224" s="21"/>
      <c r="Y224" s="21"/>
      <c r="Z224" s="19"/>
      <c r="AA224" s="19"/>
      <c r="AB224" s="19"/>
      <c r="AC224" s="21">
        <v>1</v>
      </c>
      <c r="AD224" s="19">
        <v>1</v>
      </c>
      <c r="AE224" s="21">
        <v>1</v>
      </c>
      <c r="AF224" s="19">
        <v>1</v>
      </c>
      <c r="AG224" s="21">
        <v>2</v>
      </c>
      <c r="AH224" s="19">
        <v>1</v>
      </c>
      <c r="AI224" s="21">
        <v>1</v>
      </c>
      <c r="AJ224" s="19">
        <v>1</v>
      </c>
      <c r="AK224" s="21">
        <v>1</v>
      </c>
      <c r="AL224" s="19">
        <v>1</v>
      </c>
      <c r="AM224" s="19">
        <v>1</v>
      </c>
      <c r="AN224" s="21">
        <v>1</v>
      </c>
      <c r="AO224" s="21">
        <v>1</v>
      </c>
      <c r="AP224" s="21">
        <v>1</v>
      </c>
      <c r="AQ224" s="21">
        <v>1</v>
      </c>
      <c r="AR224" s="21">
        <v>1</v>
      </c>
      <c r="AS224" s="21">
        <v>1</v>
      </c>
      <c r="AT224" s="21"/>
      <c r="AU224" s="21"/>
      <c r="AV224" s="21">
        <v>1</v>
      </c>
      <c r="AW224" s="21">
        <v>1</v>
      </c>
      <c r="AX224" s="19"/>
      <c r="AY224" s="19">
        <v>1</v>
      </c>
      <c r="AZ224" s="19">
        <v>1</v>
      </c>
      <c r="BA224" s="19">
        <v>1</v>
      </c>
      <c r="BB224" s="21">
        <v>2</v>
      </c>
      <c r="BC224" s="21">
        <v>2</v>
      </c>
      <c r="BD224" s="21">
        <v>2</v>
      </c>
      <c r="BE224" s="21">
        <v>2</v>
      </c>
      <c r="BF224" s="21">
        <v>1</v>
      </c>
      <c r="BG224" s="21">
        <v>1</v>
      </c>
      <c r="BH224" s="21">
        <v>1</v>
      </c>
      <c r="BI224" s="21">
        <v>1</v>
      </c>
      <c r="BJ224" s="21">
        <v>1</v>
      </c>
      <c r="BK224" s="21">
        <v>1</v>
      </c>
      <c r="BL224" s="21">
        <v>2</v>
      </c>
      <c r="BM224" s="21">
        <v>2</v>
      </c>
      <c r="BN224" s="21">
        <v>1</v>
      </c>
      <c r="BO224" s="21">
        <v>1</v>
      </c>
      <c r="BP224" s="21">
        <v>1</v>
      </c>
      <c r="BQ224" s="21">
        <v>1</v>
      </c>
      <c r="BR224" s="21">
        <v>1</v>
      </c>
      <c r="BS224" s="21">
        <v>1</v>
      </c>
      <c r="BT224" s="21">
        <v>1</v>
      </c>
      <c r="BU224" s="21">
        <v>1</v>
      </c>
      <c r="BV224" s="21">
        <v>1</v>
      </c>
      <c r="BW224" s="21">
        <v>1</v>
      </c>
      <c r="BX224" s="21">
        <v>1</v>
      </c>
      <c r="BY224" s="21"/>
      <c r="BZ224" s="21">
        <v>1</v>
      </c>
      <c r="CA224" s="21">
        <v>1</v>
      </c>
      <c r="CB224" s="21">
        <v>1</v>
      </c>
      <c r="CC224" s="21">
        <v>1</v>
      </c>
      <c r="CD224" s="21">
        <v>1</v>
      </c>
      <c r="CE224" s="21"/>
      <c r="CF224" s="21"/>
      <c r="CG224" s="21"/>
      <c r="CH224" s="21"/>
      <c r="CI224" s="21"/>
      <c r="CJ224" s="21">
        <v>1</v>
      </c>
      <c r="CK224" s="21">
        <v>1</v>
      </c>
      <c r="CL224" s="21"/>
      <c r="CM224" s="21"/>
      <c r="CN224" s="21">
        <v>1</v>
      </c>
      <c r="CO224" s="21">
        <v>2</v>
      </c>
      <c r="CP224" s="21">
        <v>2</v>
      </c>
      <c r="CQ224" s="21">
        <v>1</v>
      </c>
      <c r="CR224" s="21">
        <v>1</v>
      </c>
      <c r="CS224" s="21">
        <v>1</v>
      </c>
      <c r="CT224" s="21">
        <v>1</v>
      </c>
      <c r="CU224" s="21"/>
      <c r="CV224" s="21"/>
      <c r="CW224" s="21">
        <v>1</v>
      </c>
      <c r="CX224" s="21">
        <v>1</v>
      </c>
      <c r="CY224" s="21">
        <v>1</v>
      </c>
      <c r="CZ224" s="21">
        <v>1</v>
      </c>
      <c r="DA224" s="21">
        <v>1</v>
      </c>
      <c r="DB224" s="21">
        <v>1</v>
      </c>
      <c r="DC224" s="21">
        <v>1</v>
      </c>
      <c r="DD224" s="21">
        <v>1</v>
      </c>
      <c r="DE224" s="19">
        <v>1</v>
      </c>
      <c r="DF224" s="19">
        <v>1</v>
      </c>
      <c r="DG224" s="19">
        <v>1</v>
      </c>
      <c r="DH224" s="21">
        <v>1</v>
      </c>
      <c r="DI224" s="21">
        <v>1</v>
      </c>
      <c r="DJ224" s="21">
        <v>1</v>
      </c>
      <c r="DK224" s="21">
        <v>1</v>
      </c>
      <c r="DL224" s="21">
        <v>1</v>
      </c>
      <c r="DM224" s="21">
        <v>1</v>
      </c>
      <c r="DN224" s="21">
        <v>1</v>
      </c>
      <c r="DO224" s="21"/>
      <c r="DP224" s="21">
        <v>1</v>
      </c>
      <c r="DQ224" s="21">
        <v>1</v>
      </c>
      <c r="DR224" s="21"/>
      <c r="DS224" s="21">
        <v>1</v>
      </c>
      <c r="DT224" s="21">
        <v>1</v>
      </c>
      <c r="DU224" s="21">
        <v>1</v>
      </c>
      <c r="DV224" s="21"/>
      <c r="DW224" s="21"/>
      <c r="DX224" s="21">
        <v>2</v>
      </c>
      <c r="DY224" s="21">
        <v>2</v>
      </c>
      <c r="DZ224" s="21"/>
      <c r="EA224" s="21"/>
      <c r="EB224" s="19">
        <v>1</v>
      </c>
      <c r="EC224" s="19">
        <v>1</v>
      </c>
      <c r="ED224" s="21">
        <v>1</v>
      </c>
      <c r="EE224" s="21">
        <v>1</v>
      </c>
      <c r="EF224" s="21">
        <v>1</v>
      </c>
      <c r="EG224" s="21">
        <v>1</v>
      </c>
      <c r="EH224" s="21"/>
      <c r="EI224" s="21"/>
      <c r="EJ224" s="21"/>
      <c r="EK224" s="21">
        <v>1</v>
      </c>
      <c r="EL224" s="21">
        <v>1</v>
      </c>
      <c r="EM224" s="21">
        <v>1</v>
      </c>
      <c r="EN224" s="21">
        <v>1</v>
      </c>
      <c r="EO224" s="21"/>
      <c r="EP224" s="21">
        <v>1</v>
      </c>
      <c r="EQ224" s="21">
        <v>1</v>
      </c>
      <c r="ER224" s="21">
        <v>1</v>
      </c>
      <c r="ES224" s="21">
        <v>1</v>
      </c>
      <c r="ET224" s="21">
        <v>1</v>
      </c>
      <c r="EU224" s="21">
        <v>1</v>
      </c>
      <c r="EV224" s="21">
        <v>1</v>
      </c>
      <c r="EW224" s="21">
        <v>1</v>
      </c>
      <c r="EX224" s="21">
        <v>1</v>
      </c>
      <c r="EY224" s="21">
        <v>1</v>
      </c>
      <c r="EZ224" s="21">
        <v>1</v>
      </c>
      <c r="FA224" s="21">
        <v>2</v>
      </c>
      <c r="FB224" s="21">
        <v>2</v>
      </c>
      <c r="FC224" s="21">
        <v>2</v>
      </c>
      <c r="FD224" s="21">
        <v>1</v>
      </c>
      <c r="FE224" s="21">
        <v>1</v>
      </c>
      <c r="FF224" s="21">
        <v>1</v>
      </c>
      <c r="FG224" s="21">
        <v>1</v>
      </c>
      <c r="FH224" s="21">
        <v>1</v>
      </c>
      <c r="FI224" s="21">
        <v>1</v>
      </c>
      <c r="FJ224" s="21">
        <v>1</v>
      </c>
      <c r="FK224" s="21">
        <v>1</v>
      </c>
      <c r="FL224" s="21">
        <v>1</v>
      </c>
      <c r="FM224" s="21">
        <v>1</v>
      </c>
      <c r="FN224" s="21">
        <v>1</v>
      </c>
      <c r="FO224" s="21">
        <v>1</v>
      </c>
      <c r="FP224" s="21">
        <v>1</v>
      </c>
      <c r="FQ224" s="21">
        <v>1</v>
      </c>
      <c r="FR224" s="21">
        <v>1</v>
      </c>
      <c r="FS224" s="21">
        <v>1</v>
      </c>
      <c r="FT224" s="21">
        <v>1</v>
      </c>
      <c r="FU224" s="21">
        <v>1</v>
      </c>
      <c r="FV224" s="21">
        <v>1</v>
      </c>
      <c r="FW224" s="21">
        <v>1</v>
      </c>
      <c r="FX224" s="21">
        <v>1</v>
      </c>
      <c r="FY224" s="21">
        <v>1</v>
      </c>
      <c r="FZ224" s="21">
        <v>1</v>
      </c>
      <c r="GA224" s="21">
        <v>1</v>
      </c>
      <c r="GB224" s="21">
        <v>1</v>
      </c>
      <c r="GC224" s="21">
        <v>1</v>
      </c>
      <c r="GD224" s="21"/>
      <c r="GE224" s="21">
        <v>2</v>
      </c>
      <c r="GF224" s="21">
        <v>2</v>
      </c>
      <c r="GG224" s="21">
        <v>2</v>
      </c>
      <c r="GH224" s="21">
        <v>2</v>
      </c>
      <c r="GI224" s="21">
        <v>2</v>
      </c>
      <c r="GJ224" s="21"/>
      <c r="GK224" s="21">
        <v>2</v>
      </c>
      <c r="GL224" s="21">
        <v>1</v>
      </c>
      <c r="GM224" s="21">
        <v>1</v>
      </c>
      <c r="GN224" s="21">
        <v>1</v>
      </c>
      <c r="GO224" s="21">
        <v>1</v>
      </c>
      <c r="GP224" s="21">
        <v>1</v>
      </c>
      <c r="GQ224" s="21"/>
      <c r="GR224" s="21"/>
      <c r="GS224" s="21">
        <v>1</v>
      </c>
      <c r="GT224" s="21">
        <v>1</v>
      </c>
      <c r="GU224" s="21"/>
      <c r="GV224" s="21"/>
      <c r="GW224" s="21"/>
      <c r="GX224" s="21"/>
      <c r="GY224" s="21">
        <v>1</v>
      </c>
      <c r="GZ224" s="21"/>
      <c r="HA224" s="21"/>
      <c r="HB224" s="21"/>
      <c r="HC224" s="21">
        <v>1</v>
      </c>
      <c r="HD224" s="21">
        <v>2</v>
      </c>
      <c r="HE224" s="21"/>
      <c r="HF224" s="21"/>
      <c r="HG224" s="21"/>
      <c r="HH224" s="21"/>
      <c r="HI224" s="21">
        <v>2</v>
      </c>
      <c r="HJ224" s="21">
        <v>2</v>
      </c>
      <c r="HK224" s="21"/>
      <c r="HL224" s="21"/>
      <c r="HM224" s="21"/>
      <c r="HN224" s="21"/>
      <c r="HO224" s="21"/>
      <c r="HP224" s="21">
        <v>1</v>
      </c>
      <c r="HQ224" s="21">
        <v>1</v>
      </c>
      <c r="HR224" s="21">
        <v>2</v>
      </c>
      <c r="HS224" s="21">
        <v>2</v>
      </c>
      <c r="HT224" s="21">
        <v>2</v>
      </c>
      <c r="HU224" s="21">
        <v>2</v>
      </c>
      <c r="HV224" s="21">
        <v>2</v>
      </c>
      <c r="HW224" s="21">
        <v>2</v>
      </c>
      <c r="HX224" s="21">
        <v>2</v>
      </c>
      <c r="HY224" s="21">
        <v>2</v>
      </c>
      <c r="HZ224" s="21">
        <v>2</v>
      </c>
      <c r="IA224" s="21">
        <v>2</v>
      </c>
      <c r="IB224" s="21">
        <v>2</v>
      </c>
      <c r="IC224" s="21">
        <v>2</v>
      </c>
      <c r="ID224" s="84">
        <v>2</v>
      </c>
      <c r="IE224" s="21">
        <v>2</v>
      </c>
      <c r="IF224" s="21">
        <v>2</v>
      </c>
      <c r="IG224" s="21">
        <v>2</v>
      </c>
      <c r="IH224" s="21">
        <v>2</v>
      </c>
      <c r="II224" s="21">
        <v>2</v>
      </c>
      <c r="IJ224" s="21">
        <v>2</v>
      </c>
      <c r="IK224" s="21">
        <v>2</v>
      </c>
      <c r="IL224" s="21">
        <v>2</v>
      </c>
      <c r="IM224" s="21">
        <v>2</v>
      </c>
      <c r="IN224" s="21">
        <v>2</v>
      </c>
      <c r="IO224" s="21">
        <v>2</v>
      </c>
      <c r="IP224" s="21">
        <v>2</v>
      </c>
      <c r="IQ224" s="21">
        <v>2</v>
      </c>
      <c r="IR224" s="21">
        <v>2</v>
      </c>
      <c r="IS224" s="21">
        <v>2</v>
      </c>
      <c r="IT224" s="21">
        <v>2</v>
      </c>
      <c r="IU224" s="21">
        <v>2</v>
      </c>
      <c r="IV224" s="21">
        <v>2</v>
      </c>
      <c r="IW224" s="21">
        <v>2</v>
      </c>
      <c r="IX224" s="21">
        <v>2</v>
      </c>
      <c r="IY224" s="21">
        <v>2</v>
      </c>
      <c r="IZ224" s="21">
        <v>2</v>
      </c>
      <c r="JA224" s="21">
        <v>2</v>
      </c>
      <c r="JB224" s="21">
        <v>2</v>
      </c>
      <c r="JC224" s="21">
        <v>2</v>
      </c>
      <c r="JD224" s="21">
        <v>2</v>
      </c>
      <c r="JE224" s="21">
        <v>2</v>
      </c>
      <c r="JF224" s="21">
        <v>2</v>
      </c>
      <c r="JG224" s="21">
        <v>2</v>
      </c>
      <c r="JH224" s="21">
        <v>2</v>
      </c>
      <c r="JI224" s="21">
        <v>2</v>
      </c>
      <c r="JJ224" s="21">
        <v>2</v>
      </c>
      <c r="JK224" s="21">
        <v>2</v>
      </c>
      <c r="JL224" s="21">
        <v>2</v>
      </c>
      <c r="JM224" s="21">
        <v>2</v>
      </c>
      <c r="JN224" s="21">
        <v>2</v>
      </c>
      <c r="JO224" s="21">
        <v>2</v>
      </c>
      <c r="JP224" s="21">
        <v>2</v>
      </c>
      <c r="JQ224" s="21">
        <v>2</v>
      </c>
      <c r="JR224" s="21">
        <v>2</v>
      </c>
      <c r="JS224" s="21">
        <v>2</v>
      </c>
      <c r="JT224" s="21">
        <v>2</v>
      </c>
      <c r="JU224" s="21">
        <v>2</v>
      </c>
      <c r="JV224" s="21">
        <v>2</v>
      </c>
      <c r="JW224" s="21">
        <v>2</v>
      </c>
      <c r="JX224" s="21">
        <v>2</v>
      </c>
      <c r="JY224" s="21">
        <v>2</v>
      </c>
      <c r="JZ224" s="21">
        <v>2</v>
      </c>
      <c r="KA224" s="21">
        <v>2</v>
      </c>
      <c r="KB224" s="21">
        <v>2</v>
      </c>
      <c r="KC224" s="21">
        <v>2</v>
      </c>
      <c r="KD224" s="21">
        <v>2</v>
      </c>
      <c r="KE224" s="21">
        <v>2</v>
      </c>
      <c r="KF224" s="21">
        <v>2</v>
      </c>
      <c r="KG224" s="21">
        <v>2</v>
      </c>
      <c r="KH224" s="21">
        <v>2</v>
      </c>
      <c r="KI224" s="21">
        <v>2</v>
      </c>
      <c r="KJ224" s="21">
        <v>2</v>
      </c>
      <c r="KK224" s="21">
        <v>2</v>
      </c>
      <c r="KL224" s="21">
        <v>2</v>
      </c>
      <c r="KM224" s="21">
        <v>2</v>
      </c>
      <c r="KN224" s="21">
        <v>2</v>
      </c>
      <c r="KO224" s="21">
        <v>2</v>
      </c>
      <c r="KP224" s="21">
        <v>2</v>
      </c>
      <c r="KQ224" s="21"/>
      <c r="KR224" s="21">
        <v>2</v>
      </c>
      <c r="KS224" s="21">
        <v>2</v>
      </c>
      <c r="KT224" s="21"/>
      <c r="KU224" s="21">
        <v>2</v>
      </c>
      <c r="KV224" s="21">
        <v>2</v>
      </c>
      <c r="KW224" s="21">
        <v>2</v>
      </c>
      <c r="KX224" s="21">
        <v>2</v>
      </c>
      <c r="KY224" s="21">
        <v>2</v>
      </c>
      <c r="KZ224" s="21">
        <v>2</v>
      </c>
      <c r="LA224" s="21">
        <v>2</v>
      </c>
      <c r="LB224" s="21">
        <v>2</v>
      </c>
      <c r="LC224" s="21">
        <v>2</v>
      </c>
      <c r="LD224" s="21">
        <v>2</v>
      </c>
      <c r="LE224" s="21">
        <v>2</v>
      </c>
      <c r="LF224" s="21">
        <v>2</v>
      </c>
      <c r="LG224" s="21">
        <v>2</v>
      </c>
      <c r="LH224" s="21">
        <v>2</v>
      </c>
      <c r="LI224" s="21">
        <v>2</v>
      </c>
      <c r="LJ224" s="21">
        <v>2</v>
      </c>
      <c r="LK224" s="21">
        <v>2</v>
      </c>
      <c r="LL224" s="21">
        <v>2</v>
      </c>
      <c r="LM224" s="21">
        <v>2</v>
      </c>
      <c r="LN224" s="21">
        <v>2</v>
      </c>
      <c r="LO224" s="21">
        <v>2</v>
      </c>
      <c r="LP224" s="21">
        <v>2</v>
      </c>
      <c r="LQ224" s="21">
        <v>2</v>
      </c>
      <c r="LR224" s="21">
        <v>2</v>
      </c>
      <c r="LS224" s="21">
        <v>2</v>
      </c>
      <c r="LT224" s="21">
        <v>2</v>
      </c>
      <c r="LU224" s="21">
        <v>2</v>
      </c>
      <c r="LV224" s="21">
        <v>2</v>
      </c>
      <c r="LW224" s="21">
        <v>2</v>
      </c>
      <c r="LX224" s="21">
        <v>2</v>
      </c>
      <c r="LY224" s="21">
        <v>2</v>
      </c>
      <c r="LZ224" s="21">
        <v>2</v>
      </c>
      <c r="MA224" s="21">
        <v>2</v>
      </c>
      <c r="MB224" s="21">
        <v>2</v>
      </c>
      <c r="MC224" s="21">
        <v>2</v>
      </c>
      <c r="MD224" s="21">
        <v>2</v>
      </c>
      <c r="ME224" s="21">
        <v>2</v>
      </c>
      <c r="MF224" s="21">
        <v>2</v>
      </c>
      <c r="MG224" s="21">
        <v>2</v>
      </c>
      <c r="MH224" s="21">
        <v>2</v>
      </c>
      <c r="MI224" s="21">
        <v>2</v>
      </c>
      <c r="MJ224" s="21">
        <v>2</v>
      </c>
      <c r="MK224" s="21">
        <v>2</v>
      </c>
      <c r="ML224" s="21">
        <v>2</v>
      </c>
      <c r="MM224" s="21">
        <v>2</v>
      </c>
      <c r="MN224" s="21">
        <v>2</v>
      </c>
      <c r="MO224" s="21">
        <v>2</v>
      </c>
      <c r="MP224" s="21">
        <v>2</v>
      </c>
      <c r="MQ224" s="21">
        <v>2</v>
      </c>
      <c r="MR224" s="21">
        <v>2</v>
      </c>
      <c r="MS224" s="21">
        <v>2</v>
      </c>
      <c r="MT224" s="21">
        <v>2</v>
      </c>
      <c r="MU224" s="21">
        <v>2</v>
      </c>
      <c r="MV224" s="21">
        <v>2</v>
      </c>
      <c r="MW224" s="21">
        <v>2</v>
      </c>
      <c r="MX224" s="21">
        <v>2</v>
      </c>
      <c r="MY224" s="21">
        <v>2</v>
      </c>
      <c r="MZ224" s="21">
        <v>2</v>
      </c>
      <c r="NA224" s="21">
        <v>2</v>
      </c>
      <c r="NB224" s="21">
        <v>2</v>
      </c>
      <c r="NC224" s="21">
        <v>2</v>
      </c>
      <c r="ND224" s="21">
        <v>2</v>
      </c>
      <c r="NE224" s="21">
        <v>2</v>
      </c>
      <c r="NF224" s="21">
        <v>2</v>
      </c>
      <c r="NG224" s="21">
        <v>2</v>
      </c>
      <c r="NH224" s="21">
        <v>2</v>
      </c>
      <c r="NI224" s="21">
        <v>2</v>
      </c>
      <c r="NJ224" s="21">
        <v>2</v>
      </c>
      <c r="NK224" s="21">
        <v>2</v>
      </c>
      <c r="NL224" s="21">
        <v>2</v>
      </c>
      <c r="NM224" s="21">
        <v>2</v>
      </c>
      <c r="NN224" s="21">
        <v>2</v>
      </c>
      <c r="NO224" s="21">
        <v>2</v>
      </c>
      <c r="NP224" s="21">
        <v>2</v>
      </c>
      <c r="NQ224" s="21">
        <v>2</v>
      </c>
      <c r="NR224" s="21">
        <v>2</v>
      </c>
      <c r="NS224" s="21">
        <v>2</v>
      </c>
      <c r="NT224" s="21">
        <v>2</v>
      </c>
      <c r="NU224" s="21">
        <v>2</v>
      </c>
      <c r="NV224" s="21">
        <v>2</v>
      </c>
      <c r="NW224" s="21">
        <v>2</v>
      </c>
      <c r="NX224" s="21">
        <v>2</v>
      </c>
      <c r="NY224" s="21"/>
      <c r="NZ224" s="21"/>
      <c r="OA224" s="21">
        <v>2</v>
      </c>
      <c r="OB224" s="21">
        <v>2</v>
      </c>
      <c r="OC224" s="21">
        <v>2</v>
      </c>
      <c r="OD224" s="21"/>
      <c r="OE224" s="21"/>
      <c r="OF224" s="21"/>
      <c r="OG224" s="21">
        <v>2</v>
      </c>
      <c r="OH224" s="21">
        <v>2</v>
      </c>
      <c r="OI224" s="21">
        <v>2</v>
      </c>
      <c r="OJ224" s="21">
        <v>2</v>
      </c>
      <c r="OK224" s="21">
        <v>2</v>
      </c>
      <c r="OL224" s="21">
        <v>2</v>
      </c>
      <c r="OM224" s="21">
        <v>2</v>
      </c>
      <c r="ON224" s="21">
        <v>2</v>
      </c>
      <c r="OO224" s="21">
        <v>2</v>
      </c>
      <c r="OP224" s="21">
        <v>2</v>
      </c>
      <c r="OQ224" s="21">
        <v>2</v>
      </c>
      <c r="OR224" s="21">
        <v>2</v>
      </c>
      <c r="OS224" s="21">
        <v>2</v>
      </c>
      <c r="OT224" s="21">
        <v>2</v>
      </c>
      <c r="OU224" s="21">
        <v>2</v>
      </c>
      <c r="OV224" s="21">
        <v>2</v>
      </c>
      <c r="OW224" s="21">
        <v>2</v>
      </c>
      <c r="OX224" s="21">
        <v>2</v>
      </c>
      <c r="OY224" s="21">
        <v>2</v>
      </c>
      <c r="OZ224" s="21">
        <v>2</v>
      </c>
      <c r="PA224" s="21">
        <v>2</v>
      </c>
      <c r="PB224" s="21">
        <v>2</v>
      </c>
      <c r="PC224" s="21">
        <v>2</v>
      </c>
      <c r="PD224" s="21">
        <v>2</v>
      </c>
      <c r="PE224" s="21">
        <v>2</v>
      </c>
      <c r="PF224" s="21">
        <v>2</v>
      </c>
      <c r="PG224" s="21">
        <v>2</v>
      </c>
      <c r="PH224" s="21">
        <v>2</v>
      </c>
      <c r="PI224" s="21"/>
      <c r="PJ224" s="21">
        <v>2</v>
      </c>
      <c r="PK224" s="21">
        <v>2</v>
      </c>
      <c r="PL224" s="21">
        <v>2</v>
      </c>
      <c r="PM224" s="21">
        <v>2</v>
      </c>
      <c r="PN224" s="21">
        <v>2</v>
      </c>
      <c r="PO224" s="21">
        <v>2</v>
      </c>
      <c r="PP224" s="21">
        <v>2</v>
      </c>
      <c r="PQ224" s="21">
        <v>2</v>
      </c>
      <c r="PR224" s="21">
        <v>2</v>
      </c>
      <c r="PS224" s="21">
        <v>2</v>
      </c>
      <c r="PT224" s="21">
        <v>2</v>
      </c>
      <c r="PU224" s="21">
        <v>2</v>
      </c>
      <c r="PV224" s="21">
        <v>2</v>
      </c>
      <c r="PW224" s="21">
        <v>2</v>
      </c>
      <c r="PX224" s="21">
        <v>2</v>
      </c>
      <c r="PY224" s="21"/>
      <c r="PZ224" s="21"/>
      <c r="QA224" s="21">
        <v>2</v>
      </c>
      <c r="QB224" s="21">
        <v>2</v>
      </c>
      <c r="QC224" s="21">
        <v>2</v>
      </c>
      <c r="QD224" s="21">
        <v>2</v>
      </c>
      <c r="QE224" s="21">
        <v>2</v>
      </c>
      <c r="QF224" s="21">
        <v>2</v>
      </c>
      <c r="QG224" s="21">
        <v>2</v>
      </c>
      <c r="QH224" s="21">
        <v>2</v>
      </c>
      <c r="QI224" s="21">
        <v>2</v>
      </c>
      <c r="QJ224" s="21"/>
      <c r="QK224" s="21"/>
      <c r="QL224" s="21"/>
      <c r="QM224" s="21">
        <v>2</v>
      </c>
      <c r="QN224" s="21">
        <v>2</v>
      </c>
      <c r="QO224" s="21">
        <v>2</v>
      </c>
      <c r="QP224" s="21"/>
      <c r="QQ224" s="21"/>
      <c r="QR224" s="21"/>
      <c r="QS224" s="21"/>
      <c r="QT224" s="21"/>
      <c r="QU224" s="21"/>
      <c r="QV224" s="21"/>
      <c r="QW224" s="21"/>
      <c r="QX224" s="21">
        <v>2</v>
      </c>
      <c r="QY224" s="21">
        <v>2</v>
      </c>
      <c r="QZ224" s="21">
        <v>2</v>
      </c>
      <c r="RA224" s="21">
        <v>2</v>
      </c>
      <c r="RB224" s="21">
        <v>2</v>
      </c>
      <c r="RC224" s="21">
        <v>2</v>
      </c>
      <c r="RD224" s="21">
        <v>2</v>
      </c>
      <c r="RE224" s="21">
        <v>2</v>
      </c>
      <c r="RF224" s="21">
        <v>2</v>
      </c>
      <c r="RG224" s="21">
        <v>2</v>
      </c>
      <c r="RH224" s="21">
        <v>2</v>
      </c>
      <c r="RI224" s="21">
        <v>2</v>
      </c>
      <c r="RJ224" s="21">
        <v>2</v>
      </c>
      <c r="RK224" s="21">
        <v>2</v>
      </c>
      <c r="RL224" s="21">
        <v>2</v>
      </c>
      <c r="RM224" s="21">
        <v>2</v>
      </c>
      <c r="RN224" s="21">
        <v>2</v>
      </c>
      <c r="RO224" s="21">
        <v>2</v>
      </c>
      <c r="RP224" s="21">
        <v>2</v>
      </c>
      <c r="RQ224" s="21">
        <v>2</v>
      </c>
      <c r="RR224" s="21">
        <v>2</v>
      </c>
      <c r="RS224" s="21">
        <v>2</v>
      </c>
      <c r="RT224" s="21">
        <v>2</v>
      </c>
      <c r="RU224" s="21">
        <v>2</v>
      </c>
      <c r="RV224" s="21">
        <v>2</v>
      </c>
      <c r="RW224" s="21">
        <v>2</v>
      </c>
      <c r="RX224" s="21">
        <v>2</v>
      </c>
      <c r="RY224" s="21">
        <v>2</v>
      </c>
      <c r="RZ224" s="21">
        <v>1</v>
      </c>
      <c r="SA224" s="21">
        <v>1</v>
      </c>
      <c r="SB224" s="73">
        <v>2</v>
      </c>
      <c r="SC224" s="73">
        <v>2</v>
      </c>
      <c r="SD224" s="73">
        <v>2</v>
      </c>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row>
    <row r="225" spans="2:572" ht="15" hidden="1" customHeight="1" outlineLevel="1">
      <c r="B225" s="23" t="s">
        <v>906</v>
      </c>
      <c r="C225" s="69" t="str">
        <f>HYPERLINK("#Référentiel_de_Compétences!"&amp;ADDRESS(6+MATCH(B225,[2]Référentiel_de_Compétences!$B$7:$B$218,0),4),"Définition")</f>
        <v>Définition</v>
      </c>
      <c r="D225" s="20" t="str">
        <f>VLOOKUP(B225,[2]Référentiel_de_Compétences!$B$7:$C$399,2,0)</f>
        <v xml:space="preserve">Coopération et ouverture </v>
      </c>
      <c r="E225" s="21"/>
      <c r="F225" s="21"/>
      <c r="G225" s="21"/>
      <c r="H225" s="21"/>
      <c r="I225" s="21"/>
      <c r="J225" s="21"/>
      <c r="K225" s="21"/>
      <c r="L225" s="21"/>
      <c r="M225" s="21">
        <v>2</v>
      </c>
      <c r="N225" s="21"/>
      <c r="O225" s="21">
        <v>2</v>
      </c>
      <c r="P225" s="21">
        <v>2</v>
      </c>
      <c r="Q225" s="21">
        <v>1</v>
      </c>
      <c r="R225" s="21"/>
      <c r="S225" s="21"/>
      <c r="T225" s="21"/>
      <c r="U225" s="21"/>
      <c r="V225" s="21"/>
      <c r="W225" s="21"/>
      <c r="X225" s="21"/>
      <c r="Y225" s="21"/>
      <c r="Z225" s="19"/>
      <c r="AA225" s="19"/>
      <c r="AB225" s="19"/>
      <c r="AC225" s="21">
        <v>2</v>
      </c>
      <c r="AD225" s="19"/>
      <c r="AE225" s="21"/>
      <c r="AF225" s="19"/>
      <c r="AG225" s="21"/>
      <c r="AH225" s="19"/>
      <c r="AI225" s="21">
        <v>1</v>
      </c>
      <c r="AJ225" s="19"/>
      <c r="AK225" s="21"/>
      <c r="AL225" s="19"/>
      <c r="AM225" s="19"/>
      <c r="AN225" s="21"/>
      <c r="AO225" s="21"/>
      <c r="AP225" s="21"/>
      <c r="AQ225" s="21"/>
      <c r="AR225" s="21"/>
      <c r="AS225" s="21"/>
      <c r="AT225" s="21"/>
      <c r="AU225" s="21"/>
      <c r="AV225" s="19"/>
      <c r="AW225" s="19"/>
      <c r="AX225" s="19"/>
      <c r="AY225" s="19"/>
      <c r="AZ225" s="19"/>
      <c r="BA225" s="19"/>
      <c r="BB225" s="21"/>
      <c r="BC225" s="21"/>
      <c r="BD225" s="21">
        <v>2</v>
      </c>
      <c r="BE225" s="21">
        <v>2</v>
      </c>
      <c r="BF225" s="21"/>
      <c r="BG225" s="21"/>
      <c r="BH225" s="21"/>
      <c r="BI225" s="21"/>
      <c r="BJ225" s="21"/>
      <c r="BK225" s="21"/>
      <c r="BL225" s="21"/>
      <c r="BM225" s="21"/>
      <c r="BN225" s="21"/>
      <c r="BO225" s="21"/>
      <c r="BP225" s="21"/>
      <c r="BQ225" s="21"/>
      <c r="BR225" s="21"/>
      <c r="BS225" s="21"/>
      <c r="BT225" s="21"/>
      <c r="BU225" s="21"/>
      <c r="BV225" s="21"/>
      <c r="BW225" s="21">
        <v>2</v>
      </c>
      <c r="BX225" s="21">
        <v>2</v>
      </c>
      <c r="BY225" s="21"/>
      <c r="BZ225" s="21"/>
      <c r="CA225" s="21">
        <v>2</v>
      </c>
      <c r="CB225" s="21">
        <v>1</v>
      </c>
      <c r="CC225" s="21"/>
      <c r="CD225" s="21"/>
      <c r="CE225" s="21"/>
      <c r="CF225" s="21"/>
      <c r="CG225" s="21"/>
      <c r="CH225" s="21">
        <v>1</v>
      </c>
      <c r="CI225" s="21"/>
      <c r="CJ225" s="21"/>
      <c r="CK225" s="21"/>
      <c r="CL225" s="21">
        <v>1</v>
      </c>
      <c r="CM225" s="21">
        <v>1</v>
      </c>
      <c r="CN225" s="21"/>
      <c r="CO225" s="21">
        <v>2</v>
      </c>
      <c r="CP225" s="21">
        <v>2</v>
      </c>
      <c r="CQ225" s="21">
        <v>1</v>
      </c>
      <c r="CR225" s="21">
        <v>1</v>
      </c>
      <c r="CS225" s="21">
        <v>1</v>
      </c>
      <c r="CT225" s="21">
        <v>1</v>
      </c>
      <c r="CU225" s="21"/>
      <c r="CV225" s="21"/>
      <c r="CW225" s="21"/>
      <c r="CX225" s="21">
        <v>2</v>
      </c>
      <c r="CY225" s="21">
        <v>1</v>
      </c>
      <c r="CZ225" s="21">
        <v>2</v>
      </c>
      <c r="DA225" s="21">
        <v>2</v>
      </c>
      <c r="DB225" s="21">
        <v>1</v>
      </c>
      <c r="DC225" s="21">
        <v>1</v>
      </c>
      <c r="DD225" s="21">
        <v>1</v>
      </c>
      <c r="DE225" s="19">
        <v>1</v>
      </c>
      <c r="DF225" s="19">
        <v>1</v>
      </c>
      <c r="DG225" s="19">
        <v>1</v>
      </c>
      <c r="DH225" s="21"/>
      <c r="DI225" s="21">
        <v>2</v>
      </c>
      <c r="DJ225" s="21">
        <v>1</v>
      </c>
      <c r="DK225" s="21">
        <v>2</v>
      </c>
      <c r="DL225" s="21">
        <v>2</v>
      </c>
      <c r="DM225" s="21">
        <v>2</v>
      </c>
      <c r="DN225" s="21">
        <v>2</v>
      </c>
      <c r="DO225" s="21"/>
      <c r="DP225" s="21">
        <v>1</v>
      </c>
      <c r="DQ225" s="21">
        <v>1</v>
      </c>
      <c r="DR225" s="21"/>
      <c r="DS225" s="21"/>
      <c r="DT225" s="21"/>
      <c r="DU225" s="21">
        <v>1</v>
      </c>
      <c r="DV225" s="21"/>
      <c r="DW225" s="21"/>
      <c r="DX225" s="21"/>
      <c r="DY225" s="21"/>
      <c r="DZ225" s="21"/>
      <c r="EA225" s="21"/>
      <c r="EB225" s="19"/>
      <c r="EC225" s="19"/>
      <c r="ED225" s="21">
        <v>1</v>
      </c>
      <c r="EE225" s="21"/>
      <c r="EF225" s="21">
        <v>2</v>
      </c>
      <c r="EG225" s="21">
        <v>1</v>
      </c>
      <c r="EH225" s="21">
        <v>1</v>
      </c>
      <c r="EI225" s="21">
        <v>1</v>
      </c>
      <c r="EJ225" s="21">
        <v>1</v>
      </c>
      <c r="EK225" s="21">
        <v>2</v>
      </c>
      <c r="EL225" s="21">
        <v>2</v>
      </c>
      <c r="EM225" s="21">
        <v>1</v>
      </c>
      <c r="EN225" s="21">
        <v>1</v>
      </c>
      <c r="EO225" s="21">
        <v>2</v>
      </c>
      <c r="EP225" s="21">
        <v>1</v>
      </c>
      <c r="EQ225" s="21">
        <v>1</v>
      </c>
      <c r="ER225" s="21">
        <v>1</v>
      </c>
      <c r="ES225" s="21">
        <v>2</v>
      </c>
      <c r="ET225" s="21">
        <v>1</v>
      </c>
      <c r="EU225" s="21">
        <v>1</v>
      </c>
      <c r="EV225" s="21">
        <v>1</v>
      </c>
      <c r="EW225" s="21">
        <v>2</v>
      </c>
      <c r="EX225" s="21">
        <v>2</v>
      </c>
      <c r="EY225" s="21">
        <v>2</v>
      </c>
      <c r="EZ225" s="21"/>
      <c r="FA225" s="21">
        <v>2</v>
      </c>
      <c r="FB225" s="21"/>
      <c r="FC225" s="21"/>
      <c r="FD225" s="21">
        <v>1</v>
      </c>
      <c r="FE225" s="21">
        <v>1</v>
      </c>
      <c r="FF225" s="21"/>
      <c r="FG225" s="21"/>
      <c r="FH225" s="21"/>
      <c r="FI225" s="21"/>
      <c r="FJ225" s="21"/>
      <c r="FK225" s="21">
        <v>2</v>
      </c>
      <c r="FL225" s="21"/>
      <c r="FM225" s="21"/>
      <c r="FN225" s="21">
        <v>1</v>
      </c>
      <c r="FO225" s="21">
        <v>1</v>
      </c>
      <c r="FP225" s="21"/>
      <c r="FQ225" s="21"/>
      <c r="FR225" s="21"/>
      <c r="FS225" s="21"/>
      <c r="FT225" s="21"/>
      <c r="FU225" s="21"/>
      <c r="FV225" s="21"/>
      <c r="FW225" s="21"/>
      <c r="FX225" s="21"/>
      <c r="FY225" s="21"/>
      <c r="FZ225" s="21"/>
      <c r="GA225" s="21"/>
      <c r="GB225" s="21">
        <v>1</v>
      </c>
      <c r="GC225" s="21"/>
      <c r="GD225" s="21"/>
      <c r="GE225" s="21">
        <v>2</v>
      </c>
      <c r="GF225" s="21"/>
      <c r="GG225" s="21">
        <v>2</v>
      </c>
      <c r="GH225" s="21">
        <v>2</v>
      </c>
      <c r="GI225" s="21">
        <v>2</v>
      </c>
      <c r="GJ225" s="21"/>
      <c r="GK225" s="21"/>
      <c r="GL225" s="21"/>
      <c r="GM225" s="21"/>
      <c r="GN225" s="21">
        <v>2</v>
      </c>
      <c r="GO225" s="21">
        <v>1</v>
      </c>
      <c r="GP225" s="21">
        <v>1</v>
      </c>
      <c r="GQ225" s="21"/>
      <c r="GR225" s="21"/>
      <c r="GS225" s="21">
        <v>1</v>
      </c>
      <c r="GT225" s="21">
        <v>1</v>
      </c>
      <c r="GU225" s="21">
        <v>1</v>
      </c>
      <c r="GV225" s="21">
        <v>1</v>
      </c>
      <c r="GW225" s="21"/>
      <c r="GX225" s="21"/>
      <c r="GY225" s="21"/>
      <c r="GZ225" s="21">
        <v>1</v>
      </c>
      <c r="HA225" s="21">
        <v>1</v>
      </c>
      <c r="HB225" s="21">
        <v>1</v>
      </c>
      <c r="HC225" s="21"/>
      <c r="HD225" s="21">
        <v>1</v>
      </c>
      <c r="HE225" s="21">
        <v>1</v>
      </c>
      <c r="HF225" s="21">
        <v>1</v>
      </c>
      <c r="HG225" s="21"/>
      <c r="HH225" s="21"/>
      <c r="HI225" s="21"/>
      <c r="HJ225" s="21"/>
      <c r="HK225" s="21"/>
      <c r="HL225" s="21"/>
      <c r="HM225" s="21"/>
      <c r="HN225" s="21"/>
      <c r="HO225" s="21"/>
      <c r="HP225" s="21"/>
      <c r="HQ225" s="21">
        <v>2</v>
      </c>
      <c r="HR225" s="21">
        <v>2</v>
      </c>
      <c r="HS225" s="21"/>
      <c r="HT225" s="21"/>
      <c r="HU225" s="21">
        <v>2</v>
      </c>
      <c r="HV225" s="21">
        <v>2</v>
      </c>
      <c r="HW225" s="21">
        <v>2</v>
      </c>
      <c r="HX225" s="21">
        <v>2</v>
      </c>
      <c r="HY225" s="21">
        <v>2</v>
      </c>
      <c r="HZ225" s="21">
        <v>2</v>
      </c>
      <c r="IA225" s="21">
        <v>2</v>
      </c>
      <c r="IB225" s="21">
        <v>2</v>
      </c>
      <c r="IC225" s="21">
        <v>2</v>
      </c>
      <c r="ID225" s="84"/>
      <c r="IE225" s="21">
        <v>2</v>
      </c>
      <c r="IF225" s="21">
        <v>2</v>
      </c>
      <c r="IG225" s="21">
        <v>2</v>
      </c>
      <c r="IH225" s="21">
        <v>2</v>
      </c>
      <c r="II225" s="21">
        <v>2</v>
      </c>
      <c r="IJ225" s="21">
        <v>2</v>
      </c>
      <c r="IK225" s="21">
        <v>2</v>
      </c>
      <c r="IL225" s="21">
        <v>2</v>
      </c>
      <c r="IM225" s="21">
        <v>2</v>
      </c>
      <c r="IN225" s="21">
        <v>2</v>
      </c>
      <c r="IO225" s="21">
        <v>2</v>
      </c>
      <c r="IP225" s="21">
        <v>2</v>
      </c>
      <c r="IQ225" s="21">
        <v>2</v>
      </c>
      <c r="IR225" s="21">
        <v>2</v>
      </c>
      <c r="IS225" s="21">
        <v>2</v>
      </c>
      <c r="IT225" s="21">
        <v>2</v>
      </c>
      <c r="IU225" s="21">
        <v>2</v>
      </c>
      <c r="IV225" s="21">
        <v>2</v>
      </c>
      <c r="IW225" s="21">
        <v>2</v>
      </c>
      <c r="IX225" s="21">
        <v>2</v>
      </c>
      <c r="IY225" s="21">
        <v>2</v>
      </c>
      <c r="IZ225" s="21">
        <v>2</v>
      </c>
      <c r="JA225" s="21">
        <v>2</v>
      </c>
      <c r="JB225" s="21">
        <v>2</v>
      </c>
      <c r="JC225" s="21">
        <v>2</v>
      </c>
      <c r="JD225" s="21">
        <v>2</v>
      </c>
      <c r="JE225" s="21">
        <v>2</v>
      </c>
      <c r="JF225" s="21">
        <v>2</v>
      </c>
      <c r="JG225" s="21">
        <v>2</v>
      </c>
      <c r="JH225" s="21">
        <v>2</v>
      </c>
      <c r="JI225" s="21">
        <v>2</v>
      </c>
      <c r="JJ225" s="21">
        <v>2</v>
      </c>
      <c r="JK225" s="21">
        <v>2</v>
      </c>
      <c r="JL225" s="21">
        <v>2</v>
      </c>
      <c r="JM225" s="21"/>
      <c r="JN225" s="21"/>
      <c r="JO225" s="21"/>
      <c r="JP225" s="21"/>
      <c r="JQ225" s="21"/>
      <c r="JR225" s="21"/>
      <c r="JS225" s="21"/>
      <c r="JT225" s="21"/>
      <c r="JU225" s="21"/>
      <c r="JV225" s="21">
        <v>2</v>
      </c>
      <c r="JW225" s="21"/>
      <c r="JX225" s="21"/>
      <c r="JY225" s="21"/>
      <c r="JZ225" s="21"/>
      <c r="KA225" s="21"/>
      <c r="KB225" s="21"/>
      <c r="KC225" s="21">
        <v>2</v>
      </c>
      <c r="KD225" s="21">
        <v>2</v>
      </c>
      <c r="KE225" s="21"/>
      <c r="KF225" s="21"/>
      <c r="KG225" s="21"/>
      <c r="KH225" s="21"/>
      <c r="KI225" s="21"/>
      <c r="KJ225" s="21"/>
      <c r="KK225" s="21"/>
      <c r="KL225" s="21"/>
      <c r="KM225" s="21"/>
      <c r="KN225" s="21"/>
      <c r="KO225" s="21"/>
      <c r="KP225" s="21"/>
      <c r="KQ225" s="21">
        <v>2</v>
      </c>
      <c r="KR225" s="21">
        <v>2</v>
      </c>
      <c r="KS225" s="21">
        <v>2</v>
      </c>
      <c r="KT225" s="21">
        <v>2</v>
      </c>
      <c r="KU225" s="21">
        <v>2</v>
      </c>
      <c r="KV225" s="21">
        <v>2</v>
      </c>
      <c r="KW225" s="21">
        <v>2</v>
      </c>
      <c r="KX225" s="21">
        <v>2</v>
      </c>
      <c r="KY225" s="21">
        <v>2</v>
      </c>
      <c r="KZ225" s="21">
        <v>2</v>
      </c>
      <c r="LA225" s="21">
        <v>2</v>
      </c>
      <c r="LB225" s="21">
        <v>2</v>
      </c>
      <c r="LC225" s="21">
        <v>2</v>
      </c>
      <c r="LD225" s="21">
        <v>2</v>
      </c>
      <c r="LE225" s="21">
        <v>2</v>
      </c>
      <c r="LF225" s="21">
        <v>2</v>
      </c>
      <c r="LG225" s="21">
        <v>2</v>
      </c>
      <c r="LH225" s="21">
        <v>2</v>
      </c>
      <c r="LI225" s="21">
        <v>2</v>
      </c>
      <c r="LJ225" s="21">
        <v>2</v>
      </c>
      <c r="LK225" s="21">
        <v>2</v>
      </c>
      <c r="LL225" s="21">
        <v>2</v>
      </c>
      <c r="LM225" s="21">
        <v>2</v>
      </c>
      <c r="LN225" s="21">
        <v>2</v>
      </c>
      <c r="LO225" s="21">
        <v>2</v>
      </c>
      <c r="LP225" s="21">
        <v>2</v>
      </c>
      <c r="LQ225" s="21">
        <v>2</v>
      </c>
      <c r="LR225" s="21">
        <v>2</v>
      </c>
      <c r="LS225" s="21">
        <v>2</v>
      </c>
      <c r="LT225" s="21">
        <v>2</v>
      </c>
      <c r="LU225" s="21">
        <v>2</v>
      </c>
      <c r="LV225" s="21">
        <v>2</v>
      </c>
      <c r="LW225" s="21">
        <v>2</v>
      </c>
      <c r="LX225" s="21">
        <v>2</v>
      </c>
      <c r="LY225" s="21">
        <v>2</v>
      </c>
      <c r="LZ225" s="21">
        <v>2</v>
      </c>
      <c r="MA225" s="21">
        <v>2</v>
      </c>
      <c r="MB225" s="21">
        <v>2</v>
      </c>
      <c r="MC225" s="21">
        <v>2</v>
      </c>
      <c r="MD225" s="21">
        <v>2</v>
      </c>
      <c r="ME225" s="21">
        <v>2</v>
      </c>
      <c r="MF225" s="21"/>
      <c r="MG225" s="21">
        <v>2</v>
      </c>
      <c r="MH225" s="21">
        <v>2</v>
      </c>
      <c r="MI225" s="21">
        <v>2</v>
      </c>
      <c r="MJ225" s="21">
        <v>2</v>
      </c>
      <c r="MK225" s="21">
        <v>2</v>
      </c>
      <c r="ML225" s="21">
        <v>2</v>
      </c>
      <c r="MM225" s="21">
        <v>2</v>
      </c>
      <c r="MN225" s="21">
        <v>2</v>
      </c>
      <c r="MO225" s="21">
        <v>2</v>
      </c>
      <c r="MP225" s="21">
        <v>2</v>
      </c>
      <c r="MQ225" s="21">
        <v>2</v>
      </c>
      <c r="MR225" s="21">
        <v>2</v>
      </c>
      <c r="MS225" s="21">
        <v>2</v>
      </c>
      <c r="MT225" s="21">
        <v>2</v>
      </c>
      <c r="MU225" s="21">
        <v>2</v>
      </c>
      <c r="MV225" s="21">
        <v>2</v>
      </c>
      <c r="MW225" s="21">
        <v>2</v>
      </c>
      <c r="MX225" s="21">
        <v>2</v>
      </c>
      <c r="MY225" s="21">
        <v>2</v>
      </c>
      <c r="MZ225" s="21">
        <v>2</v>
      </c>
      <c r="NA225" s="21">
        <v>2</v>
      </c>
      <c r="NB225" s="21">
        <v>2</v>
      </c>
      <c r="NC225" s="21">
        <v>2</v>
      </c>
      <c r="ND225" s="21">
        <v>2</v>
      </c>
      <c r="NE225" s="21">
        <v>2</v>
      </c>
      <c r="NF225" s="21">
        <v>2</v>
      </c>
      <c r="NG225" s="21"/>
      <c r="NH225" s="21"/>
      <c r="NI225" s="21"/>
      <c r="NJ225" s="21">
        <v>2</v>
      </c>
      <c r="NK225" s="21"/>
      <c r="NL225" s="21">
        <v>2</v>
      </c>
      <c r="NM225" s="21">
        <v>2</v>
      </c>
      <c r="NN225" s="21">
        <v>2</v>
      </c>
      <c r="NO225" s="21">
        <v>2</v>
      </c>
      <c r="NP225" s="21">
        <v>2</v>
      </c>
      <c r="NQ225" s="21">
        <v>2</v>
      </c>
      <c r="NR225" s="21">
        <v>2</v>
      </c>
      <c r="NS225" s="21">
        <v>2</v>
      </c>
      <c r="NT225" s="21">
        <v>2</v>
      </c>
      <c r="NU225" s="21">
        <v>2</v>
      </c>
      <c r="NV225" s="21"/>
      <c r="NW225" s="21"/>
      <c r="NX225" s="21"/>
      <c r="NY225" s="21">
        <v>2</v>
      </c>
      <c r="NZ225" s="21">
        <v>2</v>
      </c>
      <c r="OA225" s="21"/>
      <c r="OB225" s="21"/>
      <c r="OC225" s="21"/>
      <c r="OD225" s="21">
        <v>2</v>
      </c>
      <c r="OE225" s="21">
        <v>1</v>
      </c>
      <c r="OF225" s="21">
        <v>1</v>
      </c>
      <c r="OG225" s="21"/>
      <c r="OH225" s="21"/>
      <c r="OI225" s="21"/>
      <c r="OJ225" s="21">
        <v>2</v>
      </c>
      <c r="OK225" s="21">
        <v>2</v>
      </c>
      <c r="OL225" s="21">
        <v>2</v>
      </c>
      <c r="OM225" s="21">
        <v>2</v>
      </c>
      <c r="ON225" s="21">
        <v>2</v>
      </c>
      <c r="OO225" s="21">
        <v>2</v>
      </c>
      <c r="OP225" s="21">
        <v>2</v>
      </c>
      <c r="OQ225" s="21">
        <v>2</v>
      </c>
      <c r="OR225" s="21">
        <v>2</v>
      </c>
      <c r="OS225" s="21">
        <v>2</v>
      </c>
      <c r="OT225" s="21">
        <v>2</v>
      </c>
      <c r="OU225" s="21">
        <v>2</v>
      </c>
      <c r="OV225" s="21"/>
      <c r="OW225" s="21"/>
      <c r="OX225" s="21">
        <v>2</v>
      </c>
      <c r="OY225" s="21">
        <v>2</v>
      </c>
      <c r="OZ225" s="21">
        <v>2</v>
      </c>
      <c r="PA225" s="21"/>
      <c r="PB225" s="21"/>
      <c r="PC225" s="21"/>
      <c r="PD225" s="21">
        <v>2</v>
      </c>
      <c r="PE225" s="21">
        <v>2</v>
      </c>
      <c r="PF225" s="21"/>
      <c r="PG225" s="21"/>
      <c r="PH225" s="21"/>
      <c r="PI225" s="21"/>
      <c r="PJ225" s="21">
        <v>2</v>
      </c>
      <c r="PK225" s="21">
        <v>2</v>
      </c>
      <c r="PL225" s="21"/>
      <c r="PM225" s="21"/>
      <c r="PN225" s="21"/>
      <c r="PO225" s="21"/>
      <c r="PP225" s="21"/>
      <c r="PQ225" s="21"/>
      <c r="PR225" s="21"/>
      <c r="PS225" s="21">
        <v>2</v>
      </c>
      <c r="PT225" s="21">
        <v>2</v>
      </c>
      <c r="PU225" s="21">
        <v>2</v>
      </c>
      <c r="PV225" s="21"/>
      <c r="PW225" s="21"/>
      <c r="PX225" s="21"/>
      <c r="PY225" s="21"/>
      <c r="PZ225" s="21"/>
      <c r="QA225" s="21"/>
      <c r="QB225" s="21"/>
      <c r="QC225" s="21">
        <v>2</v>
      </c>
      <c r="QD225" s="21">
        <v>2</v>
      </c>
      <c r="QE225" s="21">
        <v>2</v>
      </c>
      <c r="QF225" s="21">
        <v>2</v>
      </c>
      <c r="QG225" s="21">
        <v>2</v>
      </c>
      <c r="QH225" s="21">
        <v>2</v>
      </c>
      <c r="QI225" s="21"/>
      <c r="QJ225" s="21">
        <v>2</v>
      </c>
      <c r="QK225" s="21">
        <v>2</v>
      </c>
      <c r="QL225" s="21">
        <v>2</v>
      </c>
      <c r="QM225" s="21"/>
      <c r="QN225" s="21"/>
      <c r="QO225" s="21"/>
      <c r="QP225" s="21"/>
      <c r="QQ225" s="21"/>
      <c r="QR225" s="21"/>
      <c r="QS225" s="21">
        <v>2</v>
      </c>
      <c r="QT225" s="21">
        <v>2</v>
      </c>
      <c r="QU225" s="21">
        <v>2</v>
      </c>
      <c r="QV225" s="21">
        <v>2</v>
      </c>
      <c r="QW225" s="21">
        <v>2</v>
      </c>
      <c r="QX225" s="21">
        <v>2</v>
      </c>
      <c r="QY225" s="21">
        <v>2</v>
      </c>
      <c r="QZ225" s="21">
        <v>2</v>
      </c>
      <c r="RA225" s="21">
        <v>2</v>
      </c>
      <c r="RB225" s="21">
        <v>2</v>
      </c>
      <c r="RC225" s="21">
        <v>2</v>
      </c>
      <c r="RD225" s="21">
        <v>2</v>
      </c>
      <c r="RE225" s="21">
        <v>2</v>
      </c>
      <c r="RF225" s="21">
        <v>2</v>
      </c>
      <c r="RG225" s="21">
        <v>2</v>
      </c>
      <c r="RH225" s="21">
        <v>2</v>
      </c>
      <c r="RI225" s="21">
        <v>2</v>
      </c>
      <c r="RJ225" s="21">
        <v>2</v>
      </c>
      <c r="RK225" s="21">
        <v>2</v>
      </c>
      <c r="RL225" s="21">
        <v>2</v>
      </c>
      <c r="RM225" s="21">
        <v>2</v>
      </c>
      <c r="RN225" s="21">
        <v>2</v>
      </c>
      <c r="RO225" s="21">
        <v>2</v>
      </c>
      <c r="RP225" s="21">
        <v>2</v>
      </c>
      <c r="RQ225" s="21">
        <v>2</v>
      </c>
      <c r="RR225" s="21">
        <v>2</v>
      </c>
      <c r="RS225" s="21">
        <v>2</v>
      </c>
      <c r="RT225" s="21">
        <v>2</v>
      </c>
      <c r="RU225" s="21">
        <v>2</v>
      </c>
      <c r="RV225" s="21">
        <v>2</v>
      </c>
      <c r="RW225" s="21">
        <v>2</v>
      </c>
      <c r="RX225" s="21">
        <v>2</v>
      </c>
      <c r="RY225" s="21">
        <v>2</v>
      </c>
      <c r="RZ225" s="21">
        <v>1</v>
      </c>
      <c r="SA225" s="21">
        <v>1</v>
      </c>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row>
    <row r="226" spans="2:572" ht="15" hidden="1" customHeight="1" outlineLevel="1">
      <c r="B226" s="23" t="s">
        <v>907</v>
      </c>
      <c r="C226" s="69" t="str">
        <f>HYPERLINK("#Référentiel_de_Compétences!"&amp;ADDRESS(6+MATCH(B226,[2]Référentiel_de_Compétences!$B$7:$B$218,0),4),"Définition")</f>
        <v>Définition</v>
      </c>
      <c r="D226" s="20" t="str">
        <f>VLOOKUP(B226,[2]Référentiel_de_Compétences!$B$7:$C$399,2,0)</f>
        <v>Orientation stratégique</v>
      </c>
      <c r="E226" s="21"/>
      <c r="F226" s="21"/>
      <c r="G226" s="21"/>
      <c r="H226" s="21"/>
      <c r="I226" s="21"/>
      <c r="J226" s="21"/>
      <c r="K226" s="21"/>
      <c r="L226" s="21"/>
      <c r="M226" s="21"/>
      <c r="N226" s="21"/>
      <c r="O226" s="21"/>
      <c r="P226" s="21"/>
      <c r="Q226" s="21"/>
      <c r="R226" s="21"/>
      <c r="S226" s="21"/>
      <c r="T226" s="21"/>
      <c r="U226" s="21"/>
      <c r="V226" s="21"/>
      <c r="W226" s="21"/>
      <c r="X226" s="21"/>
      <c r="Y226" s="21"/>
      <c r="Z226" s="19"/>
      <c r="AA226" s="19"/>
      <c r="AB226" s="19"/>
      <c r="AC226" s="21"/>
      <c r="AD226" s="19"/>
      <c r="AE226" s="21"/>
      <c r="AF226" s="19"/>
      <c r="AG226" s="21"/>
      <c r="AH226" s="19"/>
      <c r="AI226" s="21"/>
      <c r="AJ226" s="19"/>
      <c r="AK226" s="21"/>
      <c r="AL226" s="19"/>
      <c r="AM226" s="19"/>
      <c r="AN226" s="21"/>
      <c r="AO226" s="21"/>
      <c r="AP226" s="21"/>
      <c r="AQ226" s="21"/>
      <c r="AR226" s="21"/>
      <c r="AS226" s="21"/>
      <c r="AT226" s="21"/>
      <c r="AU226" s="21"/>
      <c r="AV226" s="19"/>
      <c r="AW226" s="19"/>
      <c r="AX226" s="19"/>
      <c r="AY226" s="19"/>
      <c r="AZ226" s="19"/>
      <c r="BA226" s="19"/>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v>2</v>
      </c>
      <c r="CE226" s="21">
        <v>2</v>
      </c>
      <c r="CF226" s="21"/>
      <c r="CG226" s="21"/>
      <c r="CH226" s="21"/>
      <c r="CI226" s="21"/>
      <c r="CJ226" s="21"/>
      <c r="CK226" s="21"/>
      <c r="CL226" s="21">
        <v>2</v>
      </c>
      <c r="CM226" s="21">
        <v>1</v>
      </c>
      <c r="CN226" s="21"/>
      <c r="CO226" s="21"/>
      <c r="CP226" s="21"/>
      <c r="CQ226" s="21">
        <v>1</v>
      </c>
      <c r="CR226" s="21">
        <v>1</v>
      </c>
      <c r="CS226" s="21">
        <v>1</v>
      </c>
      <c r="CT226" s="21"/>
      <c r="CU226" s="21"/>
      <c r="CV226" s="21"/>
      <c r="CW226" s="21"/>
      <c r="CX226" s="21"/>
      <c r="CY226" s="21"/>
      <c r="CZ226" s="21">
        <v>2</v>
      </c>
      <c r="DA226" s="21">
        <v>2</v>
      </c>
      <c r="DB226" s="21">
        <v>2</v>
      </c>
      <c r="DC226" s="21">
        <v>2</v>
      </c>
      <c r="DD226" s="21">
        <v>1</v>
      </c>
      <c r="DE226" s="19">
        <v>1</v>
      </c>
      <c r="DF226" s="19">
        <v>1</v>
      </c>
      <c r="DG226" s="19">
        <v>1</v>
      </c>
      <c r="DH226" s="21"/>
      <c r="DI226" s="21"/>
      <c r="DJ226" s="21"/>
      <c r="DK226" s="21">
        <v>2</v>
      </c>
      <c r="DL226" s="21">
        <v>2</v>
      </c>
      <c r="DM226" s="21">
        <v>2</v>
      </c>
      <c r="DN226" s="21">
        <v>1</v>
      </c>
      <c r="DO226" s="21"/>
      <c r="DP226" s="21">
        <v>1</v>
      </c>
      <c r="DQ226" s="21">
        <v>1</v>
      </c>
      <c r="DR226" s="21">
        <v>1</v>
      </c>
      <c r="DS226" s="21">
        <v>1</v>
      </c>
      <c r="DT226" s="21">
        <v>1</v>
      </c>
      <c r="DU226" s="21">
        <v>1</v>
      </c>
      <c r="DV226" s="21"/>
      <c r="DW226" s="21"/>
      <c r="DX226" s="21"/>
      <c r="DY226" s="21"/>
      <c r="DZ226" s="21">
        <v>1</v>
      </c>
      <c r="EA226" s="21">
        <v>1</v>
      </c>
      <c r="EB226" s="19">
        <v>1</v>
      </c>
      <c r="EC226" s="19">
        <v>1</v>
      </c>
      <c r="ED226" s="21">
        <v>1</v>
      </c>
      <c r="EE226" s="21"/>
      <c r="EF226" s="21"/>
      <c r="EG226" s="21"/>
      <c r="EH226" s="21"/>
      <c r="EI226" s="21"/>
      <c r="EJ226" s="21">
        <v>1</v>
      </c>
      <c r="EK226" s="21"/>
      <c r="EL226" s="21"/>
      <c r="EM226" s="21">
        <v>1</v>
      </c>
      <c r="EN226" s="21">
        <v>1</v>
      </c>
      <c r="EO226" s="21">
        <v>1</v>
      </c>
      <c r="EP226" s="21">
        <v>1</v>
      </c>
      <c r="EQ226" s="21">
        <v>1</v>
      </c>
      <c r="ER226" s="21">
        <v>1</v>
      </c>
      <c r="ES226" s="21"/>
      <c r="ET226" s="21">
        <v>1</v>
      </c>
      <c r="EU226" s="21">
        <v>1</v>
      </c>
      <c r="EV226" s="21">
        <v>1</v>
      </c>
      <c r="EW226" s="21"/>
      <c r="EX226" s="21"/>
      <c r="EY226" s="21"/>
      <c r="EZ226" s="21">
        <v>2</v>
      </c>
      <c r="FA226" s="21">
        <v>2</v>
      </c>
      <c r="FB226" s="21"/>
      <c r="FC226" s="21"/>
      <c r="FD226" s="21"/>
      <c r="FE226" s="21"/>
      <c r="FF226" s="21"/>
      <c r="FG226" s="21"/>
      <c r="FH226" s="21"/>
      <c r="FI226" s="21">
        <v>1</v>
      </c>
      <c r="FJ226" s="21">
        <v>1</v>
      </c>
      <c r="FK226" s="21">
        <v>1</v>
      </c>
      <c r="FL226" s="21"/>
      <c r="FM226" s="21"/>
      <c r="FN226" s="21">
        <v>1</v>
      </c>
      <c r="FO226" s="21">
        <v>1</v>
      </c>
      <c r="FP226" s="21"/>
      <c r="FQ226" s="21"/>
      <c r="FR226" s="21"/>
      <c r="FS226" s="21"/>
      <c r="FT226" s="21"/>
      <c r="FU226" s="21"/>
      <c r="FV226" s="21"/>
      <c r="FW226" s="21"/>
      <c r="FX226" s="21"/>
      <c r="FY226" s="21"/>
      <c r="FZ226" s="21"/>
      <c r="GA226" s="21"/>
      <c r="GB226" s="21"/>
      <c r="GC226" s="21"/>
      <c r="GD226" s="21"/>
      <c r="GE226" s="21">
        <v>2</v>
      </c>
      <c r="GF226" s="21"/>
      <c r="GG226" s="21">
        <v>2</v>
      </c>
      <c r="GH226" s="21">
        <v>2</v>
      </c>
      <c r="GI226" s="21">
        <v>2</v>
      </c>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19">
        <v>2</v>
      </c>
      <c r="HS226" s="19"/>
      <c r="HT226" s="19"/>
      <c r="HU226" s="19">
        <v>2</v>
      </c>
      <c r="HV226" s="19">
        <v>2</v>
      </c>
      <c r="HW226" s="19">
        <v>2</v>
      </c>
      <c r="HX226" s="19">
        <v>2</v>
      </c>
      <c r="HY226" s="19">
        <v>2</v>
      </c>
      <c r="HZ226" s="19">
        <v>2</v>
      </c>
      <c r="IA226" s="19">
        <v>2</v>
      </c>
      <c r="IB226" s="19">
        <v>2</v>
      </c>
      <c r="IC226" s="19">
        <v>2</v>
      </c>
      <c r="ID226" s="84"/>
      <c r="IE226" s="19">
        <v>2</v>
      </c>
      <c r="IF226" s="19">
        <v>2</v>
      </c>
      <c r="IG226" s="19">
        <v>2</v>
      </c>
      <c r="IH226" s="19">
        <v>2</v>
      </c>
      <c r="II226" s="19">
        <v>2</v>
      </c>
      <c r="IJ226" s="19">
        <v>2</v>
      </c>
      <c r="IK226" s="19">
        <v>2</v>
      </c>
      <c r="IL226" s="21">
        <v>2</v>
      </c>
      <c r="IM226" s="19">
        <v>2</v>
      </c>
      <c r="IN226" s="19">
        <v>2</v>
      </c>
      <c r="IO226" s="19">
        <v>2</v>
      </c>
      <c r="IP226" s="19">
        <v>2</v>
      </c>
      <c r="IQ226" s="19">
        <v>2</v>
      </c>
      <c r="IR226" s="19">
        <v>2</v>
      </c>
      <c r="IS226" s="19">
        <v>2</v>
      </c>
      <c r="IT226" s="19">
        <v>2</v>
      </c>
      <c r="IU226" s="19">
        <v>2</v>
      </c>
      <c r="IV226" s="19">
        <v>2</v>
      </c>
      <c r="IW226" s="19">
        <v>2</v>
      </c>
      <c r="IX226" s="19">
        <v>2</v>
      </c>
      <c r="IY226" s="19">
        <v>2</v>
      </c>
      <c r="IZ226" s="19">
        <v>2</v>
      </c>
      <c r="JA226" s="19">
        <v>2</v>
      </c>
      <c r="JB226" s="19">
        <v>2</v>
      </c>
      <c r="JC226" s="19">
        <v>2</v>
      </c>
      <c r="JD226" s="19">
        <v>2</v>
      </c>
      <c r="JE226" s="19">
        <v>2</v>
      </c>
      <c r="JF226" s="19">
        <v>2</v>
      </c>
      <c r="JG226" s="19">
        <v>2</v>
      </c>
      <c r="JH226" s="19">
        <v>2</v>
      </c>
      <c r="JI226" s="19">
        <v>2</v>
      </c>
      <c r="JJ226" s="19">
        <v>2</v>
      </c>
      <c r="JK226" s="19">
        <v>2</v>
      </c>
      <c r="JL226" s="19">
        <v>2</v>
      </c>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v>2</v>
      </c>
      <c r="KV226" s="19">
        <v>2</v>
      </c>
      <c r="KW226" s="19">
        <v>2</v>
      </c>
      <c r="KX226" s="19">
        <v>2</v>
      </c>
      <c r="KY226" s="19">
        <v>2</v>
      </c>
      <c r="KZ226" s="19">
        <v>2</v>
      </c>
      <c r="LA226" s="19">
        <v>2</v>
      </c>
      <c r="LB226" s="19">
        <v>2</v>
      </c>
      <c r="LC226" s="19">
        <v>2</v>
      </c>
      <c r="LD226" s="19">
        <v>2</v>
      </c>
      <c r="LE226" s="19">
        <v>2</v>
      </c>
      <c r="LF226" s="19">
        <v>2</v>
      </c>
      <c r="LG226" s="19">
        <v>2</v>
      </c>
      <c r="LH226" s="19">
        <v>2</v>
      </c>
      <c r="LI226" s="19">
        <v>2</v>
      </c>
      <c r="LJ226" s="19">
        <v>2</v>
      </c>
      <c r="LK226" s="19">
        <v>2</v>
      </c>
      <c r="LL226" s="19">
        <v>2</v>
      </c>
      <c r="LM226" s="19">
        <v>2</v>
      </c>
      <c r="LN226" s="19"/>
      <c r="LO226" s="19"/>
      <c r="LP226" s="19">
        <v>2</v>
      </c>
      <c r="LQ226" s="19">
        <v>2</v>
      </c>
      <c r="LR226" s="19">
        <v>2</v>
      </c>
      <c r="LS226" s="19">
        <v>2</v>
      </c>
      <c r="LT226" s="19">
        <v>2</v>
      </c>
      <c r="LU226" s="19">
        <v>2</v>
      </c>
      <c r="LV226" s="19"/>
      <c r="LW226" s="19">
        <v>2</v>
      </c>
      <c r="LX226" s="19">
        <v>2</v>
      </c>
      <c r="LY226" s="19">
        <v>2</v>
      </c>
      <c r="LZ226" s="19">
        <v>2</v>
      </c>
      <c r="MA226" s="19">
        <v>2</v>
      </c>
      <c r="MB226" s="19">
        <v>2</v>
      </c>
      <c r="MC226" s="19">
        <v>2</v>
      </c>
      <c r="MD226" s="19"/>
      <c r="ME226" s="19"/>
      <c r="MF226" s="19"/>
      <c r="MG226" s="19"/>
      <c r="MH226" s="19">
        <v>2</v>
      </c>
      <c r="MI226" s="19">
        <v>2</v>
      </c>
      <c r="MJ226" s="19">
        <v>2</v>
      </c>
      <c r="MK226" s="19">
        <v>2</v>
      </c>
      <c r="ML226" s="19">
        <v>2</v>
      </c>
      <c r="MM226" s="19">
        <v>2</v>
      </c>
      <c r="MN226" s="19">
        <v>2</v>
      </c>
      <c r="MO226" s="19"/>
      <c r="MP226" s="19"/>
      <c r="MQ226" s="19"/>
      <c r="MR226" s="19"/>
      <c r="MS226" s="19"/>
      <c r="MT226" s="19">
        <v>2</v>
      </c>
      <c r="MU226" s="19"/>
      <c r="MV226" s="19">
        <v>2</v>
      </c>
      <c r="MW226" s="19">
        <v>2</v>
      </c>
      <c r="MX226" s="19">
        <v>2</v>
      </c>
      <c r="MY226" s="19">
        <v>2</v>
      </c>
      <c r="MZ226" s="19">
        <v>2</v>
      </c>
      <c r="NA226" s="19">
        <v>2</v>
      </c>
      <c r="NB226" s="19">
        <v>2</v>
      </c>
      <c r="NC226" s="19">
        <v>2</v>
      </c>
      <c r="ND226" s="19">
        <v>2</v>
      </c>
      <c r="NE226" s="19">
        <v>2</v>
      </c>
      <c r="NF226" s="19">
        <v>2</v>
      </c>
      <c r="NG226" s="19">
        <v>2</v>
      </c>
      <c r="NH226" s="19"/>
      <c r="NI226" s="19"/>
      <c r="NJ226" s="19">
        <v>2</v>
      </c>
      <c r="NK226" s="19">
        <v>2</v>
      </c>
      <c r="NL226" s="19">
        <v>2</v>
      </c>
      <c r="NM226" s="19">
        <v>2</v>
      </c>
      <c r="NN226" s="19"/>
      <c r="NO226" s="19"/>
      <c r="NP226" s="19"/>
      <c r="NQ226" s="19"/>
      <c r="NR226" s="19"/>
      <c r="NS226" s="19"/>
      <c r="NT226" s="19"/>
      <c r="NU226" s="19"/>
      <c r="NV226" s="19">
        <v>2</v>
      </c>
      <c r="NW226" s="19">
        <v>2</v>
      </c>
      <c r="NX226" s="19">
        <v>2</v>
      </c>
      <c r="NY226" s="19"/>
      <c r="NZ226" s="19"/>
      <c r="OA226" s="19"/>
      <c r="OB226" s="19">
        <v>2</v>
      </c>
      <c r="OC226" s="19">
        <v>2</v>
      </c>
      <c r="OD226" s="19"/>
      <c r="OE226" s="19"/>
      <c r="OF226" s="19"/>
      <c r="OG226" s="19"/>
      <c r="OH226" s="19"/>
      <c r="OI226" s="19"/>
      <c r="OJ226" s="19"/>
      <c r="OK226" s="19"/>
      <c r="OL226" s="19"/>
      <c r="OM226" s="19">
        <v>2</v>
      </c>
      <c r="ON226" s="19"/>
      <c r="OO226" s="19"/>
      <c r="OP226" s="19"/>
      <c r="OQ226" s="19"/>
      <c r="OR226" s="19">
        <v>2</v>
      </c>
      <c r="OS226" s="19">
        <v>2</v>
      </c>
      <c r="OT226" s="19"/>
      <c r="OU226" s="19"/>
      <c r="OV226" s="19"/>
      <c r="OW226" s="19"/>
      <c r="OX226" s="19"/>
      <c r="OY226" s="19"/>
      <c r="OZ226" s="19">
        <v>2</v>
      </c>
      <c r="PA226" s="19"/>
      <c r="PB226" s="19"/>
      <c r="PC226" s="19"/>
      <c r="PD226" s="19"/>
      <c r="PE226" s="19"/>
      <c r="PF226" s="19"/>
      <c r="PG226" s="19">
        <v>2</v>
      </c>
      <c r="PH226" s="19">
        <v>2</v>
      </c>
      <c r="PI226" s="19">
        <v>2</v>
      </c>
      <c r="PJ226" s="19">
        <v>2</v>
      </c>
      <c r="PK226" s="19">
        <v>2</v>
      </c>
      <c r="PL226" s="19">
        <v>2</v>
      </c>
      <c r="PM226" s="19"/>
      <c r="PN226" s="19"/>
      <c r="PO226" s="19"/>
      <c r="PP226" s="19"/>
      <c r="PQ226" s="19"/>
      <c r="PR226" s="19"/>
      <c r="PS226" s="19"/>
      <c r="PT226" s="19"/>
      <c r="PU226" s="19">
        <v>2</v>
      </c>
      <c r="PV226" s="19"/>
      <c r="PW226" s="19"/>
      <c r="PX226" s="19">
        <v>2</v>
      </c>
      <c r="PY226" s="19"/>
      <c r="PZ226" s="19"/>
      <c r="QA226" s="19">
        <v>2</v>
      </c>
      <c r="QB226" s="19">
        <v>2</v>
      </c>
      <c r="QC226" s="19">
        <v>2</v>
      </c>
      <c r="QD226" s="19">
        <v>2</v>
      </c>
      <c r="QE226" s="19">
        <v>2</v>
      </c>
      <c r="QF226" s="19"/>
      <c r="QG226" s="19">
        <v>2</v>
      </c>
      <c r="QH226" s="19">
        <v>2</v>
      </c>
      <c r="QI226" s="19">
        <v>2</v>
      </c>
      <c r="QJ226" s="19"/>
      <c r="QK226" s="19"/>
      <c r="QL226" s="19"/>
      <c r="QM226" s="19"/>
      <c r="QN226" s="19"/>
      <c r="QO226" s="19"/>
      <c r="QP226" s="19"/>
      <c r="QQ226" s="19"/>
      <c r="QR226" s="19"/>
      <c r="QS226" s="19"/>
      <c r="QT226" s="19"/>
      <c r="QU226" s="19"/>
      <c r="QV226" s="19"/>
      <c r="QW226" s="19"/>
      <c r="QX226" s="19">
        <v>2</v>
      </c>
      <c r="QY226" s="19">
        <v>2</v>
      </c>
      <c r="QZ226" s="19">
        <v>2</v>
      </c>
      <c r="RA226" s="19">
        <v>2</v>
      </c>
      <c r="RB226" s="19">
        <v>2</v>
      </c>
      <c r="RC226" s="19">
        <v>2</v>
      </c>
      <c r="RD226" s="19">
        <v>2</v>
      </c>
      <c r="RE226" s="19">
        <v>2</v>
      </c>
      <c r="RF226" s="19">
        <v>2</v>
      </c>
      <c r="RG226" s="19">
        <v>2</v>
      </c>
      <c r="RH226" s="19">
        <v>2</v>
      </c>
      <c r="RI226" s="19">
        <v>2</v>
      </c>
      <c r="RJ226" s="19">
        <v>2</v>
      </c>
      <c r="RK226" s="19">
        <v>2</v>
      </c>
      <c r="RL226" s="19">
        <v>2</v>
      </c>
      <c r="RM226" s="19">
        <v>2</v>
      </c>
      <c r="RN226" s="19">
        <v>2</v>
      </c>
      <c r="RO226" s="19">
        <v>2</v>
      </c>
      <c r="RP226" s="19">
        <v>2</v>
      </c>
      <c r="RQ226" s="19">
        <v>2</v>
      </c>
      <c r="RR226" s="19">
        <v>2</v>
      </c>
      <c r="RS226" s="19">
        <v>2</v>
      </c>
      <c r="RT226" s="19">
        <v>2</v>
      </c>
      <c r="RU226" s="19">
        <v>2</v>
      </c>
      <c r="RV226" s="19">
        <v>2</v>
      </c>
      <c r="RW226" s="19">
        <v>2</v>
      </c>
      <c r="RX226" s="19">
        <v>2</v>
      </c>
      <c r="RY226" s="19">
        <v>2</v>
      </c>
      <c r="RZ226" s="19"/>
      <c r="SA226" s="19"/>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row>
    <row r="227" spans="2:572" ht="15" hidden="1" customHeight="1" outlineLevel="1">
      <c r="B227" s="23" t="s">
        <v>908</v>
      </c>
      <c r="C227" s="69" t="str">
        <f>HYPERLINK("#Référentiel_de_Compétences!"&amp;ADDRESS(6+MATCH(B227,[2]Référentiel_de_Compétences!$B$7:$B$218,0),4),"Définition")</f>
        <v>Définition</v>
      </c>
      <c r="D227" s="20" t="str">
        <f>VLOOKUP(B227,[2]Référentiel_de_Compétences!$B$7:$C$399,2,0)</f>
        <v>Culture du changement et de l'innovation</v>
      </c>
      <c r="E227" s="21"/>
      <c r="F227" s="21"/>
      <c r="G227" s="21"/>
      <c r="H227" s="21"/>
      <c r="I227" s="21"/>
      <c r="J227" s="21"/>
      <c r="K227" s="21"/>
      <c r="L227" s="21"/>
      <c r="M227" s="21"/>
      <c r="N227" s="21"/>
      <c r="O227" s="21"/>
      <c r="P227" s="21"/>
      <c r="Q227" s="21"/>
      <c r="R227" s="21"/>
      <c r="S227" s="21"/>
      <c r="T227" s="21"/>
      <c r="U227" s="21"/>
      <c r="V227" s="21">
        <v>1</v>
      </c>
      <c r="W227" s="21"/>
      <c r="X227" s="21"/>
      <c r="Y227" s="21"/>
      <c r="Z227" s="19"/>
      <c r="AA227" s="19"/>
      <c r="AB227" s="19"/>
      <c r="AC227" s="21"/>
      <c r="AD227" s="19"/>
      <c r="AE227" s="21"/>
      <c r="AF227" s="19"/>
      <c r="AG227" s="21"/>
      <c r="AH227" s="19"/>
      <c r="AI227" s="21">
        <v>2</v>
      </c>
      <c r="AJ227" s="19"/>
      <c r="AK227" s="21"/>
      <c r="AL227" s="19"/>
      <c r="AM227" s="19"/>
      <c r="AN227" s="21"/>
      <c r="AO227" s="21"/>
      <c r="AP227" s="21"/>
      <c r="AQ227" s="21"/>
      <c r="AR227" s="21"/>
      <c r="AS227" s="21"/>
      <c r="AT227" s="21"/>
      <c r="AU227" s="21"/>
      <c r="AV227" s="19"/>
      <c r="AW227" s="19"/>
      <c r="AX227" s="19"/>
      <c r="AY227" s="19"/>
      <c r="AZ227" s="19"/>
      <c r="BA227" s="19"/>
      <c r="BB227" s="21">
        <v>2</v>
      </c>
      <c r="BC227" s="21">
        <v>2</v>
      </c>
      <c r="BD227" s="21">
        <v>2</v>
      </c>
      <c r="BE227" s="21">
        <v>2</v>
      </c>
      <c r="BF227" s="21"/>
      <c r="BG227" s="21"/>
      <c r="BH227" s="21"/>
      <c r="BI227" s="21"/>
      <c r="BJ227" s="21"/>
      <c r="BK227" s="21"/>
      <c r="BL227" s="21"/>
      <c r="BM227" s="21"/>
      <c r="BN227" s="21"/>
      <c r="BO227" s="21"/>
      <c r="BP227" s="21"/>
      <c r="BQ227" s="21"/>
      <c r="BR227" s="21"/>
      <c r="BS227" s="21"/>
      <c r="BT227" s="21"/>
      <c r="BU227" s="21"/>
      <c r="BV227" s="21">
        <v>1</v>
      </c>
      <c r="BW227" s="21">
        <v>2</v>
      </c>
      <c r="BX227" s="21"/>
      <c r="BY227" s="21"/>
      <c r="BZ227" s="21">
        <v>2</v>
      </c>
      <c r="CA227" s="21"/>
      <c r="CB227" s="21"/>
      <c r="CC227" s="21">
        <v>1</v>
      </c>
      <c r="CD227" s="21"/>
      <c r="CE227" s="21">
        <v>2</v>
      </c>
      <c r="CF227" s="21"/>
      <c r="CG227" s="21"/>
      <c r="CH227" s="21"/>
      <c r="CI227" s="21"/>
      <c r="CJ227" s="21"/>
      <c r="CK227" s="21"/>
      <c r="CL227" s="21">
        <v>1</v>
      </c>
      <c r="CM227" s="21">
        <v>1</v>
      </c>
      <c r="CN227" s="21"/>
      <c r="CO227" s="21"/>
      <c r="CP227" s="21"/>
      <c r="CQ227" s="21">
        <v>1</v>
      </c>
      <c r="CR227" s="21">
        <v>1</v>
      </c>
      <c r="CS227" s="21">
        <v>1</v>
      </c>
      <c r="CT227" s="21">
        <v>2</v>
      </c>
      <c r="CU227" s="21"/>
      <c r="CV227" s="21"/>
      <c r="CW227" s="21"/>
      <c r="CX227" s="21"/>
      <c r="CY227" s="21">
        <v>1</v>
      </c>
      <c r="CZ227" s="21">
        <v>2</v>
      </c>
      <c r="DA227" s="21">
        <v>2</v>
      </c>
      <c r="DB227" s="21">
        <v>2</v>
      </c>
      <c r="DC227" s="21">
        <v>2</v>
      </c>
      <c r="DD227" s="21">
        <v>2</v>
      </c>
      <c r="DE227" s="19">
        <v>1</v>
      </c>
      <c r="DF227" s="19">
        <v>1</v>
      </c>
      <c r="DG227" s="19">
        <v>1</v>
      </c>
      <c r="DH227" s="21"/>
      <c r="DI227" s="21"/>
      <c r="DJ227" s="21">
        <v>1</v>
      </c>
      <c r="DK227" s="21">
        <v>1</v>
      </c>
      <c r="DL227" s="21">
        <v>1</v>
      </c>
      <c r="DM227" s="21">
        <v>1</v>
      </c>
      <c r="DN227" s="21">
        <v>1</v>
      </c>
      <c r="DO227" s="21"/>
      <c r="DP227" s="21">
        <v>1</v>
      </c>
      <c r="DQ227" s="21">
        <v>1</v>
      </c>
      <c r="DR227" s="21">
        <v>2</v>
      </c>
      <c r="DS227" s="21">
        <v>1</v>
      </c>
      <c r="DT227" s="21">
        <v>1</v>
      </c>
      <c r="DU227" s="21">
        <v>1</v>
      </c>
      <c r="DV227" s="21"/>
      <c r="DW227" s="21"/>
      <c r="DX227" s="21"/>
      <c r="DY227" s="21"/>
      <c r="DZ227" s="21">
        <v>2</v>
      </c>
      <c r="EA227" s="21">
        <v>2</v>
      </c>
      <c r="EB227" s="19"/>
      <c r="EC227" s="19"/>
      <c r="ED227" s="21">
        <v>1</v>
      </c>
      <c r="EE227" s="21"/>
      <c r="EF227" s="21"/>
      <c r="EG227" s="21">
        <v>1</v>
      </c>
      <c r="EH227" s="21">
        <v>1</v>
      </c>
      <c r="EI227" s="21">
        <v>1</v>
      </c>
      <c r="EJ227" s="21">
        <v>1</v>
      </c>
      <c r="EK227" s="21">
        <v>1</v>
      </c>
      <c r="EL227" s="21">
        <v>1</v>
      </c>
      <c r="EM227" s="21">
        <v>1</v>
      </c>
      <c r="EN227" s="21">
        <v>1</v>
      </c>
      <c r="EO227" s="21">
        <v>1</v>
      </c>
      <c r="EP227" s="21"/>
      <c r="EQ227" s="21">
        <v>1</v>
      </c>
      <c r="ER227" s="21">
        <v>1</v>
      </c>
      <c r="ES227" s="21"/>
      <c r="ET227" s="21">
        <v>1</v>
      </c>
      <c r="EU227" s="21">
        <v>1</v>
      </c>
      <c r="EV227" s="21"/>
      <c r="EW227" s="21"/>
      <c r="EX227" s="21"/>
      <c r="EY227" s="21"/>
      <c r="EZ227" s="21"/>
      <c r="FA227" s="21">
        <v>2</v>
      </c>
      <c r="FB227" s="21"/>
      <c r="FC227" s="21"/>
      <c r="FD227" s="21"/>
      <c r="FE227" s="21"/>
      <c r="FF227" s="21"/>
      <c r="FG227" s="21"/>
      <c r="FH227" s="21">
        <v>2</v>
      </c>
      <c r="FI227" s="21">
        <v>2</v>
      </c>
      <c r="FJ227" s="21">
        <v>2</v>
      </c>
      <c r="FK227" s="21">
        <v>1</v>
      </c>
      <c r="FL227" s="21"/>
      <c r="FM227" s="21"/>
      <c r="FN227" s="21">
        <v>1</v>
      </c>
      <c r="FO227" s="21">
        <v>1</v>
      </c>
      <c r="FP227" s="21"/>
      <c r="FQ227" s="21"/>
      <c r="FR227" s="21"/>
      <c r="FS227" s="21"/>
      <c r="FT227" s="21"/>
      <c r="FU227" s="21"/>
      <c r="FV227" s="21"/>
      <c r="FW227" s="21"/>
      <c r="FX227" s="21"/>
      <c r="FY227" s="21"/>
      <c r="FZ227" s="21"/>
      <c r="GA227" s="21"/>
      <c r="GB227" s="21">
        <v>2</v>
      </c>
      <c r="GC227" s="21"/>
      <c r="GD227" s="21"/>
      <c r="GE227" s="21">
        <v>2</v>
      </c>
      <c r="GF227" s="21"/>
      <c r="GG227" s="21">
        <v>2</v>
      </c>
      <c r="GH227" s="21">
        <v>2</v>
      </c>
      <c r="GI227" s="21">
        <v>2</v>
      </c>
      <c r="GJ227" s="21"/>
      <c r="GK227" s="21"/>
      <c r="GL227" s="21"/>
      <c r="GM227" s="21"/>
      <c r="GN227" s="21"/>
      <c r="GO227" s="21"/>
      <c r="GP227" s="21"/>
      <c r="GQ227" s="21"/>
      <c r="GR227" s="21"/>
      <c r="GS227" s="21"/>
      <c r="GT227" s="21"/>
      <c r="GU227" s="21"/>
      <c r="GV227" s="21"/>
      <c r="GW227" s="21"/>
      <c r="GX227" s="21"/>
      <c r="GY227" s="21"/>
      <c r="GZ227" s="21">
        <v>2</v>
      </c>
      <c r="HA227" s="21">
        <v>1</v>
      </c>
      <c r="HB227" s="21"/>
      <c r="HC227" s="21">
        <v>2</v>
      </c>
      <c r="HD227" s="21">
        <v>2</v>
      </c>
      <c r="HE227" s="21"/>
      <c r="HF227" s="21"/>
      <c r="HG227" s="21"/>
      <c r="HH227" s="21"/>
      <c r="HI227" s="21"/>
      <c r="HJ227" s="21"/>
      <c r="HK227" s="21"/>
      <c r="HL227" s="21"/>
      <c r="HM227" s="21"/>
      <c r="HN227" s="21"/>
      <c r="HO227" s="21"/>
      <c r="HP227" s="21"/>
      <c r="HQ227" s="21"/>
      <c r="HR227" s="21">
        <v>2</v>
      </c>
      <c r="HS227" s="21">
        <v>2</v>
      </c>
      <c r="HT227" s="21">
        <v>2</v>
      </c>
      <c r="HU227" s="21">
        <v>2</v>
      </c>
      <c r="HV227" s="21">
        <v>2</v>
      </c>
      <c r="HW227" s="21">
        <v>2</v>
      </c>
      <c r="HX227" s="21">
        <v>2</v>
      </c>
      <c r="HY227" s="21">
        <v>2</v>
      </c>
      <c r="HZ227" s="21">
        <v>2</v>
      </c>
      <c r="IA227" s="21">
        <v>2</v>
      </c>
      <c r="IB227" s="21">
        <v>2</v>
      </c>
      <c r="IC227" s="21">
        <v>2</v>
      </c>
      <c r="ID227" s="84"/>
      <c r="IE227" s="21">
        <v>2</v>
      </c>
      <c r="IF227" s="21">
        <v>2</v>
      </c>
      <c r="IG227" s="21">
        <v>2</v>
      </c>
      <c r="IH227" s="21">
        <v>2</v>
      </c>
      <c r="II227" s="21">
        <v>2</v>
      </c>
      <c r="IJ227" s="21">
        <v>2</v>
      </c>
      <c r="IK227" s="21">
        <v>2</v>
      </c>
      <c r="IL227" s="21">
        <v>2</v>
      </c>
      <c r="IM227" s="21">
        <v>2</v>
      </c>
      <c r="IN227" s="21">
        <v>2</v>
      </c>
      <c r="IO227" s="21">
        <v>2</v>
      </c>
      <c r="IP227" s="21">
        <v>2</v>
      </c>
      <c r="IQ227" s="21">
        <v>2</v>
      </c>
      <c r="IR227" s="21">
        <v>2</v>
      </c>
      <c r="IS227" s="21">
        <v>2</v>
      </c>
      <c r="IT227" s="21">
        <v>2</v>
      </c>
      <c r="IU227" s="21">
        <v>2</v>
      </c>
      <c r="IV227" s="21">
        <v>2</v>
      </c>
      <c r="IW227" s="21">
        <v>2</v>
      </c>
      <c r="IX227" s="21">
        <v>2</v>
      </c>
      <c r="IY227" s="21">
        <v>2</v>
      </c>
      <c r="IZ227" s="21">
        <v>2</v>
      </c>
      <c r="JA227" s="21">
        <v>2</v>
      </c>
      <c r="JB227" s="21">
        <v>2</v>
      </c>
      <c r="JC227" s="21">
        <v>2</v>
      </c>
      <c r="JD227" s="21">
        <v>2</v>
      </c>
      <c r="JE227" s="21">
        <v>2</v>
      </c>
      <c r="JF227" s="21">
        <v>2</v>
      </c>
      <c r="JG227" s="21">
        <v>2</v>
      </c>
      <c r="JH227" s="21">
        <v>2</v>
      </c>
      <c r="JI227" s="21">
        <v>2</v>
      </c>
      <c r="JJ227" s="21">
        <v>2</v>
      </c>
      <c r="JK227" s="21">
        <v>2</v>
      </c>
      <c r="JL227" s="21">
        <v>2</v>
      </c>
      <c r="JM227" s="21"/>
      <c r="JN227" s="21"/>
      <c r="JO227" s="21"/>
      <c r="JP227" s="21"/>
      <c r="JQ227" s="21"/>
      <c r="JR227" s="21"/>
      <c r="JS227" s="21"/>
      <c r="JT227" s="21"/>
      <c r="JU227" s="21"/>
      <c r="JV227" s="21"/>
      <c r="JW227" s="21"/>
      <c r="JX227" s="21"/>
      <c r="JY227" s="21"/>
      <c r="JZ227" s="21"/>
      <c r="KA227" s="21"/>
      <c r="KB227" s="21"/>
      <c r="KC227" s="21"/>
      <c r="KD227" s="21"/>
      <c r="KE227" s="21"/>
      <c r="KF227" s="21"/>
      <c r="KG227" s="21"/>
      <c r="KH227" s="21"/>
      <c r="KI227" s="21"/>
      <c r="KJ227" s="21"/>
      <c r="KK227" s="21"/>
      <c r="KL227" s="21"/>
      <c r="KM227" s="21"/>
      <c r="KN227" s="21">
        <v>2</v>
      </c>
      <c r="KO227" s="21">
        <v>2</v>
      </c>
      <c r="KP227" s="21">
        <v>2</v>
      </c>
      <c r="KQ227" s="21">
        <v>2</v>
      </c>
      <c r="KR227" s="21">
        <v>2</v>
      </c>
      <c r="KS227" s="21">
        <v>2</v>
      </c>
      <c r="KT227" s="21">
        <v>2</v>
      </c>
      <c r="KU227" s="21"/>
      <c r="KV227" s="21"/>
      <c r="KW227" s="21"/>
      <c r="KX227" s="21"/>
      <c r="KY227" s="21"/>
      <c r="KZ227" s="21"/>
      <c r="LA227" s="21"/>
      <c r="LB227" s="21">
        <v>2</v>
      </c>
      <c r="LC227" s="21">
        <v>2</v>
      </c>
      <c r="LD227" s="21">
        <v>2</v>
      </c>
      <c r="LE227" s="21">
        <v>2</v>
      </c>
      <c r="LF227" s="21">
        <v>2</v>
      </c>
      <c r="LG227" s="21">
        <v>2</v>
      </c>
      <c r="LH227" s="21">
        <v>2</v>
      </c>
      <c r="LI227" s="21">
        <v>2</v>
      </c>
      <c r="LJ227" s="21">
        <v>2</v>
      </c>
      <c r="LK227" s="21">
        <v>2</v>
      </c>
      <c r="LL227" s="21">
        <v>2</v>
      </c>
      <c r="LM227" s="21">
        <v>2</v>
      </c>
      <c r="LN227" s="21"/>
      <c r="LO227" s="21"/>
      <c r="LP227" s="21">
        <v>2</v>
      </c>
      <c r="LQ227" s="21"/>
      <c r="LR227" s="21">
        <v>2</v>
      </c>
      <c r="LS227" s="21">
        <v>2</v>
      </c>
      <c r="LT227" s="21">
        <v>2</v>
      </c>
      <c r="LU227" s="21"/>
      <c r="LV227" s="21">
        <v>2</v>
      </c>
      <c r="LW227" s="21">
        <v>2</v>
      </c>
      <c r="LX227" s="21">
        <v>2</v>
      </c>
      <c r="LY227" s="21">
        <v>2</v>
      </c>
      <c r="LZ227" s="21">
        <v>2</v>
      </c>
      <c r="MA227" s="21">
        <v>2</v>
      </c>
      <c r="MB227" s="21">
        <v>2</v>
      </c>
      <c r="MC227" s="21">
        <v>2</v>
      </c>
      <c r="MD227" s="21">
        <v>2</v>
      </c>
      <c r="ME227" s="21">
        <v>2</v>
      </c>
      <c r="MF227" s="21"/>
      <c r="MG227" s="21"/>
      <c r="MH227" s="21">
        <v>2</v>
      </c>
      <c r="MI227" s="21"/>
      <c r="MJ227" s="21"/>
      <c r="MK227" s="21"/>
      <c r="ML227" s="21">
        <v>2</v>
      </c>
      <c r="MM227" s="21">
        <v>2</v>
      </c>
      <c r="MN227" s="21"/>
      <c r="MO227" s="21"/>
      <c r="MP227" s="21">
        <v>2</v>
      </c>
      <c r="MQ227" s="21">
        <v>2</v>
      </c>
      <c r="MR227" s="21">
        <v>2</v>
      </c>
      <c r="MS227" s="21">
        <v>2</v>
      </c>
      <c r="MT227" s="21">
        <v>2</v>
      </c>
      <c r="MU227" s="21"/>
      <c r="MV227" s="21">
        <v>2</v>
      </c>
      <c r="MW227" s="21">
        <v>2</v>
      </c>
      <c r="MX227" s="21">
        <v>2</v>
      </c>
      <c r="MY227" s="21">
        <v>2</v>
      </c>
      <c r="MZ227" s="21">
        <v>2</v>
      </c>
      <c r="NA227" s="21">
        <v>2</v>
      </c>
      <c r="NB227" s="21">
        <v>2</v>
      </c>
      <c r="NC227" s="21">
        <v>2</v>
      </c>
      <c r="ND227" s="21">
        <v>2</v>
      </c>
      <c r="NE227" s="21">
        <v>2</v>
      </c>
      <c r="NF227" s="21">
        <v>2</v>
      </c>
      <c r="NG227" s="21">
        <v>2</v>
      </c>
      <c r="NH227" s="21"/>
      <c r="NI227" s="21"/>
      <c r="NJ227" s="21">
        <v>2</v>
      </c>
      <c r="NK227" s="21">
        <v>2</v>
      </c>
      <c r="NL227" s="21">
        <v>2</v>
      </c>
      <c r="NM227" s="21">
        <v>2</v>
      </c>
      <c r="NN227" s="21"/>
      <c r="NO227" s="21"/>
      <c r="NP227" s="21"/>
      <c r="NQ227" s="21"/>
      <c r="NR227" s="21"/>
      <c r="NS227" s="21"/>
      <c r="NT227" s="21"/>
      <c r="NU227" s="21"/>
      <c r="NV227" s="21">
        <v>2</v>
      </c>
      <c r="NW227" s="21">
        <v>2</v>
      </c>
      <c r="NX227" s="21">
        <v>2</v>
      </c>
      <c r="NY227" s="21">
        <v>2</v>
      </c>
      <c r="NZ227" s="21">
        <v>2</v>
      </c>
      <c r="OA227" s="21"/>
      <c r="OB227" s="21"/>
      <c r="OC227" s="21"/>
      <c r="OD227" s="21">
        <v>2</v>
      </c>
      <c r="OE227" s="21">
        <v>1</v>
      </c>
      <c r="OF227" s="21">
        <v>1</v>
      </c>
      <c r="OG227" s="21"/>
      <c r="OH227" s="21"/>
      <c r="OI227" s="21">
        <v>2</v>
      </c>
      <c r="OJ227" s="21"/>
      <c r="OK227" s="21"/>
      <c r="OL227" s="21"/>
      <c r="OM227" s="21">
        <v>2</v>
      </c>
      <c r="ON227" s="21"/>
      <c r="OO227" s="21"/>
      <c r="OP227" s="21"/>
      <c r="OQ227" s="21"/>
      <c r="OR227" s="21">
        <v>2</v>
      </c>
      <c r="OS227" s="21">
        <v>2</v>
      </c>
      <c r="OT227" s="21"/>
      <c r="OU227" s="21"/>
      <c r="OV227" s="21"/>
      <c r="OW227" s="21"/>
      <c r="OX227" s="21"/>
      <c r="OY227" s="21"/>
      <c r="OZ227" s="21">
        <v>2</v>
      </c>
      <c r="PA227" s="21"/>
      <c r="PB227" s="21"/>
      <c r="PC227" s="21"/>
      <c r="PD227" s="21">
        <v>2</v>
      </c>
      <c r="PE227" s="21">
        <v>2</v>
      </c>
      <c r="PF227" s="21"/>
      <c r="PG227" s="21">
        <v>2</v>
      </c>
      <c r="PH227" s="21">
        <v>2</v>
      </c>
      <c r="PI227" s="21">
        <v>2</v>
      </c>
      <c r="PJ227" s="21">
        <v>2</v>
      </c>
      <c r="PK227" s="21">
        <v>2</v>
      </c>
      <c r="PL227" s="21">
        <v>2</v>
      </c>
      <c r="PM227" s="21"/>
      <c r="PN227" s="21"/>
      <c r="PO227" s="21"/>
      <c r="PP227" s="21"/>
      <c r="PQ227" s="21"/>
      <c r="PR227" s="21"/>
      <c r="PS227" s="21">
        <v>2</v>
      </c>
      <c r="PT227" s="21">
        <v>2</v>
      </c>
      <c r="PU227" s="21">
        <v>2</v>
      </c>
      <c r="PV227" s="21"/>
      <c r="PW227" s="21"/>
      <c r="PX227" s="21"/>
      <c r="PY227" s="21"/>
      <c r="PZ227" s="21"/>
      <c r="QA227" s="21"/>
      <c r="QB227" s="21"/>
      <c r="QC227" s="21">
        <v>2</v>
      </c>
      <c r="QD227" s="21">
        <v>2</v>
      </c>
      <c r="QE227" s="21">
        <v>2</v>
      </c>
      <c r="QF227" s="21">
        <v>2</v>
      </c>
      <c r="QG227" s="21">
        <v>2</v>
      </c>
      <c r="QH227" s="21">
        <v>2</v>
      </c>
      <c r="QI227" s="21">
        <v>2</v>
      </c>
      <c r="QJ227" s="21"/>
      <c r="QK227" s="21"/>
      <c r="QL227" s="21"/>
      <c r="QM227" s="21"/>
      <c r="QN227" s="21"/>
      <c r="QO227" s="21"/>
      <c r="QP227" s="21"/>
      <c r="QQ227" s="21"/>
      <c r="QR227" s="21"/>
      <c r="QS227" s="21">
        <v>2</v>
      </c>
      <c r="QT227" s="21">
        <v>2</v>
      </c>
      <c r="QU227" s="21">
        <v>2</v>
      </c>
      <c r="QV227" s="21">
        <v>2</v>
      </c>
      <c r="QW227" s="21"/>
      <c r="QX227" s="21">
        <v>2</v>
      </c>
      <c r="QY227" s="21">
        <v>2</v>
      </c>
      <c r="QZ227" s="21">
        <v>2</v>
      </c>
      <c r="RA227" s="21">
        <v>2</v>
      </c>
      <c r="RB227" s="21">
        <v>2</v>
      </c>
      <c r="RC227" s="21">
        <v>2</v>
      </c>
      <c r="RD227" s="21">
        <v>2</v>
      </c>
      <c r="RE227" s="21">
        <v>2</v>
      </c>
      <c r="RF227" s="21">
        <v>2</v>
      </c>
      <c r="RG227" s="21">
        <v>2</v>
      </c>
      <c r="RH227" s="21">
        <v>2</v>
      </c>
      <c r="RI227" s="21">
        <v>2</v>
      </c>
      <c r="RJ227" s="21">
        <v>2</v>
      </c>
      <c r="RK227" s="21">
        <v>2</v>
      </c>
      <c r="RL227" s="21">
        <v>2</v>
      </c>
      <c r="RM227" s="21">
        <v>2</v>
      </c>
      <c r="RN227" s="21">
        <v>2</v>
      </c>
      <c r="RO227" s="21">
        <v>2</v>
      </c>
      <c r="RP227" s="21">
        <v>2</v>
      </c>
      <c r="RQ227" s="21">
        <v>2</v>
      </c>
      <c r="RR227" s="21">
        <v>2</v>
      </c>
      <c r="RS227" s="21">
        <v>2</v>
      </c>
      <c r="RT227" s="21">
        <v>2</v>
      </c>
      <c r="RU227" s="21">
        <v>2</v>
      </c>
      <c r="RV227" s="21">
        <v>2</v>
      </c>
      <c r="RW227" s="21">
        <v>2</v>
      </c>
      <c r="RX227" s="21">
        <v>2</v>
      </c>
      <c r="RY227" s="21">
        <v>2</v>
      </c>
      <c r="RZ227" s="21"/>
      <c r="SA227" s="21"/>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row>
    <row r="228" spans="2:572" ht="15" hidden="1" customHeight="1" outlineLevel="1">
      <c r="B228" s="23" t="s">
        <v>909</v>
      </c>
      <c r="C228" s="69" t="str">
        <f>HYPERLINK("#Référentiel_de_Compétences!"&amp;ADDRESS(6+MATCH(B228,[2]Référentiel_de_Compétences!$B$7:$B$218,0),4),"Définition")</f>
        <v>Définition</v>
      </c>
      <c r="D228" s="20" t="str">
        <f>VLOOKUP(B228,[2]Référentiel_de_Compétences!$B$7:$C$399,2,0)</f>
        <v>Agilité</v>
      </c>
      <c r="E228" s="21"/>
      <c r="F228" s="21">
        <v>2</v>
      </c>
      <c r="G228" s="21">
        <v>2</v>
      </c>
      <c r="H228" s="21"/>
      <c r="I228" s="21"/>
      <c r="J228" s="21"/>
      <c r="K228" s="21"/>
      <c r="L228" s="21"/>
      <c r="M228" s="21"/>
      <c r="N228" s="21"/>
      <c r="O228" s="21"/>
      <c r="P228" s="21"/>
      <c r="Q228" s="21"/>
      <c r="R228" s="21"/>
      <c r="S228" s="21"/>
      <c r="T228" s="21"/>
      <c r="U228" s="21"/>
      <c r="V228" s="21">
        <v>2</v>
      </c>
      <c r="W228" s="21"/>
      <c r="X228" s="21"/>
      <c r="Y228" s="21"/>
      <c r="Z228" s="19">
        <v>1</v>
      </c>
      <c r="AA228" s="19">
        <v>1</v>
      </c>
      <c r="AB228" s="19">
        <v>1</v>
      </c>
      <c r="AC228" s="21"/>
      <c r="AD228" s="19"/>
      <c r="AE228" s="21"/>
      <c r="AF228" s="19"/>
      <c r="AG228" s="21"/>
      <c r="AH228" s="19"/>
      <c r="AI228" s="21"/>
      <c r="AJ228" s="19"/>
      <c r="AK228" s="21"/>
      <c r="AL228" s="19"/>
      <c r="AM228" s="19"/>
      <c r="AN228" s="21"/>
      <c r="AO228" s="21"/>
      <c r="AP228" s="21"/>
      <c r="AQ228" s="21"/>
      <c r="AR228" s="21"/>
      <c r="AS228" s="21"/>
      <c r="AT228" s="21"/>
      <c r="AU228" s="21"/>
      <c r="AV228" s="19"/>
      <c r="AW228" s="19"/>
      <c r="AX228" s="19"/>
      <c r="AY228" s="19"/>
      <c r="AZ228" s="19"/>
      <c r="BA228" s="19"/>
      <c r="BB228" s="21"/>
      <c r="BC228" s="21"/>
      <c r="BD228" s="21"/>
      <c r="BE228" s="21"/>
      <c r="BF228" s="21"/>
      <c r="BG228" s="21"/>
      <c r="BH228" s="21"/>
      <c r="BI228" s="21"/>
      <c r="BJ228" s="21">
        <v>2</v>
      </c>
      <c r="BK228" s="21">
        <v>2</v>
      </c>
      <c r="BL228" s="21"/>
      <c r="BM228" s="21"/>
      <c r="BN228" s="21"/>
      <c r="BO228" s="21"/>
      <c r="BP228" s="21"/>
      <c r="BQ228" s="21"/>
      <c r="BR228" s="21"/>
      <c r="BS228" s="21"/>
      <c r="BT228" s="21"/>
      <c r="BU228" s="21"/>
      <c r="BV228" s="21"/>
      <c r="BW228" s="21"/>
      <c r="BX228" s="21"/>
      <c r="BY228" s="21"/>
      <c r="BZ228" s="21">
        <v>1</v>
      </c>
      <c r="CA228" s="21"/>
      <c r="CB228" s="21"/>
      <c r="CC228" s="21"/>
      <c r="CD228" s="21"/>
      <c r="CE228" s="21"/>
      <c r="CF228" s="21">
        <v>2</v>
      </c>
      <c r="CG228" s="21">
        <v>2</v>
      </c>
      <c r="CH228" s="21"/>
      <c r="CI228" s="21"/>
      <c r="CJ228" s="21"/>
      <c r="CK228" s="21"/>
      <c r="CL228" s="21">
        <v>1</v>
      </c>
      <c r="CM228" s="21">
        <v>1</v>
      </c>
      <c r="CN228" s="21">
        <v>2</v>
      </c>
      <c r="CO228" s="21"/>
      <c r="CP228" s="21"/>
      <c r="CQ228" s="21">
        <v>1</v>
      </c>
      <c r="CR228" s="21">
        <v>1</v>
      </c>
      <c r="CS228" s="21">
        <v>1</v>
      </c>
      <c r="CT228" s="21"/>
      <c r="CU228" s="21">
        <v>2</v>
      </c>
      <c r="CV228" s="21">
        <v>2</v>
      </c>
      <c r="CW228" s="21">
        <v>2</v>
      </c>
      <c r="CX228" s="21">
        <v>1</v>
      </c>
      <c r="CY228" s="21"/>
      <c r="CZ228" s="21">
        <v>1</v>
      </c>
      <c r="DA228" s="21">
        <v>1</v>
      </c>
      <c r="DB228" s="21"/>
      <c r="DC228" s="21"/>
      <c r="DD228" s="21"/>
      <c r="DE228" s="21"/>
      <c r="DF228" s="21"/>
      <c r="DG228" s="21">
        <v>1</v>
      </c>
      <c r="DH228" s="21">
        <v>2</v>
      </c>
      <c r="DI228" s="21">
        <v>1</v>
      </c>
      <c r="DJ228" s="21"/>
      <c r="DK228" s="21"/>
      <c r="DL228" s="21"/>
      <c r="DM228" s="21"/>
      <c r="DN228" s="21"/>
      <c r="DO228" s="21">
        <v>1</v>
      </c>
      <c r="DP228" s="21"/>
      <c r="DQ228" s="21"/>
      <c r="DR228" s="21">
        <v>1</v>
      </c>
      <c r="DS228" s="21"/>
      <c r="DT228" s="21"/>
      <c r="DU228" s="21">
        <v>1</v>
      </c>
      <c r="DV228" s="21"/>
      <c r="DW228" s="21"/>
      <c r="DX228" s="21"/>
      <c r="DY228" s="21"/>
      <c r="DZ228" s="21">
        <v>1</v>
      </c>
      <c r="EA228" s="21">
        <v>1</v>
      </c>
      <c r="EB228" s="19"/>
      <c r="EC228" s="19">
        <v>2</v>
      </c>
      <c r="ED228" s="21">
        <v>1</v>
      </c>
      <c r="EE228" s="21">
        <v>2</v>
      </c>
      <c r="EF228" s="21">
        <v>1</v>
      </c>
      <c r="EG228" s="21"/>
      <c r="EH228" s="21">
        <v>2</v>
      </c>
      <c r="EI228" s="21">
        <v>2</v>
      </c>
      <c r="EJ228" s="21"/>
      <c r="EK228" s="21"/>
      <c r="EL228" s="21"/>
      <c r="EM228" s="21"/>
      <c r="EN228" s="21"/>
      <c r="EO228" s="21">
        <v>1</v>
      </c>
      <c r="EP228" s="21"/>
      <c r="EQ228" s="21">
        <v>1</v>
      </c>
      <c r="ER228" s="21">
        <v>1</v>
      </c>
      <c r="ES228" s="21"/>
      <c r="ET228" s="21">
        <v>1</v>
      </c>
      <c r="EU228" s="21">
        <v>1</v>
      </c>
      <c r="EV228" s="21"/>
      <c r="EW228" s="21"/>
      <c r="EX228" s="21"/>
      <c r="EY228" s="21"/>
      <c r="EZ228" s="21"/>
      <c r="FA228" s="21">
        <v>2</v>
      </c>
      <c r="FB228" s="21"/>
      <c r="FC228" s="21"/>
      <c r="FD228" s="21"/>
      <c r="FE228" s="21"/>
      <c r="FF228" s="21"/>
      <c r="FG228" s="21"/>
      <c r="FH228" s="21"/>
      <c r="FI228" s="21"/>
      <c r="FJ228" s="21"/>
      <c r="FK228" s="21"/>
      <c r="FL228" s="21"/>
      <c r="FM228" s="21"/>
      <c r="FN228" s="21">
        <v>1</v>
      </c>
      <c r="FO228" s="21">
        <v>1</v>
      </c>
      <c r="FP228" s="21"/>
      <c r="FQ228" s="21"/>
      <c r="FR228" s="21"/>
      <c r="FS228" s="21"/>
      <c r="FT228" s="21"/>
      <c r="FU228" s="21"/>
      <c r="FV228" s="21"/>
      <c r="FW228" s="21"/>
      <c r="FX228" s="21"/>
      <c r="FY228" s="21"/>
      <c r="FZ228" s="21"/>
      <c r="GA228" s="21"/>
      <c r="GB228" s="21"/>
      <c r="GC228" s="21"/>
      <c r="GD228" s="21">
        <v>2</v>
      </c>
      <c r="GE228" s="21">
        <v>2</v>
      </c>
      <c r="GF228" s="21">
        <v>2</v>
      </c>
      <c r="GG228" s="21">
        <v>2</v>
      </c>
      <c r="GH228" s="21">
        <v>2</v>
      </c>
      <c r="GI228" s="21">
        <v>2</v>
      </c>
      <c r="GJ228" s="21">
        <v>1</v>
      </c>
      <c r="GK228" s="21">
        <v>2</v>
      </c>
      <c r="GL228" s="21">
        <v>1</v>
      </c>
      <c r="GM228" s="21">
        <v>1</v>
      </c>
      <c r="GN228" s="21"/>
      <c r="GO228" s="21">
        <v>2</v>
      </c>
      <c r="GP228" s="21">
        <v>2</v>
      </c>
      <c r="GQ228" s="21">
        <v>2</v>
      </c>
      <c r="GR228" s="21">
        <v>2</v>
      </c>
      <c r="GS228" s="21">
        <v>2</v>
      </c>
      <c r="GT228" s="21">
        <v>2</v>
      </c>
      <c r="GU228" s="21">
        <v>2</v>
      </c>
      <c r="GV228" s="21">
        <v>2</v>
      </c>
      <c r="GW228" s="21"/>
      <c r="GX228" s="21"/>
      <c r="GY228" s="21">
        <v>2</v>
      </c>
      <c r="GZ228" s="21"/>
      <c r="HA228" s="21"/>
      <c r="HB228" s="21"/>
      <c r="HC228" s="21"/>
      <c r="HD228" s="21">
        <v>1</v>
      </c>
      <c r="HE228" s="21"/>
      <c r="HF228" s="21"/>
      <c r="HG228" s="21"/>
      <c r="HH228" s="21"/>
      <c r="HI228" s="21">
        <v>1</v>
      </c>
      <c r="HJ228" s="21">
        <v>1</v>
      </c>
      <c r="HK228" s="21"/>
      <c r="HL228" s="21"/>
      <c r="HM228" s="21"/>
      <c r="HN228" s="21"/>
      <c r="HO228" s="21"/>
      <c r="HP228" s="21">
        <v>2</v>
      </c>
      <c r="HQ228" s="21">
        <v>1</v>
      </c>
      <c r="HR228" s="19">
        <v>2</v>
      </c>
      <c r="HS228" s="19"/>
      <c r="HT228" s="19"/>
      <c r="HU228" s="19">
        <v>2</v>
      </c>
      <c r="HV228" s="19">
        <v>2</v>
      </c>
      <c r="HW228" s="19">
        <v>2</v>
      </c>
      <c r="HX228" s="19">
        <v>2</v>
      </c>
      <c r="HY228" s="19">
        <v>2</v>
      </c>
      <c r="HZ228" s="19">
        <v>2</v>
      </c>
      <c r="IA228" s="19">
        <v>2</v>
      </c>
      <c r="IB228" s="19">
        <v>2</v>
      </c>
      <c r="IC228" s="19">
        <v>2</v>
      </c>
      <c r="ID228" s="84">
        <v>2</v>
      </c>
      <c r="IE228" s="19"/>
      <c r="IF228" s="19">
        <v>2</v>
      </c>
      <c r="IG228" s="19">
        <v>2</v>
      </c>
      <c r="IH228" s="19">
        <v>2</v>
      </c>
      <c r="II228" s="19">
        <v>2</v>
      </c>
      <c r="IJ228" s="19">
        <v>2</v>
      </c>
      <c r="IK228" s="19">
        <v>2</v>
      </c>
      <c r="IL228" s="21">
        <v>2</v>
      </c>
      <c r="IM228" s="19">
        <v>2</v>
      </c>
      <c r="IN228" s="19">
        <v>2</v>
      </c>
      <c r="IO228" s="19">
        <v>2</v>
      </c>
      <c r="IP228" s="19">
        <v>2</v>
      </c>
      <c r="IQ228" s="19">
        <v>2</v>
      </c>
      <c r="IR228" s="19">
        <v>2</v>
      </c>
      <c r="IS228" s="19">
        <v>2</v>
      </c>
      <c r="IT228" s="19">
        <v>2</v>
      </c>
      <c r="IU228" s="19">
        <v>2</v>
      </c>
      <c r="IV228" s="19">
        <v>2</v>
      </c>
      <c r="IW228" s="19">
        <v>2</v>
      </c>
      <c r="IX228" s="19">
        <v>2</v>
      </c>
      <c r="IY228" s="19">
        <v>2</v>
      </c>
      <c r="IZ228" s="19">
        <v>2</v>
      </c>
      <c r="JA228" s="19">
        <v>2</v>
      </c>
      <c r="JB228" s="19">
        <v>2</v>
      </c>
      <c r="JC228" s="19">
        <v>2</v>
      </c>
      <c r="JD228" s="19">
        <v>2</v>
      </c>
      <c r="JE228" s="19">
        <v>2</v>
      </c>
      <c r="JF228" s="19">
        <v>2</v>
      </c>
      <c r="JG228" s="19">
        <v>2</v>
      </c>
      <c r="JH228" s="19">
        <v>2</v>
      </c>
      <c r="JI228" s="19">
        <v>2</v>
      </c>
      <c r="JJ228" s="19">
        <v>2</v>
      </c>
      <c r="JK228" s="19">
        <v>2</v>
      </c>
      <c r="JL228" s="19">
        <v>2</v>
      </c>
      <c r="JM228" s="19">
        <v>2</v>
      </c>
      <c r="JN228" s="19">
        <v>2</v>
      </c>
      <c r="JO228" s="19">
        <v>2</v>
      </c>
      <c r="JP228" s="19">
        <v>2</v>
      </c>
      <c r="JQ228" s="19">
        <v>2</v>
      </c>
      <c r="JR228" s="19"/>
      <c r="JS228" s="19"/>
      <c r="JT228" s="19"/>
      <c r="JU228" s="19"/>
      <c r="JV228" s="19">
        <v>2</v>
      </c>
      <c r="JW228" s="19"/>
      <c r="JX228" s="19"/>
      <c r="JY228" s="19"/>
      <c r="JZ228" s="19"/>
      <c r="KA228" s="19">
        <v>2</v>
      </c>
      <c r="KB228" s="19">
        <v>2</v>
      </c>
      <c r="KC228" s="19"/>
      <c r="KD228" s="19"/>
      <c r="KE228" s="19"/>
      <c r="KF228" s="19"/>
      <c r="KG228" s="19"/>
      <c r="KH228" s="19"/>
      <c r="KI228" s="19"/>
      <c r="KJ228" s="19"/>
      <c r="KK228" s="19"/>
      <c r="KL228" s="19">
        <v>2</v>
      </c>
      <c r="KM228" s="19">
        <v>2</v>
      </c>
      <c r="KN228" s="19">
        <v>2</v>
      </c>
      <c r="KO228" s="19">
        <v>2</v>
      </c>
      <c r="KP228" s="19">
        <v>2</v>
      </c>
      <c r="KQ228" s="19">
        <v>2</v>
      </c>
      <c r="KR228" s="19"/>
      <c r="KS228" s="19"/>
      <c r="KT228" s="19">
        <v>2</v>
      </c>
      <c r="KU228" s="19"/>
      <c r="KV228" s="19"/>
      <c r="KW228" s="19"/>
      <c r="KX228" s="19"/>
      <c r="KY228" s="19"/>
      <c r="KZ228" s="19"/>
      <c r="LA228" s="19"/>
      <c r="LB228" s="19"/>
      <c r="LC228" s="19"/>
      <c r="LD228" s="19">
        <v>2</v>
      </c>
      <c r="LE228" s="19">
        <v>2</v>
      </c>
      <c r="LF228" s="19">
        <v>2</v>
      </c>
      <c r="LG228" s="19">
        <v>2</v>
      </c>
      <c r="LH228" s="19">
        <v>2</v>
      </c>
      <c r="LI228" s="19">
        <v>2</v>
      </c>
      <c r="LJ228" s="19">
        <v>2</v>
      </c>
      <c r="LK228" s="19">
        <v>2</v>
      </c>
      <c r="LL228" s="19">
        <v>2</v>
      </c>
      <c r="LM228" s="19">
        <v>2</v>
      </c>
      <c r="LN228" s="19"/>
      <c r="LO228" s="19">
        <v>2</v>
      </c>
      <c r="LP228" s="19">
        <v>2</v>
      </c>
      <c r="LQ228" s="19">
        <v>2</v>
      </c>
      <c r="LR228" s="19"/>
      <c r="LS228" s="19"/>
      <c r="LT228" s="19"/>
      <c r="LU228" s="19"/>
      <c r="LV228" s="19">
        <v>2</v>
      </c>
      <c r="LW228" s="19">
        <v>2</v>
      </c>
      <c r="LX228" s="19">
        <v>2</v>
      </c>
      <c r="LY228" s="19">
        <v>2</v>
      </c>
      <c r="LZ228" s="19">
        <v>2</v>
      </c>
      <c r="MA228" s="19">
        <v>2</v>
      </c>
      <c r="MB228" s="19">
        <v>2</v>
      </c>
      <c r="MC228" s="19">
        <v>2</v>
      </c>
      <c r="MD228" s="19"/>
      <c r="ME228" s="19"/>
      <c r="MF228" s="19">
        <v>2</v>
      </c>
      <c r="MG228" s="19"/>
      <c r="MH228" s="19"/>
      <c r="MI228" s="19">
        <v>2</v>
      </c>
      <c r="MJ228" s="19">
        <v>2</v>
      </c>
      <c r="MK228" s="19">
        <v>2</v>
      </c>
      <c r="ML228" s="19"/>
      <c r="MM228" s="19"/>
      <c r="MN228" s="19">
        <v>2</v>
      </c>
      <c r="MO228" s="19"/>
      <c r="MP228" s="19"/>
      <c r="MQ228" s="19"/>
      <c r="MR228" s="19"/>
      <c r="MS228" s="19"/>
      <c r="MT228" s="19"/>
      <c r="MU228" s="19"/>
      <c r="MV228" s="19"/>
      <c r="MW228" s="19"/>
      <c r="MX228" s="19"/>
      <c r="MY228" s="19"/>
      <c r="MZ228" s="19">
        <v>2</v>
      </c>
      <c r="NA228" s="19">
        <v>2</v>
      </c>
      <c r="NB228" s="19">
        <v>2</v>
      </c>
      <c r="NC228" s="19">
        <v>2</v>
      </c>
      <c r="ND228" s="19"/>
      <c r="NE228" s="19"/>
      <c r="NF228" s="19"/>
      <c r="NG228" s="19"/>
      <c r="NH228" s="19">
        <v>2</v>
      </c>
      <c r="NI228" s="19">
        <v>2</v>
      </c>
      <c r="NJ228" s="19"/>
      <c r="NK228" s="19">
        <v>2</v>
      </c>
      <c r="NL228" s="19"/>
      <c r="NM228" s="19"/>
      <c r="NN228" s="19">
        <v>2</v>
      </c>
      <c r="NO228" s="19">
        <v>2</v>
      </c>
      <c r="NP228" s="19">
        <v>2</v>
      </c>
      <c r="NQ228" s="19">
        <v>2</v>
      </c>
      <c r="NR228" s="19">
        <v>2</v>
      </c>
      <c r="NS228" s="19">
        <v>2</v>
      </c>
      <c r="NT228" s="19">
        <v>2</v>
      </c>
      <c r="NU228" s="19">
        <v>2</v>
      </c>
      <c r="NV228" s="19"/>
      <c r="NW228" s="19"/>
      <c r="NX228" s="19"/>
      <c r="NY228" s="19"/>
      <c r="NZ228" s="19"/>
      <c r="OA228" s="19"/>
      <c r="OB228" s="19">
        <v>2</v>
      </c>
      <c r="OC228" s="19">
        <v>2</v>
      </c>
      <c r="OD228" s="19"/>
      <c r="OE228" s="19"/>
      <c r="OF228" s="19"/>
      <c r="OG228" s="19">
        <v>2</v>
      </c>
      <c r="OH228" s="19">
        <v>2</v>
      </c>
      <c r="OI228" s="19"/>
      <c r="OJ228" s="19">
        <v>2</v>
      </c>
      <c r="OK228" s="19">
        <v>2</v>
      </c>
      <c r="OL228" s="19">
        <v>2</v>
      </c>
      <c r="OM228" s="19">
        <v>2</v>
      </c>
      <c r="ON228" s="19">
        <v>2</v>
      </c>
      <c r="OO228" s="19">
        <v>2</v>
      </c>
      <c r="OP228" s="19">
        <v>2</v>
      </c>
      <c r="OQ228" s="19"/>
      <c r="OR228" s="19">
        <v>2</v>
      </c>
      <c r="OS228" s="19">
        <v>2</v>
      </c>
      <c r="OT228" s="19"/>
      <c r="OU228" s="19"/>
      <c r="OV228" s="19"/>
      <c r="OW228" s="19"/>
      <c r="OX228" s="19"/>
      <c r="OY228" s="19"/>
      <c r="OZ228" s="19">
        <v>2</v>
      </c>
      <c r="PA228" s="19"/>
      <c r="PB228" s="19"/>
      <c r="PC228" s="19"/>
      <c r="PD228" s="19">
        <v>2</v>
      </c>
      <c r="PE228" s="19">
        <v>2</v>
      </c>
      <c r="PF228" s="19"/>
      <c r="PG228" s="19"/>
      <c r="PH228" s="19"/>
      <c r="PI228" s="19"/>
      <c r="PJ228" s="19"/>
      <c r="PK228" s="19"/>
      <c r="PL228" s="19"/>
      <c r="PM228" s="19"/>
      <c r="PN228" s="19"/>
      <c r="PO228" s="19"/>
      <c r="PP228" s="19"/>
      <c r="PQ228" s="19"/>
      <c r="PR228" s="19"/>
      <c r="PS228" s="19">
        <v>2</v>
      </c>
      <c r="PT228" s="19">
        <v>2</v>
      </c>
      <c r="PU228" s="19"/>
      <c r="PV228" s="19">
        <v>2</v>
      </c>
      <c r="PW228" s="19">
        <v>2</v>
      </c>
      <c r="PX228" s="19">
        <v>2</v>
      </c>
      <c r="PY228" s="19"/>
      <c r="PZ228" s="19"/>
      <c r="QA228" s="19">
        <v>2</v>
      </c>
      <c r="QB228" s="19">
        <v>2</v>
      </c>
      <c r="QC228" s="19">
        <v>2</v>
      </c>
      <c r="QD228" s="19">
        <v>2</v>
      </c>
      <c r="QE228" s="19">
        <v>2</v>
      </c>
      <c r="QF228" s="19">
        <v>2</v>
      </c>
      <c r="QG228" s="19">
        <v>2</v>
      </c>
      <c r="QH228" s="19">
        <v>2</v>
      </c>
      <c r="QI228" s="19">
        <v>2</v>
      </c>
      <c r="QJ228" s="19">
        <v>2</v>
      </c>
      <c r="QK228" s="19">
        <v>2</v>
      </c>
      <c r="QL228" s="19">
        <v>2</v>
      </c>
      <c r="QM228" s="19">
        <v>2</v>
      </c>
      <c r="QN228" s="19">
        <v>2</v>
      </c>
      <c r="QO228" s="19">
        <v>2</v>
      </c>
      <c r="QP228" s="19">
        <v>1</v>
      </c>
      <c r="QQ228" s="19">
        <v>1</v>
      </c>
      <c r="QR228" s="19">
        <v>1</v>
      </c>
      <c r="QS228" s="19"/>
      <c r="QT228" s="19"/>
      <c r="QU228" s="19"/>
      <c r="QV228" s="19"/>
      <c r="QW228" s="19"/>
      <c r="QX228" s="19">
        <v>2</v>
      </c>
      <c r="QY228" s="19">
        <v>2</v>
      </c>
      <c r="QZ228" s="19">
        <v>2</v>
      </c>
      <c r="RA228" s="19">
        <v>2</v>
      </c>
      <c r="RB228" s="19">
        <v>2</v>
      </c>
      <c r="RC228" s="19">
        <v>2</v>
      </c>
      <c r="RD228" s="19">
        <v>2</v>
      </c>
      <c r="RE228" s="19">
        <v>2</v>
      </c>
      <c r="RF228" s="19">
        <v>2</v>
      </c>
      <c r="RG228" s="19"/>
      <c r="RH228" s="19"/>
      <c r="RI228" s="19"/>
      <c r="RJ228" s="19">
        <v>2</v>
      </c>
      <c r="RK228" s="19">
        <v>2</v>
      </c>
      <c r="RL228" s="19">
        <v>2</v>
      </c>
      <c r="RM228" s="19">
        <v>2</v>
      </c>
      <c r="RN228" s="19">
        <v>2</v>
      </c>
      <c r="RO228" s="19">
        <v>2</v>
      </c>
      <c r="RP228" s="19">
        <v>2</v>
      </c>
      <c r="RQ228" s="19">
        <v>2</v>
      </c>
      <c r="RR228" s="19">
        <v>2</v>
      </c>
      <c r="RS228" s="19">
        <v>2</v>
      </c>
      <c r="RT228" s="19">
        <v>2</v>
      </c>
      <c r="RU228" s="19">
        <v>2</v>
      </c>
      <c r="RV228" s="19">
        <v>2</v>
      </c>
      <c r="RW228" s="19">
        <v>2</v>
      </c>
      <c r="RX228" s="19">
        <v>2</v>
      </c>
      <c r="RY228" s="19">
        <v>2</v>
      </c>
      <c r="RZ228" s="19"/>
      <c r="SA228" s="19"/>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row>
    <row r="229" spans="2:572" ht="15" hidden="1" customHeight="1" outlineLevel="1">
      <c r="B229" s="23" t="s">
        <v>910</v>
      </c>
      <c r="C229" s="69" t="str">
        <f>HYPERLINK("#Référentiel_de_Compétences!"&amp;ADDRESS(6+MATCH(B229,[2]Référentiel_de_Compétences!$B$7:$B$218,0),4),"Définition")</f>
        <v>Définition</v>
      </c>
      <c r="D229" s="20" t="str">
        <f>VLOOKUP(B229,[2]Référentiel_de_Compétences!$B$7:$C$399,2,0)</f>
        <v>Analyse et discernement</v>
      </c>
      <c r="E229" s="21"/>
      <c r="F229" s="21"/>
      <c r="G229" s="21"/>
      <c r="H229" s="21"/>
      <c r="I229" s="21"/>
      <c r="J229" s="21"/>
      <c r="K229" s="21"/>
      <c r="L229" s="21"/>
      <c r="M229" s="21"/>
      <c r="N229" s="21"/>
      <c r="O229" s="21"/>
      <c r="P229" s="21"/>
      <c r="Q229" s="21"/>
      <c r="R229" s="21"/>
      <c r="S229" s="21"/>
      <c r="T229" s="21"/>
      <c r="U229" s="21"/>
      <c r="V229" s="21">
        <v>1</v>
      </c>
      <c r="W229" s="21"/>
      <c r="X229" s="21"/>
      <c r="Y229" s="21"/>
      <c r="Z229" s="19"/>
      <c r="AA229" s="19"/>
      <c r="AB229" s="19"/>
      <c r="AC229" s="21"/>
      <c r="AD229" s="19"/>
      <c r="AE229" s="21"/>
      <c r="AF229" s="19"/>
      <c r="AG229" s="21"/>
      <c r="AH229" s="19"/>
      <c r="AI229" s="21"/>
      <c r="AJ229" s="19"/>
      <c r="AK229" s="21"/>
      <c r="AL229" s="19"/>
      <c r="AM229" s="19">
        <v>1</v>
      </c>
      <c r="AN229" s="21"/>
      <c r="AO229" s="21"/>
      <c r="AP229" s="21"/>
      <c r="AQ229" s="21"/>
      <c r="AR229" s="21"/>
      <c r="AS229" s="21"/>
      <c r="AT229" s="21"/>
      <c r="AU229" s="21"/>
      <c r="AV229" s="19"/>
      <c r="AW229" s="19"/>
      <c r="AX229" s="19"/>
      <c r="AY229" s="19"/>
      <c r="AZ229" s="19"/>
      <c r="BA229" s="19"/>
      <c r="BB229" s="21"/>
      <c r="BC229" s="21"/>
      <c r="BD229" s="21"/>
      <c r="BE229" s="21"/>
      <c r="BF229" s="21"/>
      <c r="BG229" s="21"/>
      <c r="BH229" s="21">
        <v>2</v>
      </c>
      <c r="BI229" s="21"/>
      <c r="BJ229" s="21"/>
      <c r="BK229" s="21"/>
      <c r="BL229" s="21"/>
      <c r="BM229" s="21"/>
      <c r="BN229" s="21"/>
      <c r="BO229" s="21"/>
      <c r="BP229" s="21"/>
      <c r="BQ229" s="21"/>
      <c r="BR229" s="21"/>
      <c r="BS229" s="21">
        <v>2</v>
      </c>
      <c r="BT229" s="21"/>
      <c r="BU229" s="21"/>
      <c r="BV229" s="21"/>
      <c r="BW229" s="21"/>
      <c r="BX229" s="21"/>
      <c r="BY229" s="21"/>
      <c r="BZ229" s="21"/>
      <c r="CA229" s="21"/>
      <c r="CB229" s="21"/>
      <c r="CC229" s="21"/>
      <c r="CD229" s="21"/>
      <c r="CE229" s="21"/>
      <c r="CF229" s="21"/>
      <c r="CG229" s="21"/>
      <c r="CH229" s="21"/>
      <c r="CI229" s="21"/>
      <c r="CJ229" s="21"/>
      <c r="CK229" s="21"/>
      <c r="CL229" s="21">
        <v>2</v>
      </c>
      <c r="CM229" s="21">
        <v>2</v>
      </c>
      <c r="CN229" s="21"/>
      <c r="CO229" s="21">
        <v>2</v>
      </c>
      <c r="CP229" s="21">
        <v>2</v>
      </c>
      <c r="CQ229" s="21">
        <v>1</v>
      </c>
      <c r="CR229" s="21">
        <v>1</v>
      </c>
      <c r="CS229" s="21">
        <v>1</v>
      </c>
      <c r="CT229" s="21"/>
      <c r="CU229" s="21"/>
      <c r="CV229" s="21"/>
      <c r="CW229" s="21"/>
      <c r="CX229" s="21">
        <v>2</v>
      </c>
      <c r="CY229" s="21">
        <v>1</v>
      </c>
      <c r="CZ229" s="21">
        <v>1</v>
      </c>
      <c r="DA229" s="21">
        <v>1</v>
      </c>
      <c r="DB229" s="21"/>
      <c r="DC229" s="21"/>
      <c r="DD229" s="21"/>
      <c r="DE229" s="21"/>
      <c r="DF229" s="21"/>
      <c r="DG229" s="21">
        <v>1</v>
      </c>
      <c r="DH229" s="21"/>
      <c r="DI229" s="21">
        <v>2</v>
      </c>
      <c r="DJ229" s="21">
        <v>1</v>
      </c>
      <c r="DK229" s="21">
        <v>2</v>
      </c>
      <c r="DL229" s="21">
        <v>2</v>
      </c>
      <c r="DM229" s="21">
        <v>2</v>
      </c>
      <c r="DN229" s="21">
        <v>1</v>
      </c>
      <c r="DO229" s="21">
        <v>1</v>
      </c>
      <c r="DP229" s="21"/>
      <c r="DQ229" s="21"/>
      <c r="DR229" s="21"/>
      <c r="DS229" s="21">
        <v>1</v>
      </c>
      <c r="DT229" s="21">
        <v>1</v>
      </c>
      <c r="DU229" s="21">
        <v>1</v>
      </c>
      <c r="DV229" s="21"/>
      <c r="DW229" s="21"/>
      <c r="DX229" s="21"/>
      <c r="DY229" s="21"/>
      <c r="DZ229" s="21"/>
      <c r="EA229" s="21"/>
      <c r="EB229" s="19">
        <v>2</v>
      </c>
      <c r="EC229" s="19"/>
      <c r="ED229" s="21">
        <v>1</v>
      </c>
      <c r="EE229" s="21"/>
      <c r="EF229" s="21">
        <v>2</v>
      </c>
      <c r="EG229" s="21">
        <v>1</v>
      </c>
      <c r="EH229" s="21">
        <v>2</v>
      </c>
      <c r="EI229" s="21">
        <v>2</v>
      </c>
      <c r="EJ229" s="21">
        <v>2</v>
      </c>
      <c r="EK229" s="21">
        <v>1</v>
      </c>
      <c r="EL229" s="21">
        <v>1</v>
      </c>
      <c r="EM229" s="21"/>
      <c r="EN229" s="21"/>
      <c r="EO229" s="21"/>
      <c r="EP229" s="21"/>
      <c r="EQ229" s="21">
        <v>1</v>
      </c>
      <c r="ER229" s="21">
        <v>1</v>
      </c>
      <c r="ES229" s="21"/>
      <c r="ET229" s="21">
        <v>1</v>
      </c>
      <c r="EU229" s="21">
        <v>1</v>
      </c>
      <c r="EV229" s="21"/>
      <c r="EW229" s="21"/>
      <c r="EX229" s="21"/>
      <c r="EY229" s="21"/>
      <c r="EZ229" s="21">
        <v>2</v>
      </c>
      <c r="FA229" s="21">
        <v>2</v>
      </c>
      <c r="FB229" s="21"/>
      <c r="FC229" s="21"/>
      <c r="FD229" s="21"/>
      <c r="FE229" s="21"/>
      <c r="FF229" s="21">
        <v>2</v>
      </c>
      <c r="FG229" s="21">
        <v>2</v>
      </c>
      <c r="FH229" s="21">
        <v>2</v>
      </c>
      <c r="FI229" s="21">
        <v>1</v>
      </c>
      <c r="FJ229" s="21">
        <v>1</v>
      </c>
      <c r="FK229" s="21">
        <v>1</v>
      </c>
      <c r="FL229" s="21"/>
      <c r="FM229" s="21"/>
      <c r="FN229" s="21">
        <v>1</v>
      </c>
      <c r="FO229" s="21">
        <v>1</v>
      </c>
      <c r="FP229" s="21"/>
      <c r="FQ229" s="21"/>
      <c r="FR229" s="21"/>
      <c r="FS229" s="21"/>
      <c r="FT229" s="21"/>
      <c r="FU229" s="21"/>
      <c r="FV229" s="21"/>
      <c r="FW229" s="21"/>
      <c r="FX229" s="21"/>
      <c r="FY229" s="21"/>
      <c r="FZ229" s="21"/>
      <c r="GA229" s="21"/>
      <c r="GB229" s="21"/>
      <c r="GC229" s="21"/>
      <c r="GD229" s="21"/>
      <c r="GE229" s="21">
        <v>2</v>
      </c>
      <c r="GF229" s="21"/>
      <c r="GG229" s="21">
        <v>2</v>
      </c>
      <c r="GH229" s="21">
        <v>2</v>
      </c>
      <c r="GI229" s="21">
        <v>2</v>
      </c>
      <c r="GJ229" s="21"/>
      <c r="GK229" s="21"/>
      <c r="GL229" s="21"/>
      <c r="GM229" s="21"/>
      <c r="GN229" s="21"/>
      <c r="GO229" s="21"/>
      <c r="GP229" s="21"/>
      <c r="GQ229" s="21"/>
      <c r="GR229" s="21"/>
      <c r="GS229" s="21"/>
      <c r="GT229" s="21"/>
      <c r="GU229" s="21">
        <v>2</v>
      </c>
      <c r="GV229" s="21">
        <v>2</v>
      </c>
      <c r="GW229" s="21">
        <v>2</v>
      </c>
      <c r="GX229" s="21">
        <v>1</v>
      </c>
      <c r="GY229" s="21"/>
      <c r="GZ229" s="21"/>
      <c r="HA229" s="21">
        <v>2</v>
      </c>
      <c r="HB229" s="21">
        <v>2</v>
      </c>
      <c r="HC229" s="21">
        <v>2</v>
      </c>
      <c r="HD229" s="21">
        <v>2</v>
      </c>
      <c r="HE229" s="21"/>
      <c r="HF229" s="21"/>
      <c r="HG229" s="21"/>
      <c r="HH229" s="21">
        <v>2</v>
      </c>
      <c r="HI229" s="21">
        <v>1</v>
      </c>
      <c r="HJ229" s="21">
        <v>1</v>
      </c>
      <c r="HK229" s="21">
        <v>2</v>
      </c>
      <c r="HL229" s="21"/>
      <c r="HM229" s="21">
        <v>1</v>
      </c>
      <c r="HN229" s="21">
        <v>1</v>
      </c>
      <c r="HO229" s="21">
        <v>1</v>
      </c>
      <c r="HP229" s="21"/>
      <c r="HQ229" s="21"/>
      <c r="HR229" s="21">
        <v>2</v>
      </c>
      <c r="HS229" s="21"/>
      <c r="HT229" s="21"/>
      <c r="HU229" s="21">
        <v>2</v>
      </c>
      <c r="HV229" s="21">
        <v>2</v>
      </c>
      <c r="HW229" s="21">
        <v>2</v>
      </c>
      <c r="HX229" s="21">
        <v>2</v>
      </c>
      <c r="HY229" s="21">
        <v>2</v>
      </c>
      <c r="HZ229" s="21">
        <v>2</v>
      </c>
      <c r="IA229" s="21">
        <v>2</v>
      </c>
      <c r="IB229" s="21">
        <v>2</v>
      </c>
      <c r="IC229" s="21">
        <v>2</v>
      </c>
      <c r="ID229" s="84">
        <v>2</v>
      </c>
      <c r="IE229" s="21"/>
      <c r="IF229" s="21">
        <v>2</v>
      </c>
      <c r="IG229" s="21">
        <v>2</v>
      </c>
      <c r="IH229" s="21">
        <v>2</v>
      </c>
      <c r="II229" s="21">
        <v>2</v>
      </c>
      <c r="IJ229" s="21">
        <v>2</v>
      </c>
      <c r="IK229" s="21">
        <v>2</v>
      </c>
      <c r="IL229" s="21">
        <v>2</v>
      </c>
      <c r="IM229" s="21">
        <v>2</v>
      </c>
      <c r="IN229" s="21">
        <v>2</v>
      </c>
      <c r="IO229" s="21">
        <v>2</v>
      </c>
      <c r="IP229" s="21">
        <v>2</v>
      </c>
      <c r="IQ229" s="21">
        <v>2</v>
      </c>
      <c r="IR229" s="21">
        <v>2</v>
      </c>
      <c r="IS229" s="21">
        <v>2</v>
      </c>
      <c r="IT229" s="21">
        <v>2</v>
      </c>
      <c r="IU229" s="21">
        <v>2</v>
      </c>
      <c r="IV229" s="21">
        <v>2</v>
      </c>
      <c r="IW229" s="21">
        <v>2</v>
      </c>
      <c r="IX229" s="21">
        <v>2</v>
      </c>
      <c r="IY229" s="21">
        <v>2</v>
      </c>
      <c r="IZ229" s="21">
        <v>2</v>
      </c>
      <c r="JA229" s="21">
        <v>2</v>
      </c>
      <c r="JB229" s="21">
        <v>2</v>
      </c>
      <c r="JC229" s="21">
        <v>2</v>
      </c>
      <c r="JD229" s="21">
        <v>2</v>
      </c>
      <c r="JE229" s="21">
        <v>2</v>
      </c>
      <c r="JF229" s="21">
        <v>2</v>
      </c>
      <c r="JG229" s="21">
        <v>2</v>
      </c>
      <c r="JH229" s="21">
        <v>2</v>
      </c>
      <c r="JI229" s="21">
        <v>2</v>
      </c>
      <c r="JJ229" s="21">
        <v>2</v>
      </c>
      <c r="JK229" s="21">
        <v>2</v>
      </c>
      <c r="JL229" s="21">
        <v>2</v>
      </c>
      <c r="JM229" s="21">
        <v>2</v>
      </c>
      <c r="JN229" s="21">
        <v>2</v>
      </c>
      <c r="JO229" s="21">
        <v>2</v>
      </c>
      <c r="JP229" s="21">
        <v>2</v>
      </c>
      <c r="JQ229" s="21">
        <v>2</v>
      </c>
      <c r="JR229" s="21">
        <v>2</v>
      </c>
      <c r="JS229" s="21">
        <v>2</v>
      </c>
      <c r="JT229" s="21">
        <v>2</v>
      </c>
      <c r="JU229" s="21">
        <v>2</v>
      </c>
      <c r="JV229" s="21"/>
      <c r="JW229" s="21">
        <v>2</v>
      </c>
      <c r="JX229" s="21">
        <v>2</v>
      </c>
      <c r="JY229" s="21">
        <v>2</v>
      </c>
      <c r="JZ229" s="21">
        <v>2</v>
      </c>
      <c r="KA229" s="21">
        <v>2</v>
      </c>
      <c r="KB229" s="21">
        <v>2</v>
      </c>
      <c r="KC229" s="21">
        <v>2</v>
      </c>
      <c r="KD229" s="21">
        <v>2</v>
      </c>
      <c r="KE229" s="21">
        <v>2</v>
      </c>
      <c r="KF229" s="21">
        <v>2</v>
      </c>
      <c r="KG229" s="21">
        <v>2</v>
      </c>
      <c r="KH229" s="21">
        <v>2</v>
      </c>
      <c r="KI229" s="21">
        <v>2</v>
      </c>
      <c r="KJ229" s="21">
        <v>2</v>
      </c>
      <c r="KK229" s="21">
        <v>2</v>
      </c>
      <c r="KL229" s="21"/>
      <c r="KM229" s="21"/>
      <c r="KN229" s="21"/>
      <c r="KO229" s="21"/>
      <c r="KP229" s="21"/>
      <c r="KQ229" s="21"/>
      <c r="KR229" s="21"/>
      <c r="KS229" s="21"/>
      <c r="KT229" s="21"/>
      <c r="KU229" s="21">
        <v>2</v>
      </c>
      <c r="KV229" s="21">
        <v>2</v>
      </c>
      <c r="KW229" s="21">
        <v>2</v>
      </c>
      <c r="KX229" s="21">
        <v>2</v>
      </c>
      <c r="KY229" s="21">
        <v>2</v>
      </c>
      <c r="KZ229" s="21">
        <v>2</v>
      </c>
      <c r="LA229" s="21">
        <v>2</v>
      </c>
      <c r="LB229" s="21"/>
      <c r="LC229" s="21"/>
      <c r="LD229" s="21">
        <v>2</v>
      </c>
      <c r="LE229" s="21">
        <v>2</v>
      </c>
      <c r="LF229" s="21">
        <v>2</v>
      </c>
      <c r="LG229" s="21">
        <v>2</v>
      </c>
      <c r="LH229" s="21">
        <v>2</v>
      </c>
      <c r="LI229" s="21">
        <v>2</v>
      </c>
      <c r="LJ229" s="21">
        <v>2</v>
      </c>
      <c r="LK229" s="21">
        <v>2</v>
      </c>
      <c r="LL229" s="21">
        <v>2</v>
      </c>
      <c r="LM229" s="21">
        <v>2</v>
      </c>
      <c r="LN229" s="21">
        <v>2</v>
      </c>
      <c r="LO229" s="21">
        <v>2</v>
      </c>
      <c r="LP229" s="21">
        <v>2</v>
      </c>
      <c r="LQ229" s="21">
        <v>2</v>
      </c>
      <c r="LR229" s="21">
        <v>2</v>
      </c>
      <c r="LS229" s="21">
        <v>2</v>
      </c>
      <c r="LT229" s="21">
        <v>2</v>
      </c>
      <c r="LU229" s="21">
        <v>2</v>
      </c>
      <c r="LV229" s="21">
        <v>2</v>
      </c>
      <c r="LW229" s="21">
        <v>2</v>
      </c>
      <c r="LX229" s="21">
        <v>2</v>
      </c>
      <c r="LY229" s="21">
        <v>2</v>
      </c>
      <c r="LZ229" s="21">
        <v>2</v>
      </c>
      <c r="MA229" s="21">
        <v>2</v>
      </c>
      <c r="MB229" s="21">
        <v>2</v>
      </c>
      <c r="MC229" s="21">
        <v>2</v>
      </c>
      <c r="MD229" s="21">
        <v>2</v>
      </c>
      <c r="ME229" s="21">
        <v>2</v>
      </c>
      <c r="MF229" s="21"/>
      <c r="MG229" s="21">
        <v>2</v>
      </c>
      <c r="MH229" s="21"/>
      <c r="MI229" s="21">
        <v>2</v>
      </c>
      <c r="MJ229" s="21">
        <v>2</v>
      </c>
      <c r="MK229" s="21">
        <v>2</v>
      </c>
      <c r="ML229" s="21"/>
      <c r="MM229" s="21"/>
      <c r="MN229" s="21">
        <v>2</v>
      </c>
      <c r="MO229" s="21">
        <v>2</v>
      </c>
      <c r="MP229" s="21"/>
      <c r="MQ229" s="21"/>
      <c r="MR229" s="21"/>
      <c r="MS229" s="21"/>
      <c r="MT229" s="21"/>
      <c r="MU229" s="21">
        <v>2</v>
      </c>
      <c r="MV229" s="21"/>
      <c r="MW229" s="21"/>
      <c r="MX229" s="21"/>
      <c r="MY229" s="21"/>
      <c r="MZ229" s="21">
        <v>2</v>
      </c>
      <c r="NA229" s="21">
        <v>2</v>
      </c>
      <c r="NB229" s="21">
        <v>2</v>
      </c>
      <c r="NC229" s="21">
        <v>2</v>
      </c>
      <c r="ND229" s="21"/>
      <c r="NE229" s="21"/>
      <c r="NF229" s="21"/>
      <c r="NG229" s="21"/>
      <c r="NH229" s="21">
        <v>2</v>
      </c>
      <c r="NI229" s="21">
        <v>2</v>
      </c>
      <c r="NJ229" s="21"/>
      <c r="NK229" s="21">
        <v>2</v>
      </c>
      <c r="NL229" s="21"/>
      <c r="NM229" s="21"/>
      <c r="NN229" s="21">
        <v>2</v>
      </c>
      <c r="NO229" s="21">
        <v>2</v>
      </c>
      <c r="NP229" s="21">
        <v>2</v>
      </c>
      <c r="NQ229" s="21">
        <v>2</v>
      </c>
      <c r="NR229" s="21">
        <v>2</v>
      </c>
      <c r="NS229" s="21">
        <v>2</v>
      </c>
      <c r="NT229" s="21">
        <v>2</v>
      </c>
      <c r="NU229" s="21">
        <v>2</v>
      </c>
      <c r="NV229" s="21"/>
      <c r="NW229" s="21"/>
      <c r="NX229" s="21"/>
      <c r="NY229" s="21"/>
      <c r="NZ229" s="21"/>
      <c r="OA229" s="21">
        <v>2</v>
      </c>
      <c r="OB229" s="21"/>
      <c r="OC229" s="21"/>
      <c r="OD229" s="21"/>
      <c r="OE229" s="21">
        <v>1</v>
      </c>
      <c r="OF229" s="21">
        <v>1</v>
      </c>
      <c r="OG229" s="21">
        <v>2</v>
      </c>
      <c r="OH229" s="21">
        <v>2</v>
      </c>
      <c r="OI229" s="21"/>
      <c r="OJ229" s="21">
        <v>2</v>
      </c>
      <c r="OK229" s="21">
        <v>2</v>
      </c>
      <c r="OL229" s="21">
        <v>2</v>
      </c>
      <c r="OM229" s="21">
        <v>2</v>
      </c>
      <c r="ON229" s="21">
        <v>2</v>
      </c>
      <c r="OO229" s="21">
        <v>2</v>
      </c>
      <c r="OP229" s="21">
        <v>2</v>
      </c>
      <c r="OQ229" s="21">
        <v>2</v>
      </c>
      <c r="OR229" s="21">
        <v>2</v>
      </c>
      <c r="OS229" s="21">
        <v>2</v>
      </c>
      <c r="OT229" s="21">
        <v>2</v>
      </c>
      <c r="OU229" s="21">
        <v>2</v>
      </c>
      <c r="OV229" s="21">
        <v>2</v>
      </c>
      <c r="OW229" s="21">
        <v>2</v>
      </c>
      <c r="OX229" s="21">
        <v>2</v>
      </c>
      <c r="OY229" s="21">
        <v>2</v>
      </c>
      <c r="OZ229" s="21">
        <v>2</v>
      </c>
      <c r="PA229" s="21">
        <v>2</v>
      </c>
      <c r="PB229" s="21">
        <v>2</v>
      </c>
      <c r="PC229" s="21">
        <v>2</v>
      </c>
      <c r="PD229" s="21">
        <v>2</v>
      </c>
      <c r="PE229" s="21">
        <v>2</v>
      </c>
      <c r="PF229" s="21">
        <v>2</v>
      </c>
      <c r="PG229" s="21">
        <v>2</v>
      </c>
      <c r="PH229" s="21">
        <v>2</v>
      </c>
      <c r="PI229" s="21"/>
      <c r="PJ229" s="21">
        <v>2</v>
      </c>
      <c r="PK229" s="21">
        <v>2</v>
      </c>
      <c r="PL229" s="21"/>
      <c r="PM229" s="21"/>
      <c r="PN229" s="21"/>
      <c r="PO229" s="21"/>
      <c r="PP229" s="21"/>
      <c r="PQ229" s="21"/>
      <c r="PR229" s="21"/>
      <c r="PS229" s="21"/>
      <c r="PT229" s="21"/>
      <c r="PU229" s="21"/>
      <c r="PV229" s="21"/>
      <c r="PW229" s="21"/>
      <c r="PX229" s="21"/>
      <c r="PY229" s="21"/>
      <c r="PZ229" s="21"/>
      <c r="QA229" s="21"/>
      <c r="QB229" s="21"/>
      <c r="QC229" s="21">
        <v>2</v>
      </c>
      <c r="QD229" s="21">
        <v>2</v>
      </c>
      <c r="QE229" s="21">
        <v>2</v>
      </c>
      <c r="QF229" s="21"/>
      <c r="QG229" s="21">
        <v>2</v>
      </c>
      <c r="QH229" s="21">
        <v>2</v>
      </c>
      <c r="QI229" s="21">
        <v>2</v>
      </c>
      <c r="QJ229" s="21">
        <v>2</v>
      </c>
      <c r="QK229" s="21">
        <v>2</v>
      </c>
      <c r="QL229" s="21">
        <v>2</v>
      </c>
      <c r="QM229" s="21">
        <v>2</v>
      </c>
      <c r="QN229" s="21">
        <v>2</v>
      </c>
      <c r="QO229" s="21">
        <v>2</v>
      </c>
      <c r="QP229" s="21">
        <v>1</v>
      </c>
      <c r="QQ229" s="21">
        <v>1</v>
      </c>
      <c r="QR229" s="21">
        <v>1</v>
      </c>
      <c r="QS229" s="21">
        <v>2</v>
      </c>
      <c r="QT229" s="21">
        <v>2</v>
      </c>
      <c r="QU229" s="21">
        <v>2</v>
      </c>
      <c r="QV229" s="21">
        <v>2</v>
      </c>
      <c r="QW229" s="21"/>
      <c r="QX229" s="21">
        <v>2</v>
      </c>
      <c r="QY229" s="21">
        <v>2</v>
      </c>
      <c r="QZ229" s="21">
        <v>2</v>
      </c>
      <c r="RA229" s="21">
        <v>2</v>
      </c>
      <c r="RB229" s="21">
        <v>2</v>
      </c>
      <c r="RC229" s="21">
        <v>2</v>
      </c>
      <c r="RD229" s="21">
        <v>2</v>
      </c>
      <c r="RE229" s="21">
        <v>2</v>
      </c>
      <c r="RF229" s="21">
        <v>2</v>
      </c>
      <c r="RG229" s="21"/>
      <c r="RH229" s="21"/>
      <c r="RI229" s="21"/>
      <c r="RJ229" s="21">
        <v>2</v>
      </c>
      <c r="RK229" s="21">
        <v>2</v>
      </c>
      <c r="RL229" s="21">
        <v>2</v>
      </c>
      <c r="RM229" s="21">
        <v>2</v>
      </c>
      <c r="RN229" s="21">
        <v>2</v>
      </c>
      <c r="RO229" s="21">
        <v>2</v>
      </c>
      <c r="RP229" s="21">
        <v>2</v>
      </c>
      <c r="RQ229" s="21">
        <v>2</v>
      </c>
      <c r="RR229" s="21">
        <v>2</v>
      </c>
      <c r="RS229" s="21">
        <v>2</v>
      </c>
      <c r="RT229" s="21">
        <v>2</v>
      </c>
      <c r="RU229" s="21">
        <v>2</v>
      </c>
      <c r="RV229" s="21">
        <v>2</v>
      </c>
      <c r="RW229" s="21">
        <v>2</v>
      </c>
      <c r="RX229" s="21">
        <v>2</v>
      </c>
      <c r="RY229" s="21">
        <v>2</v>
      </c>
      <c r="RZ229" s="21">
        <v>1</v>
      </c>
      <c r="SA229" s="21">
        <v>1</v>
      </c>
      <c r="SB229" s="73">
        <v>2</v>
      </c>
      <c r="SC229" s="73">
        <v>2</v>
      </c>
      <c r="SD229" s="73">
        <v>2</v>
      </c>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row>
    <row r="230" spans="2:572" ht="15" hidden="1" customHeight="1" outlineLevel="1">
      <c r="B230" s="23" t="s">
        <v>911</v>
      </c>
      <c r="C230" s="69" t="str">
        <f>HYPERLINK("#Référentiel_de_Compétences!"&amp;ADDRESS(6+MATCH(B230,[2]Référentiel_de_Compétences!$B$7:$B$218,0),4),"Définition")</f>
        <v>Définition</v>
      </c>
      <c r="D230" s="20" t="str">
        <f>VLOOKUP(B230,[2]Référentiel_de_Compétences!$B$7:$C$399,2,0)</f>
        <v>Engagement</v>
      </c>
      <c r="E230" s="21"/>
      <c r="F230" s="21"/>
      <c r="G230" s="21"/>
      <c r="H230" s="21"/>
      <c r="I230" s="21"/>
      <c r="J230" s="21"/>
      <c r="K230" s="21"/>
      <c r="L230" s="21"/>
      <c r="M230" s="21"/>
      <c r="N230" s="21"/>
      <c r="O230" s="21"/>
      <c r="P230" s="21"/>
      <c r="Q230" s="21"/>
      <c r="R230" s="21"/>
      <c r="S230" s="21"/>
      <c r="T230" s="21"/>
      <c r="U230" s="21"/>
      <c r="V230" s="21"/>
      <c r="W230" s="21"/>
      <c r="X230" s="21"/>
      <c r="Y230" s="21"/>
      <c r="Z230" s="19">
        <v>1</v>
      </c>
      <c r="AA230" s="19">
        <v>1</v>
      </c>
      <c r="AB230" s="19">
        <v>1</v>
      </c>
      <c r="AC230" s="21"/>
      <c r="AD230" s="19"/>
      <c r="AE230" s="21"/>
      <c r="AF230" s="19"/>
      <c r="AG230" s="21"/>
      <c r="AH230" s="19">
        <v>2</v>
      </c>
      <c r="AI230" s="21"/>
      <c r="AJ230" s="19"/>
      <c r="AK230" s="21"/>
      <c r="AL230" s="19"/>
      <c r="AM230" s="19"/>
      <c r="AN230" s="21"/>
      <c r="AO230" s="21"/>
      <c r="AP230" s="21"/>
      <c r="AQ230" s="21"/>
      <c r="AR230" s="21"/>
      <c r="AS230" s="21"/>
      <c r="AT230" s="21"/>
      <c r="AU230" s="21"/>
      <c r="AV230" s="19"/>
      <c r="AW230" s="19"/>
      <c r="AX230" s="19"/>
      <c r="AY230" s="19"/>
      <c r="AZ230" s="19"/>
      <c r="BA230" s="19"/>
      <c r="BB230" s="21"/>
      <c r="BC230" s="21"/>
      <c r="BD230" s="21">
        <v>1</v>
      </c>
      <c r="BE230" s="21">
        <v>1</v>
      </c>
      <c r="BF230" s="21">
        <v>2</v>
      </c>
      <c r="BG230" s="21">
        <v>2</v>
      </c>
      <c r="BH230" s="21">
        <v>1</v>
      </c>
      <c r="BI230" s="21">
        <v>1</v>
      </c>
      <c r="BJ230" s="21"/>
      <c r="BK230" s="21"/>
      <c r="BL230" s="21"/>
      <c r="BM230" s="21"/>
      <c r="BN230" s="21">
        <v>2</v>
      </c>
      <c r="BO230" s="21"/>
      <c r="BP230" s="21"/>
      <c r="BQ230" s="21">
        <v>2</v>
      </c>
      <c r="BR230" s="21">
        <v>1</v>
      </c>
      <c r="BS230" s="21">
        <v>1</v>
      </c>
      <c r="BT230" s="21"/>
      <c r="BU230" s="21"/>
      <c r="BV230" s="21"/>
      <c r="BW230" s="21">
        <v>1</v>
      </c>
      <c r="BX230" s="21">
        <v>2</v>
      </c>
      <c r="BY230" s="21"/>
      <c r="BZ230" s="21"/>
      <c r="CA230" s="21"/>
      <c r="CB230" s="21"/>
      <c r="CC230" s="21"/>
      <c r="CD230" s="21"/>
      <c r="CE230" s="21"/>
      <c r="CF230" s="21"/>
      <c r="CG230" s="21"/>
      <c r="CH230" s="21"/>
      <c r="CI230" s="21">
        <v>1</v>
      </c>
      <c r="CJ230" s="21"/>
      <c r="CK230" s="21"/>
      <c r="CL230" s="21"/>
      <c r="CM230" s="21"/>
      <c r="CN230" s="21"/>
      <c r="CO230" s="21"/>
      <c r="CP230" s="21"/>
      <c r="CQ230" s="21"/>
      <c r="CR230" s="21"/>
      <c r="CS230" s="21"/>
      <c r="CT230" s="21"/>
      <c r="CU230" s="21"/>
      <c r="CV230" s="21"/>
      <c r="CW230" s="21">
        <v>1</v>
      </c>
      <c r="CX230" s="21">
        <v>1</v>
      </c>
      <c r="CY230" s="21"/>
      <c r="CZ230" s="21"/>
      <c r="DA230" s="21"/>
      <c r="DB230" s="21"/>
      <c r="DC230" s="21"/>
      <c r="DD230" s="21"/>
      <c r="DE230" s="21"/>
      <c r="DF230" s="21"/>
      <c r="DG230" s="21"/>
      <c r="DH230" s="21">
        <v>1</v>
      </c>
      <c r="DI230" s="21">
        <v>1</v>
      </c>
      <c r="DJ230" s="21"/>
      <c r="DK230" s="21"/>
      <c r="DL230" s="21"/>
      <c r="DM230" s="21"/>
      <c r="DN230" s="21"/>
      <c r="DO230" s="21"/>
      <c r="DP230" s="21"/>
      <c r="DQ230" s="21"/>
      <c r="DR230" s="21"/>
      <c r="DS230" s="21"/>
      <c r="DT230" s="21"/>
      <c r="DU230" s="21"/>
      <c r="DV230" s="21"/>
      <c r="DW230" s="21"/>
      <c r="DX230" s="21"/>
      <c r="DY230" s="21"/>
      <c r="DZ230" s="21"/>
      <c r="EA230" s="21"/>
      <c r="EB230" s="19"/>
      <c r="EC230" s="19"/>
      <c r="ED230" s="21"/>
      <c r="EE230" s="21">
        <v>1</v>
      </c>
      <c r="EF230" s="21">
        <v>1</v>
      </c>
      <c r="EG230" s="21"/>
      <c r="EH230" s="21"/>
      <c r="EI230" s="21"/>
      <c r="EJ230" s="21"/>
      <c r="EK230" s="21"/>
      <c r="EL230" s="21"/>
      <c r="EM230" s="21"/>
      <c r="EN230" s="21"/>
      <c r="EO230" s="21"/>
      <c r="EP230" s="21"/>
      <c r="EQ230" s="21"/>
      <c r="ER230" s="21"/>
      <c r="ES230" s="21">
        <v>1</v>
      </c>
      <c r="ET230" s="21"/>
      <c r="EU230" s="21"/>
      <c r="EV230" s="21"/>
      <c r="EW230" s="21">
        <v>1</v>
      </c>
      <c r="EX230" s="21">
        <v>1</v>
      </c>
      <c r="EY230" s="21">
        <v>1</v>
      </c>
      <c r="EZ230" s="21">
        <v>2</v>
      </c>
      <c r="FA230" s="21"/>
      <c r="FB230" s="21"/>
      <c r="FC230" s="21"/>
      <c r="FD230" s="21">
        <v>1</v>
      </c>
      <c r="FE230" s="21">
        <v>1</v>
      </c>
      <c r="FF230" s="21">
        <v>1</v>
      </c>
      <c r="FG230" s="21">
        <v>1</v>
      </c>
      <c r="FH230" s="21"/>
      <c r="FI230" s="21"/>
      <c r="FJ230" s="21"/>
      <c r="FK230" s="21"/>
      <c r="FL230" s="21"/>
      <c r="FM230" s="21"/>
      <c r="FN230" s="21"/>
      <c r="FO230" s="21"/>
      <c r="FP230" s="21"/>
      <c r="FQ230" s="21"/>
      <c r="FR230" s="21"/>
      <c r="FS230" s="21"/>
      <c r="FT230" s="21">
        <v>1</v>
      </c>
      <c r="FU230" s="21">
        <v>1</v>
      </c>
      <c r="FV230" s="21">
        <v>1</v>
      </c>
      <c r="FW230" s="21"/>
      <c r="FX230" s="21"/>
      <c r="FY230" s="21"/>
      <c r="FZ230" s="21"/>
      <c r="GA230" s="21"/>
      <c r="GB230" s="21"/>
      <c r="GC230" s="21"/>
      <c r="GD230" s="21">
        <v>2</v>
      </c>
      <c r="GE230" s="21"/>
      <c r="GF230" s="21"/>
      <c r="GG230" s="21"/>
      <c r="GH230" s="21"/>
      <c r="GI230" s="21"/>
      <c r="GJ230" s="21">
        <v>1</v>
      </c>
      <c r="GK230" s="21"/>
      <c r="GL230" s="21"/>
      <c r="GM230" s="21"/>
      <c r="GN230" s="21"/>
      <c r="GO230" s="21"/>
      <c r="GP230" s="21"/>
      <c r="GQ230" s="21"/>
      <c r="GR230" s="21"/>
      <c r="GS230" s="21"/>
      <c r="GT230" s="21"/>
      <c r="GU230" s="21"/>
      <c r="GV230" s="21"/>
      <c r="GW230" s="21"/>
      <c r="GX230" s="21"/>
      <c r="GY230" s="21">
        <v>1</v>
      </c>
      <c r="GZ230" s="21"/>
      <c r="HA230" s="21"/>
      <c r="HB230" s="21"/>
      <c r="HC230" s="21"/>
      <c r="HD230" s="21">
        <v>1</v>
      </c>
      <c r="HE230" s="21"/>
      <c r="HF230" s="21"/>
      <c r="HG230" s="21"/>
      <c r="HH230" s="21"/>
      <c r="HI230" s="21">
        <v>2</v>
      </c>
      <c r="HJ230" s="21">
        <v>2</v>
      </c>
      <c r="HK230" s="21"/>
      <c r="HL230" s="21"/>
      <c r="HM230" s="21"/>
      <c r="HN230" s="21"/>
      <c r="HO230" s="21"/>
      <c r="HP230" s="21">
        <v>1</v>
      </c>
      <c r="HQ230" s="21"/>
      <c r="HR230" s="21"/>
      <c r="HS230" s="21">
        <v>1</v>
      </c>
      <c r="HT230" s="21">
        <v>1</v>
      </c>
      <c r="HU230" s="21"/>
      <c r="HV230" s="21"/>
      <c r="HW230" s="21"/>
      <c r="HX230" s="21"/>
      <c r="HY230" s="21"/>
      <c r="HZ230" s="21"/>
      <c r="IA230" s="21"/>
      <c r="IB230" s="21"/>
      <c r="IC230" s="21"/>
      <c r="ID230" s="84"/>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1"/>
      <c r="JH230" s="21"/>
      <c r="JI230" s="21"/>
      <c r="JJ230" s="21"/>
      <c r="JK230" s="21"/>
      <c r="JL230" s="21"/>
      <c r="JM230" s="21"/>
      <c r="JN230" s="21"/>
      <c r="JO230" s="21"/>
      <c r="JP230" s="21"/>
      <c r="JQ230" s="21"/>
      <c r="JR230" s="21"/>
      <c r="JS230" s="21"/>
      <c r="JT230" s="21"/>
      <c r="JU230" s="21"/>
      <c r="JV230" s="21"/>
      <c r="JW230" s="21"/>
      <c r="JX230" s="21"/>
      <c r="JY230" s="21"/>
      <c r="JZ230" s="21"/>
      <c r="KA230" s="21"/>
      <c r="KB230" s="21"/>
      <c r="KC230" s="21"/>
      <c r="KD230" s="21"/>
      <c r="KE230" s="21"/>
      <c r="KF230" s="21"/>
      <c r="KG230" s="21"/>
      <c r="KH230" s="21"/>
      <c r="KI230" s="21"/>
      <c r="KJ230" s="21"/>
      <c r="KK230" s="21"/>
      <c r="KL230" s="21"/>
      <c r="KM230" s="21"/>
      <c r="KN230" s="21"/>
      <c r="KO230" s="21"/>
      <c r="KP230" s="21"/>
      <c r="KQ230" s="21"/>
      <c r="KR230" s="21"/>
      <c r="KS230" s="21"/>
      <c r="KT230" s="21"/>
      <c r="KU230" s="21"/>
      <c r="KV230" s="21"/>
      <c r="KW230" s="21"/>
      <c r="KX230" s="21"/>
      <c r="KY230" s="21"/>
      <c r="KZ230" s="21"/>
      <c r="LA230" s="21"/>
      <c r="LB230" s="21"/>
      <c r="LC230" s="21"/>
      <c r="LD230" s="21"/>
      <c r="LE230" s="21"/>
      <c r="LF230" s="21"/>
      <c r="LG230" s="21"/>
      <c r="LH230" s="21"/>
      <c r="LI230" s="21"/>
      <c r="LJ230" s="21"/>
      <c r="LK230" s="21"/>
      <c r="LL230" s="21"/>
      <c r="LM230" s="21"/>
      <c r="LN230" s="21"/>
      <c r="LO230" s="21"/>
      <c r="LP230" s="21"/>
      <c r="LQ230" s="21"/>
      <c r="LR230" s="21"/>
      <c r="LS230" s="21"/>
      <c r="LT230" s="21"/>
      <c r="LU230" s="21"/>
      <c r="LV230" s="21"/>
      <c r="LW230" s="21"/>
      <c r="LX230" s="21"/>
      <c r="LY230" s="21"/>
      <c r="LZ230" s="21"/>
      <c r="MA230" s="21"/>
      <c r="MB230" s="21"/>
      <c r="MC230" s="21"/>
      <c r="MD230" s="21"/>
      <c r="ME230" s="21"/>
      <c r="MF230" s="21"/>
      <c r="MG230" s="21"/>
      <c r="MH230" s="21"/>
      <c r="MI230" s="21"/>
      <c r="MJ230" s="21"/>
      <c r="MK230" s="21"/>
      <c r="ML230" s="21"/>
      <c r="MM230" s="21"/>
      <c r="MN230" s="21"/>
      <c r="MO230" s="21"/>
      <c r="MP230" s="21"/>
      <c r="MQ230" s="21"/>
      <c r="MR230" s="21"/>
      <c r="MS230" s="21"/>
      <c r="MT230" s="21"/>
      <c r="MU230" s="21"/>
      <c r="MV230" s="21"/>
      <c r="MW230" s="21"/>
      <c r="MX230" s="21"/>
      <c r="MY230" s="21"/>
      <c r="MZ230" s="21"/>
      <c r="NA230" s="21"/>
      <c r="NB230" s="21"/>
      <c r="NC230" s="21"/>
      <c r="ND230" s="21"/>
      <c r="NE230" s="21"/>
      <c r="NF230" s="21"/>
      <c r="NG230" s="21"/>
      <c r="NH230" s="21"/>
      <c r="NI230" s="21"/>
      <c r="NJ230" s="21"/>
      <c r="NK230" s="21"/>
      <c r="NL230" s="21"/>
      <c r="NM230" s="21"/>
      <c r="NN230" s="21"/>
      <c r="NO230" s="21"/>
      <c r="NP230" s="21"/>
      <c r="NQ230" s="21"/>
      <c r="NR230" s="21"/>
      <c r="NS230" s="21"/>
      <c r="NT230" s="21"/>
      <c r="NU230" s="21"/>
      <c r="NV230" s="21"/>
      <c r="NW230" s="21"/>
      <c r="NX230" s="21"/>
      <c r="NY230" s="21"/>
      <c r="NZ230" s="21"/>
      <c r="OA230" s="21"/>
      <c r="OB230" s="21"/>
      <c r="OC230" s="21"/>
      <c r="OD230" s="21"/>
      <c r="OE230" s="21">
        <v>2</v>
      </c>
      <c r="OF230" s="21">
        <v>2</v>
      </c>
      <c r="OG230" s="21"/>
      <c r="OH230" s="21"/>
      <c r="OI230" s="21"/>
      <c r="OJ230" s="21"/>
      <c r="OK230" s="21"/>
      <c r="OL230" s="21"/>
      <c r="OM230" s="21"/>
      <c r="ON230" s="21"/>
      <c r="OO230" s="21"/>
      <c r="OP230" s="21"/>
      <c r="OQ230" s="21"/>
      <c r="OR230" s="21"/>
      <c r="OS230" s="21"/>
      <c r="OT230" s="21"/>
      <c r="OU230" s="21"/>
      <c r="OV230" s="21"/>
      <c r="OW230" s="21"/>
      <c r="OX230" s="21"/>
      <c r="OY230" s="21"/>
      <c r="OZ230" s="21"/>
      <c r="PA230" s="21"/>
      <c r="PB230" s="21"/>
      <c r="PC230" s="21"/>
      <c r="PD230" s="21"/>
      <c r="PE230" s="21"/>
      <c r="PF230" s="21"/>
      <c r="PG230" s="21"/>
      <c r="PH230" s="21"/>
      <c r="PI230" s="21"/>
      <c r="PJ230" s="21"/>
      <c r="PK230" s="21"/>
      <c r="PL230" s="21"/>
      <c r="PM230" s="21"/>
      <c r="PN230" s="21"/>
      <c r="PO230" s="21"/>
      <c r="PP230" s="21"/>
      <c r="PQ230" s="21"/>
      <c r="PR230" s="21"/>
      <c r="PS230" s="21"/>
      <c r="PT230" s="21"/>
      <c r="PU230" s="21"/>
      <c r="PV230" s="21"/>
      <c r="PW230" s="21"/>
      <c r="PX230" s="21"/>
      <c r="PY230" s="21"/>
      <c r="PZ230" s="21"/>
      <c r="QA230" s="21"/>
      <c r="QB230" s="21"/>
      <c r="QC230" s="21"/>
      <c r="QD230" s="21"/>
      <c r="QE230" s="21"/>
      <c r="QF230" s="21"/>
      <c r="QG230" s="21"/>
      <c r="QH230" s="21"/>
      <c r="QI230" s="21"/>
      <c r="QJ230" s="21"/>
      <c r="QK230" s="21"/>
      <c r="QL230" s="21"/>
      <c r="QM230" s="21"/>
      <c r="QN230" s="21"/>
      <c r="QO230" s="21"/>
      <c r="QP230" s="21"/>
      <c r="QQ230" s="21"/>
      <c r="QR230" s="21"/>
      <c r="QS230" s="21"/>
      <c r="QT230" s="21"/>
      <c r="QU230" s="21"/>
      <c r="QV230" s="21"/>
      <c r="QW230" s="21"/>
      <c r="QX230" s="21"/>
      <c r="QY230" s="21"/>
      <c r="QZ230" s="21"/>
      <c r="RA230" s="21"/>
      <c r="RB230" s="21"/>
      <c r="RC230" s="21"/>
      <c r="RD230" s="21"/>
      <c r="RE230" s="21"/>
      <c r="RF230" s="21"/>
      <c r="RG230" s="21"/>
      <c r="RH230" s="21"/>
      <c r="RI230" s="21"/>
      <c r="RJ230" s="21"/>
      <c r="RK230" s="21"/>
      <c r="RL230" s="21"/>
      <c r="RM230" s="21"/>
      <c r="RN230" s="21"/>
      <c r="RO230" s="21"/>
      <c r="RP230" s="21"/>
      <c r="RQ230" s="21"/>
      <c r="RR230" s="21"/>
      <c r="RS230" s="21"/>
      <c r="RT230" s="21"/>
      <c r="RU230" s="21"/>
      <c r="RV230" s="21"/>
      <c r="RW230" s="21"/>
      <c r="RX230" s="21"/>
      <c r="RY230" s="21"/>
      <c r="RZ230" s="21"/>
      <c r="SA230" s="21"/>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row>
    <row r="231" spans="2:572" ht="15" hidden="1" customHeight="1" outlineLevel="1">
      <c r="B231" s="23" t="s">
        <v>912</v>
      </c>
      <c r="C231" s="69" t="str">
        <f>HYPERLINK("#Référentiel_de_Compétences!"&amp;ADDRESS(6+MATCH(B231,[2]Référentiel_de_Compétences!$B$7:$B$218,0),4),"Définition")</f>
        <v>Définition</v>
      </c>
      <c r="D231" s="20" t="str">
        <f>VLOOKUP(B231,[2]Référentiel_de_Compétences!$B$7:$C$399,2,0)</f>
        <v>Conviction et Influence</v>
      </c>
      <c r="E231" s="21"/>
      <c r="F231" s="21"/>
      <c r="G231" s="21"/>
      <c r="H231" s="21"/>
      <c r="I231" s="21"/>
      <c r="J231" s="21"/>
      <c r="K231" s="21"/>
      <c r="L231" s="21"/>
      <c r="M231" s="21"/>
      <c r="N231" s="21"/>
      <c r="O231" s="21"/>
      <c r="P231" s="21"/>
      <c r="Q231" s="21"/>
      <c r="R231" s="21"/>
      <c r="S231" s="21"/>
      <c r="T231" s="21"/>
      <c r="U231" s="21"/>
      <c r="V231" s="21"/>
      <c r="W231" s="21"/>
      <c r="X231" s="21"/>
      <c r="Y231" s="21"/>
      <c r="Z231" s="19">
        <v>1</v>
      </c>
      <c r="AA231" s="19">
        <v>1</v>
      </c>
      <c r="AB231" s="19">
        <v>1</v>
      </c>
      <c r="AC231" s="21"/>
      <c r="AD231" s="19"/>
      <c r="AE231" s="21"/>
      <c r="AF231" s="19"/>
      <c r="AG231" s="21"/>
      <c r="AH231" s="19">
        <v>2</v>
      </c>
      <c r="AI231" s="21"/>
      <c r="AJ231" s="19">
        <v>2</v>
      </c>
      <c r="AK231" s="21">
        <v>2</v>
      </c>
      <c r="AL231" s="19"/>
      <c r="AM231" s="19"/>
      <c r="AN231" s="21">
        <v>2</v>
      </c>
      <c r="AO231" s="21">
        <v>2</v>
      </c>
      <c r="AP231" s="21">
        <v>2</v>
      </c>
      <c r="AQ231" s="21"/>
      <c r="AR231" s="21"/>
      <c r="AS231" s="21"/>
      <c r="AT231" s="21"/>
      <c r="AU231" s="21"/>
      <c r="AV231" s="19"/>
      <c r="AW231" s="19"/>
      <c r="AX231" s="19"/>
      <c r="AY231" s="19"/>
      <c r="AZ231" s="19">
        <v>2</v>
      </c>
      <c r="BA231" s="19">
        <v>2</v>
      </c>
      <c r="BB231" s="21"/>
      <c r="BC231" s="21"/>
      <c r="BD231" s="21"/>
      <c r="BE231" s="21">
        <v>1</v>
      </c>
      <c r="BF231" s="21"/>
      <c r="BG231" s="21"/>
      <c r="BH231" s="21"/>
      <c r="BI231" s="21"/>
      <c r="BJ231" s="21"/>
      <c r="BK231" s="21">
        <v>2</v>
      </c>
      <c r="BL231" s="21"/>
      <c r="BM231" s="21"/>
      <c r="BN231" s="21"/>
      <c r="BO231" s="21"/>
      <c r="BP231" s="21"/>
      <c r="BQ231" s="21"/>
      <c r="BR231" s="21"/>
      <c r="BS231" s="21"/>
      <c r="BT231" s="21"/>
      <c r="BU231" s="21"/>
      <c r="BV231" s="21"/>
      <c r="BW231" s="21">
        <v>1</v>
      </c>
      <c r="BX231" s="21">
        <v>2</v>
      </c>
      <c r="BY231" s="21"/>
      <c r="BZ231" s="21">
        <v>2</v>
      </c>
      <c r="CA231" s="21"/>
      <c r="CB231" s="21"/>
      <c r="CC231" s="21"/>
      <c r="CD231" s="21"/>
      <c r="CE231" s="21"/>
      <c r="CF231" s="21"/>
      <c r="CG231" s="21"/>
      <c r="CH231" s="21">
        <v>2</v>
      </c>
      <c r="CI231" s="21"/>
      <c r="CJ231" s="21"/>
      <c r="CK231" s="21"/>
      <c r="CL231" s="21"/>
      <c r="CM231" s="21"/>
      <c r="CN231" s="21"/>
      <c r="CO231" s="21">
        <v>2</v>
      </c>
      <c r="CP231" s="21">
        <v>2</v>
      </c>
      <c r="CQ231" s="21"/>
      <c r="CR231" s="21"/>
      <c r="CS231" s="21"/>
      <c r="CT231" s="21"/>
      <c r="CU231" s="21"/>
      <c r="CV231" s="21"/>
      <c r="CW231" s="21">
        <v>2</v>
      </c>
      <c r="CX231" s="21">
        <v>1</v>
      </c>
      <c r="CY231" s="21">
        <v>1</v>
      </c>
      <c r="CZ231" s="21">
        <v>1</v>
      </c>
      <c r="DA231" s="21">
        <v>1</v>
      </c>
      <c r="DB231" s="21"/>
      <c r="DC231" s="21"/>
      <c r="DD231" s="21"/>
      <c r="DE231" s="19">
        <v>1</v>
      </c>
      <c r="DF231" s="19">
        <v>1</v>
      </c>
      <c r="DG231" s="19"/>
      <c r="DH231" s="21">
        <v>2</v>
      </c>
      <c r="DI231" s="21">
        <v>1</v>
      </c>
      <c r="DJ231" s="21">
        <v>1</v>
      </c>
      <c r="DK231" s="21">
        <v>1</v>
      </c>
      <c r="DL231" s="21">
        <v>1</v>
      </c>
      <c r="DM231" s="21">
        <v>1</v>
      </c>
      <c r="DN231" s="21"/>
      <c r="DO231" s="21"/>
      <c r="DP231" s="21">
        <v>1</v>
      </c>
      <c r="DQ231" s="21">
        <v>1</v>
      </c>
      <c r="DR231" s="21">
        <v>1</v>
      </c>
      <c r="DS231" s="21">
        <v>2</v>
      </c>
      <c r="DT231" s="21">
        <v>2</v>
      </c>
      <c r="DU231" s="21"/>
      <c r="DV231" s="21">
        <v>2</v>
      </c>
      <c r="DW231" s="21">
        <v>2</v>
      </c>
      <c r="DX231" s="21"/>
      <c r="DY231" s="21"/>
      <c r="DZ231" s="21">
        <v>1</v>
      </c>
      <c r="EA231" s="21">
        <v>1</v>
      </c>
      <c r="EB231" s="19">
        <v>1</v>
      </c>
      <c r="EC231" s="19">
        <v>1</v>
      </c>
      <c r="ED231" s="21"/>
      <c r="EE231" s="21">
        <v>2</v>
      </c>
      <c r="EF231" s="21">
        <v>1</v>
      </c>
      <c r="EG231" s="21">
        <v>1</v>
      </c>
      <c r="EH231" s="21"/>
      <c r="EI231" s="21"/>
      <c r="EJ231" s="21"/>
      <c r="EK231" s="21">
        <v>1</v>
      </c>
      <c r="EL231" s="21">
        <v>1</v>
      </c>
      <c r="EM231" s="21">
        <v>1</v>
      </c>
      <c r="EN231" s="21">
        <v>1</v>
      </c>
      <c r="EO231" s="21"/>
      <c r="EP231" s="21"/>
      <c r="EQ231" s="21"/>
      <c r="ER231" s="21"/>
      <c r="ES231" s="21">
        <v>1</v>
      </c>
      <c r="ET231" s="21"/>
      <c r="EU231" s="21"/>
      <c r="EV231" s="21"/>
      <c r="EW231" s="21">
        <v>1</v>
      </c>
      <c r="EX231" s="21">
        <v>1</v>
      </c>
      <c r="EY231" s="21">
        <v>1</v>
      </c>
      <c r="EZ231" s="21">
        <v>1</v>
      </c>
      <c r="FA231" s="21"/>
      <c r="FB231" s="21"/>
      <c r="FC231" s="21"/>
      <c r="FD231" s="21">
        <v>1</v>
      </c>
      <c r="FE231" s="21">
        <v>1</v>
      </c>
      <c r="FF231" s="21">
        <v>2</v>
      </c>
      <c r="FG231" s="21">
        <v>2</v>
      </c>
      <c r="FH231" s="21"/>
      <c r="FI231" s="21"/>
      <c r="FJ231" s="21">
        <v>2</v>
      </c>
      <c r="FK231" s="21">
        <v>2</v>
      </c>
      <c r="FL231" s="21"/>
      <c r="FM231" s="21"/>
      <c r="FN231" s="21"/>
      <c r="FO231" s="21"/>
      <c r="FP231" s="21"/>
      <c r="FQ231" s="21"/>
      <c r="FR231" s="21"/>
      <c r="FS231" s="21"/>
      <c r="FT231" s="21"/>
      <c r="FU231" s="21"/>
      <c r="FV231" s="21"/>
      <c r="FW231" s="21"/>
      <c r="FX231" s="21"/>
      <c r="FY231" s="21"/>
      <c r="FZ231" s="21"/>
      <c r="GA231" s="21"/>
      <c r="GB231" s="21">
        <v>1</v>
      </c>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v>1</v>
      </c>
      <c r="HA231" s="21">
        <v>1</v>
      </c>
      <c r="HB231" s="21">
        <v>1</v>
      </c>
      <c r="HC231" s="21">
        <v>1</v>
      </c>
      <c r="HD231" s="21"/>
      <c r="HE231" s="21">
        <v>1</v>
      </c>
      <c r="HF231" s="21"/>
      <c r="HG231" s="21"/>
      <c r="HH231" s="21"/>
      <c r="HI231" s="21">
        <v>2</v>
      </c>
      <c r="HJ231" s="21">
        <v>2</v>
      </c>
      <c r="HK231" s="21"/>
      <c r="HL231" s="21"/>
      <c r="HM231" s="21"/>
      <c r="HN231" s="21"/>
      <c r="HO231" s="21"/>
      <c r="HP231" s="21"/>
      <c r="HQ231" s="21"/>
      <c r="HR231" s="19"/>
      <c r="HS231" s="19">
        <v>1</v>
      </c>
      <c r="HT231" s="19">
        <v>1</v>
      </c>
      <c r="HU231" s="19"/>
      <c r="HV231" s="19"/>
      <c r="HW231" s="19"/>
      <c r="HX231" s="19"/>
      <c r="HY231" s="19"/>
      <c r="HZ231" s="19"/>
      <c r="IA231" s="19"/>
      <c r="IB231" s="19"/>
      <c r="IC231" s="19"/>
      <c r="ID231" s="84">
        <v>2</v>
      </c>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v>2</v>
      </c>
      <c r="NZ231" s="19">
        <v>2</v>
      </c>
      <c r="OA231" s="19">
        <v>2</v>
      </c>
      <c r="OB231" s="19"/>
      <c r="OC231" s="19"/>
      <c r="OD231" s="19">
        <v>2</v>
      </c>
      <c r="OE231" s="19">
        <v>2</v>
      </c>
      <c r="OF231" s="19">
        <v>2</v>
      </c>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9"/>
      <c r="QU231" s="19"/>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row>
    <row r="232" spans="2:572" ht="15" hidden="1" customHeight="1" outlineLevel="1">
      <c r="B232" s="23" t="s">
        <v>913</v>
      </c>
      <c r="C232" s="69" t="str">
        <f>HYPERLINK("#Référentiel_de_Compétences!"&amp;ADDRESS(6+MATCH(B232,[2]Référentiel_de_Compétences!$B$7:$B$218,0),4),"Définition")</f>
        <v>Définition</v>
      </c>
      <c r="D232" s="20" t="str">
        <f>VLOOKUP(B232,[2]Référentiel_de_Compétences!$B$7:$C$399,2,0)</f>
        <v>Autonomie</v>
      </c>
      <c r="E232" s="21"/>
      <c r="F232" s="21"/>
      <c r="G232" s="21"/>
      <c r="H232" s="21"/>
      <c r="I232" s="21"/>
      <c r="J232" s="21"/>
      <c r="K232" s="21"/>
      <c r="L232" s="21"/>
      <c r="M232" s="21">
        <v>2</v>
      </c>
      <c r="N232" s="21"/>
      <c r="O232" s="21"/>
      <c r="P232" s="21">
        <v>2</v>
      </c>
      <c r="Q232" s="21">
        <v>1</v>
      </c>
      <c r="R232" s="21"/>
      <c r="S232" s="21"/>
      <c r="T232" s="21"/>
      <c r="U232" s="21">
        <v>1</v>
      </c>
      <c r="V232" s="21"/>
      <c r="W232" s="21"/>
      <c r="X232" s="21"/>
      <c r="Y232" s="21"/>
      <c r="Z232" s="19"/>
      <c r="AA232" s="19"/>
      <c r="AB232" s="19"/>
      <c r="AC232" s="21"/>
      <c r="AD232" s="19"/>
      <c r="AE232" s="21"/>
      <c r="AF232" s="19"/>
      <c r="AG232" s="21"/>
      <c r="AH232" s="19"/>
      <c r="AI232" s="21"/>
      <c r="AJ232" s="19"/>
      <c r="AK232" s="21"/>
      <c r="AL232" s="19"/>
      <c r="AM232" s="19">
        <v>1</v>
      </c>
      <c r="AN232" s="21"/>
      <c r="AO232" s="21"/>
      <c r="AP232" s="21"/>
      <c r="AQ232" s="21">
        <v>1</v>
      </c>
      <c r="AR232" s="21">
        <v>1</v>
      </c>
      <c r="AS232" s="21"/>
      <c r="AT232" s="21">
        <v>2</v>
      </c>
      <c r="AU232" s="21">
        <v>2</v>
      </c>
      <c r="AV232" s="19"/>
      <c r="AW232" s="19"/>
      <c r="AX232" s="19"/>
      <c r="AY232" s="19"/>
      <c r="AZ232" s="19"/>
      <c r="BA232" s="19"/>
      <c r="BB232" s="21">
        <v>2</v>
      </c>
      <c r="BC232" s="21">
        <v>2</v>
      </c>
      <c r="BD232" s="21"/>
      <c r="BE232" s="21"/>
      <c r="BF232" s="21"/>
      <c r="BG232" s="21"/>
      <c r="BH232" s="21">
        <v>1</v>
      </c>
      <c r="BI232" s="21">
        <v>1</v>
      </c>
      <c r="BJ232" s="21"/>
      <c r="BK232" s="21"/>
      <c r="BL232" s="21"/>
      <c r="BM232" s="21"/>
      <c r="BN232" s="21"/>
      <c r="BO232" s="21"/>
      <c r="BP232" s="21"/>
      <c r="BQ232" s="21">
        <v>1</v>
      </c>
      <c r="BR232" s="21"/>
      <c r="BS232" s="21"/>
      <c r="BT232" s="21">
        <v>2</v>
      </c>
      <c r="BU232" s="21">
        <v>2</v>
      </c>
      <c r="BV232" s="21"/>
      <c r="BW232" s="21"/>
      <c r="BX232" s="21"/>
      <c r="BY232" s="21"/>
      <c r="BZ232" s="21"/>
      <c r="CA232" s="21"/>
      <c r="CB232" s="21">
        <v>1</v>
      </c>
      <c r="CC232" s="21"/>
      <c r="CD232" s="21"/>
      <c r="CE232" s="21"/>
      <c r="CF232" s="21"/>
      <c r="CG232" s="21"/>
      <c r="CH232" s="21"/>
      <c r="CI232" s="21">
        <v>1</v>
      </c>
      <c r="CJ232" s="21"/>
      <c r="CK232" s="21"/>
      <c r="CL232" s="21"/>
      <c r="CM232" s="21"/>
      <c r="CN232" s="21">
        <v>2</v>
      </c>
      <c r="CO232" s="21"/>
      <c r="CP232" s="21"/>
      <c r="CQ232" s="21"/>
      <c r="CR232" s="21"/>
      <c r="CS232" s="21"/>
      <c r="CT232" s="21"/>
      <c r="CU232" s="21"/>
      <c r="CV232" s="21"/>
      <c r="CW232" s="21">
        <v>2</v>
      </c>
      <c r="CX232" s="21">
        <v>1</v>
      </c>
      <c r="CY232" s="21"/>
      <c r="CZ232" s="21"/>
      <c r="DA232" s="21"/>
      <c r="DB232" s="21"/>
      <c r="DC232" s="21"/>
      <c r="DD232" s="21"/>
      <c r="DE232" s="21"/>
      <c r="DF232" s="21"/>
      <c r="DG232" s="21"/>
      <c r="DH232" s="21">
        <v>2</v>
      </c>
      <c r="DI232" s="21">
        <v>1</v>
      </c>
      <c r="DJ232" s="21"/>
      <c r="DK232" s="21"/>
      <c r="DL232" s="21"/>
      <c r="DM232" s="21"/>
      <c r="DN232" s="21"/>
      <c r="DO232" s="21"/>
      <c r="DP232" s="21"/>
      <c r="DQ232" s="21"/>
      <c r="DR232" s="21"/>
      <c r="DS232" s="21"/>
      <c r="DT232" s="21"/>
      <c r="DU232" s="21"/>
      <c r="DV232" s="21">
        <v>1</v>
      </c>
      <c r="DW232" s="21">
        <v>1</v>
      </c>
      <c r="DX232" s="21"/>
      <c r="DY232" s="21"/>
      <c r="DZ232" s="21"/>
      <c r="EA232" s="21"/>
      <c r="EB232" s="19"/>
      <c r="EC232" s="19"/>
      <c r="ED232" s="21"/>
      <c r="EE232" s="21">
        <v>2</v>
      </c>
      <c r="EF232" s="21">
        <v>1</v>
      </c>
      <c r="EG232" s="21"/>
      <c r="EH232" s="21"/>
      <c r="EI232" s="21"/>
      <c r="EJ232" s="21"/>
      <c r="EK232" s="21"/>
      <c r="EL232" s="21"/>
      <c r="EM232" s="21"/>
      <c r="EN232" s="21"/>
      <c r="EO232" s="21"/>
      <c r="EP232" s="21"/>
      <c r="EQ232" s="21"/>
      <c r="ER232" s="21"/>
      <c r="ES232" s="21">
        <v>1</v>
      </c>
      <c r="ET232" s="21"/>
      <c r="EU232" s="21"/>
      <c r="EV232" s="21"/>
      <c r="EW232" s="21">
        <v>1</v>
      </c>
      <c r="EX232" s="21">
        <v>2</v>
      </c>
      <c r="EY232" s="21">
        <v>2</v>
      </c>
      <c r="EZ232" s="21">
        <v>2</v>
      </c>
      <c r="FA232" s="21"/>
      <c r="FB232" s="21"/>
      <c r="FC232" s="21"/>
      <c r="FD232" s="21">
        <v>1</v>
      </c>
      <c r="FE232" s="21">
        <v>1</v>
      </c>
      <c r="FF232" s="21"/>
      <c r="FG232" s="21"/>
      <c r="FH232" s="21"/>
      <c r="FI232" s="21"/>
      <c r="FJ232" s="21"/>
      <c r="FK232" s="21"/>
      <c r="FL232" s="21"/>
      <c r="FM232" s="21"/>
      <c r="FN232" s="21"/>
      <c r="FO232" s="21"/>
      <c r="FP232" s="21"/>
      <c r="FQ232" s="21"/>
      <c r="FR232" s="21">
        <v>1</v>
      </c>
      <c r="FS232" s="21">
        <v>1</v>
      </c>
      <c r="FT232" s="21"/>
      <c r="FU232" s="21">
        <v>1</v>
      </c>
      <c r="FV232" s="21">
        <v>1</v>
      </c>
      <c r="FW232" s="21"/>
      <c r="FX232" s="21">
        <v>2</v>
      </c>
      <c r="FY232" s="21">
        <v>1</v>
      </c>
      <c r="FZ232" s="21">
        <v>1</v>
      </c>
      <c r="GA232" s="21">
        <v>1</v>
      </c>
      <c r="GB232" s="21">
        <v>2</v>
      </c>
      <c r="GC232" s="21">
        <v>1</v>
      </c>
      <c r="GD232" s="21"/>
      <c r="GE232" s="21"/>
      <c r="GF232" s="21"/>
      <c r="GG232" s="21"/>
      <c r="GH232" s="21"/>
      <c r="GI232" s="21"/>
      <c r="GJ232" s="21"/>
      <c r="GK232" s="21"/>
      <c r="GL232" s="21"/>
      <c r="GM232" s="21"/>
      <c r="GN232" s="21"/>
      <c r="GO232" s="21"/>
      <c r="GP232" s="21">
        <v>2</v>
      </c>
      <c r="GQ232" s="21"/>
      <c r="GR232" s="21"/>
      <c r="GS232" s="21">
        <v>2</v>
      </c>
      <c r="GT232" s="21">
        <v>2</v>
      </c>
      <c r="GU232" s="21">
        <v>1</v>
      </c>
      <c r="GV232" s="21">
        <v>1</v>
      </c>
      <c r="GW232" s="21">
        <v>2</v>
      </c>
      <c r="GX232" s="21">
        <v>1</v>
      </c>
      <c r="GY232" s="21"/>
      <c r="GZ232" s="21"/>
      <c r="HA232" s="21"/>
      <c r="HB232" s="21"/>
      <c r="HC232" s="21">
        <v>1</v>
      </c>
      <c r="HD232" s="21"/>
      <c r="HE232" s="21">
        <v>2</v>
      </c>
      <c r="HF232" s="21">
        <v>1</v>
      </c>
      <c r="HG232" s="21"/>
      <c r="HH232" s="21">
        <v>2</v>
      </c>
      <c r="HI232" s="21">
        <v>1</v>
      </c>
      <c r="HJ232" s="21">
        <v>1</v>
      </c>
      <c r="HK232" s="21">
        <v>2</v>
      </c>
      <c r="HL232" s="21"/>
      <c r="HM232" s="21">
        <v>2</v>
      </c>
      <c r="HN232" s="21">
        <v>1</v>
      </c>
      <c r="HO232" s="21">
        <v>1</v>
      </c>
      <c r="HP232" s="21">
        <v>2</v>
      </c>
      <c r="HQ232" s="21">
        <v>1</v>
      </c>
      <c r="HR232" s="21"/>
      <c r="HS232" s="21"/>
      <c r="HT232" s="21"/>
      <c r="HU232" s="21"/>
      <c r="HV232" s="21"/>
      <c r="HW232" s="21"/>
      <c r="HX232" s="21"/>
      <c r="HY232" s="21"/>
      <c r="HZ232" s="21"/>
      <c r="IA232" s="21"/>
      <c r="IB232" s="21"/>
      <c r="IC232" s="21"/>
      <c r="ID232" s="84"/>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1"/>
      <c r="JH232" s="21"/>
      <c r="JI232" s="21"/>
      <c r="JJ232" s="21"/>
      <c r="JK232" s="21"/>
      <c r="JL232" s="21"/>
      <c r="JM232" s="21"/>
      <c r="JN232" s="21"/>
      <c r="JO232" s="21"/>
      <c r="JP232" s="21"/>
      <c r="JQ232" s="21"/>
      <c r="JR232" s="21"/>
      <c r="JS232" s="21"/>
      <c r="JT232" s="21"/>
      <c r="JU232" s="21"/>
      <c r="JV232" s="21"/>
      <c r="JW232" s="21"/>
      <c r="JX232" s="21"/>
      <c r="JY232" s="21"/>
      <c r="JZ232" s="21"/>
      <c r="KA232" s="21"/>
      <c r="KB232" s="21"/>
      <c r="KC232" s="21"/>
      <c r="KD232" s="21"/>
      <c r="KE232" s="21"/>
      <c r="KF232" s="21"/>
      <c r="KG232" s="21"/>
      <c r="KH232" s="21"/>
      <c r="KI232" s="21"/>
      <c r="KJ232" s="21"/>
      <c r="KK232" s="21"/>
      <c r="KL232" s="21"/>
      <c r="KM232" s="21"/>
      <c r="KN232" s="21"/>
      <c r="KO232" s="21"/>
      <c r="KP232" s="21"/>
      <c r="KQ232" s="21"/>
      <c r="KR232" s="21"/>
      <c r="KS232" s="21"/>
      <c r="KT232" s="21"/>
      <c r="KU232" s="21"/>
      <c r="KV232" s="21"/>
      <c r="KW232" s="21"/>
      <c r="KX232" s="21"/>
      <c r="KY232" s="21"/>
      <c r="KZ232" s="21"/>
      <c r="LA232" s="21"/>
      <c r="LB232" s="21"/>
      <c r="LC232" s="21"/>
      <c r="LD232" s="21"/>
      <c r="LE232" s="21"/>
      <c r="LF232" s="21"/>
      <c r="LG232" s="21"/>
      <c r="LH232" s="21"/>
      <c r="LI232" s="21"/>
      <c r="LJ232" s="21"/>
      <c r="LK232" s="21"/>
      <c r="LL232" s="21"/>
      <c r="LM232" s="21"/>
      <c r="LN232" s="21"/>
      <c r="LO232" s="21"/>
      <c r="LP232" s="21"/>
      <c r="LQ232" s="21"/>
      <c r="LR232" s="21"/>
      <c r="LS232" s="21"/>
      <c r="LT232" s="21"/>
      <c r="LU232" s="21"/>
      <c r="LV232" s="21"/>
      <c r="LW232" s="21"/>
      <c r="LX232" s="21"/>
      <c r="LY232" s="21"/>
      <c r="LZ232" s="21"/>
      <c r="MA232" s="21"/>
      <c r="MB232" s="21"/>
      <c r="MC232" s="21"/>
      <c r="MD232" s="21"/>
      <c r="ME232" s="21"/>
      <c r="MF232" s="21"/>
      <c r="MG232" s="21"/>
      <c r="MH232" s="21"/>
      <c r="MI232" s="21"/>
      <c r="MJ232" s="21"/>
      <c r="MK232" s="21"/>
      <c r="ML232" s="21"/>
      <c r="MM232" s="21"/>
      <c r="MN232" s="21"/>
      <c r="MO232" s="21"/>
      <c r="MP232" s="21"/>
      <c r="MQ232" s="21"/>
      <c r="MR232" s="21"/>
      <c r="MS232" s="21"/>
      <c r="MT232" s="21"/>
      <c r="MU232" s="21"/>
      <c r="MV232" s="21"/>
      <c r="MW232" s="21"/>
      <c r="MX232" s="21"/>
      <c r="MY232" s="21"/>
      <c r="MZ232" s="21"/>
      <c r="NA232" s="21"/>
      <c r="NB232" s="21"/>
      <c r="NC232" s="21"/>
      <c r="ND232" s="21"/>
      <c r="NE232" s="21"/>
      <c r="NF232" s="21"/>
      <c r="NG232" s="21"/>
      <c r="NH232" s="21"/>
      <c r="NI232" s="21"/>
      <c r="NJ232" s="21"/>
      <c r="NK232" s="21"/>
      <c r="NL232" s="21"/>
      <c r="NM232" s="21"/>
      <c r="NN232" s="21"/>
      <c r="NO232" s="21"/>
      <c r="NP232" s="21"/>
      <c r="NQ232" s="21"/>
      <c r="NR232" s="21"/>
      <c r="NS232" s="21"/>
      <c r="NT232" s="21"/>
      <c r="NU232" s="21"/>
      <c r="NV232" s="21"/>
      <c r="NW232" s="21"/>
      <c r="NX232" s="21"/>
      <c r="NY232" s="21"/>
      <c r="NZ232" s="21"/>
      <c r="OA232" s="21">
        <v>2</v>
      </c>
      <c r="OB232" s="21"/>
      <c r="OC232" s="21"/>
      <c r="OD232" s="21"/>
      <c r="OE232" s="21">
        <v>1</v>
      </c>
      <c r="OF232" s="21">
        <v>1</v>
      </c>
      <c r="OG232" s="21"/>
      <c r="OH232" s="21"/>
      <c r="OI232" s="21"/>
      <c r="OJ232" s="21"/>
      <c r="OK232" s="21"/>
      <c r="OL232" s="21"/>
      <c r="OM232" s="21"/>
      <c r="ON232" s="21"/>
      <c r="OO232" s="21"/>
      <c r="OP232" s="21"/>
      <c r="OQ232" s="21"/>
      <c r="OR232" s="21"/>
      <c r="OS232" s="21"/>
      <c r="OT232" s="21"/>
      <c r="OU232" s="21"/>
      <c r="OV232" s="21"/>
      <c r="OW232" s="21"/>
      <c r="OX232" s="21"/>
      <c r="OY232" s="21"/>
      <c r="OZ232" s="21"/>
      <c r="PA232" s="21"/>
      <c r="PB232" s="21"/>
      <c r="PC232" s="21"/>
      <c r="PD232" s="21"/>
      <c r="PE232" s="21"/>
      <c r="PF232" s="21"/>
      <c r="PG232" s="21"/>
      <c r="PH232" s="21"/>
      <c r="PI232" s="21"/>
      <c r="PJ232" s="21"/>
      <c r="PK232" s="21"/>
      <c r="PL232" s="21"/>
      <c r="PM232" s="21"/>
      <c r="PN232" s="21"/>
      <c r="PO232" s="21"/>
      <c r="PP232" s="21"/>
      <c r="PQ232" s="21"/>
      <c r="PR232" s="21"/>
      <c r="PS232" s="21"/>
      <c r="PT232" s="21"/>
      <c r="PU232" s="21"/>
      <c r="PV232" s="21"/>
      <c r="PW232" s="21"/>
      <c r="PX232" s="21"/>
      <c r="PY232" s="21"/>
      <c r="PZ232" s="21"/>
      <c r="QA232" s="21"/>
      <c r="QB232" s="21"/>
      <c r="QC232" s="21"/>
      <c r="QD232" s="21"/>
      <c r="QE232" s="21"/>
      <c r="QF232" s="21"/>
      <c r="QG232" s="21"/>
      <c r="QH232" s="21"/>
      <c r="QI232" s="21"/>
      <c r="QJ232" s="21"/>
      <c r="QK232" s="21"/>
      <c r="QL232" s="21"/>
      <c r="QM232" s="21"/>
      <c r="QN232" s="21"/>
      <c r="QO232" s="21"/>
      <c r="QP232" s="21">
        <v>2</v>
      </c>
      <c r="QQ232" s="21">
        <v>2</v>
      </c>
      <c r="QR232" s="21">
        <v>1</v>
      </c>
      <c r="QS232" s="21"/>
      <c r="QT232" s="21"/>
      <c r="QU232" s="21"/>
      <c r="QV232" s="21"/>
      <c r="QW232" s="21"/>
      <c r="QX232" s="21"/>
      <c r="QY232" s="21"/>
      <c r="QZ232" s="21"/>
      <c r="RA232" s="21"/>
      <c r="RB232" s="21"/>
      <c r="RC232" s="21"/>
      <c r="RD232" s="21"/>
      <c r="RE232" s="21"/>
      <c r="RF232" s="21"/>
      <c r="RG232" s="21"/>
      <c r="RH232" s="21"/>
      <c r="RI232" s="21"/>
      <c r="RJ232" s="21"/>
      <c r="RK232" s="21"/>
      <c r="RL232" s="21"/>
      <c r="RM232" s="21"/>
      <c r="RN232" s="21"/>
      <c r="RO232" s="21"/>
      <c r="RP232" s="21"/>
      <c r="RQ232" s="21"/>
      <c r="RR232" s="21"/>
      <c r="RS232" s="21"/>
      <c r="RT232" s="21"/>
      <c r="RU232" s="21"/>
      <c r="RV232" s="21"/>
      <c r="RW232" s="21"/>
      <c r="RX232" s="21"/>
      <c r="RY232" s="21"/>
      <c r="RZ232" s="21"/>
      <c r="SA232" s="21"/>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row>
    <row r="233" spans="2:572" ht="15" hidden="1" customHeight="1" outlineLevel="1">
      <c r="B233" s="23" t="s">
        <v>914</v>
      </c>
      <c r="C233" s="69" t="str">
        <f>HYPERLINK("#Référentiel_de_Compétences!"&amp;ADDRESS(6+MATCH(B233,[2]Référentiel_de_Compétences!$B$7:$B$218,0),4),"Définition")</f>
        <v>Définition</v>
      </c>
      <c r="D233" s="20" t="str">
        <f>VLOOKUP(B233,[2]Référentiel_de_Compétences!$B$7:$C$399,2,0)</f>
        <v>Maîtrise de soi</v>
      </c>
      <c r="E233" s="25"/>
      <c r="F233" s="25"/>
      <c r="G233" s="25"/>
      <c r="H233" s="25"/>
      <c r="I233" s="25"/>
      <c r="J233" s="25"/>
      <c r="K233" s="25"/>
      <c r="L233" s="25"/>
      <c r="M233" s="25"/>
      <c r="N233" s="25"/>
      <c r="O233" s="25"/>
      <c r="P233" s="25"/>
      <c r="Q233" s="25"/>
      <c r="R233" s="25">
        <v>1</v>
      </c>
      <c r="S233" s="25">
        <v>1</v>
      </c>
      <c r="T233" s="25">
        <v>1</v>
      </c>
      <c r="U233" s="25"/>
      <c r="V233" s="25"/>
      <c r="W233" s="25"/>
      <c r="X233" s="25"/>
      <c r="Y233" s="25"/>
      <c r="Z233" s="19"/>
      <c r="AA233" s="19"/>
      <c r="AB233" s="19"/>
      <c r="AC233" s="25"/>
      <c r="AD233" s="19"/>
      <c r="AE233" s="21"/>
      <c r="AF233" s="19"/>
      <c r="AG233" s="21"/>
      <c r="AH233" s="19"/>
      <c r="AI233" s="21"/>
      <c r="AJ233" s="19"/>
      <c r="AK233" s="21"/>
      <c r="AL233" s="19"/>
      <c r="AM233" s="19"/>
      <c r="AN233" s="25"/>
      <c r="AO233" s="25"/>
      <c r="AP233" s="25"/>
      <c r="AQ233" s="25"/>
      <c r="AR233" s="25"/>
      <c r="AS233" s="25"/>
      <c r="AT233" s="25"/>
      <c r="AU233" s="25"/>
      <c r="AV233" s="73"/>
      <c r="AW233" s="73"/>
      <c r="AX233" s="73"/>
      <c r="AY233" s="19"/>
      <c r="AZ233" s="19"/>
      <c r="BA233" s="19"/>
      <c r="BB233" s="25"/>
      <c r="BC233" s="25"/>
      <c r="BD233" s="25"/>
      <c r="BE233" s="25"/>
      <c r="BF233" s="25"/>
      <c r="BG233" s="25"/>
      <c r="BH233" s="25"/>
      <c r="BI233" s="25"/>
      <c r="BJ233" s="25"/>
      <c r="BK233" s="25"/>
      <c r="BL233" s="25"/>
      <c r="BM233" s="25"/>
      <c r="BN233" s="25"/>
      <c r="BO233" s="25"/>
      <c r="BP233" s="25"/>
      <c r="BQ233" s="25"/>
      <c r="BR233" s="25"/>
      <c r="BS233" s="25"/>
      <c r="BT233" s="25"/>
      <c r="BU233" s="25"/>
      <c r="BV233" s="25"/>
      <c r="BW233" s="25"/>
      <c r="BX233" s="25"/>
      <c r="BY233" s="25"/>
      <c r="BZ233" s="25"/>
      <c r="CA233" s="25"/>
      <c r="CB233" s="25"/>
      <c r="CC233" s="25"/>
      <c r="CD233" s="25"/>
      <c r="CE233" s="25"/>
      <c r="CF233" s="25"/>
      <c r="CG233" s="25"/>
      <c r="CH233" s="25"/>
      <c r="CI233" s="25"/>
      <c r="CJ233" s="25"/>
      <c r="CK233" s="25"/>
      <c r="CL233" s="25"/>
      <c r="CM233" s="25"/>
      <c r="CN233" s="25"/>
      <c r="CO233" s="25"/>
      <c r="CP233" s="25"/>
      <c r="CQ233" s="25"/>
      <c r="CR233" s="25"/>
      <c r="CS233" s="25"/>
      <c r="CT233" s="25"/>
      <c r="CU233" s="25"/>
      <c r="CV233" s="25"/>
      <c r="CW233" s="25">
        <v>1</v>
      </c>
      <c r="CX233" s="25"/>
      <c r="CY233" s="25"/>
      <c r="CZ233" s="25"/>
      <c r="DA233" s="25"/>
      <c r="DB233" s="25">
        <v>2</v>
      </c>
      <c r="DC233" s="25"/>
      <c r="DD233" s="25"/>
      <c r="DE233" s="25"/>
      <c r="DF233" s="25"/>
      <c r="DG233" s="25"/>
      <c r="DH233" s="25">
        <v>1</v>
      </c>
      <c r="DI233" s="25"/>
      <c r="DJ233" s="25"/>
      <c r="DK233" s="25"/>
      <c r="DL233" s="25"/>
      <c r="DM233" s="25"/>
      <c r="DN233" s="25"/>
      <c r="DO233" s="25"/>
      <c r="DP233" s="25"/>
      <c r="DQ233" s="25"/>
      <c r="DR233" s="25"/>
      <c r="DS233" s="25">
        <v>1</v>
      </c>
      <c r="DT233" s="25">
        <v>1</v>
      </c>
      <c r="DU233" s="25"/>
      <c r="DV233" s="25"/>
      <c r="DW233" s="25"/>
      <c r="DX233" s="25"/>
      <c r="DY233" s="25"/>
      <c r="DZ233" s="25"/>
      <c r="EA233" s="25"/>
      <c r="EB233" s="19"/>
      <c r="EC233" s="19"/>
      <c r="ED233" s="25"/>
      <c r="EE233" s="25">
        <v>1</v>
      </c>
      <c r="EF233" s="25"/>
      <c r="EG233" s="25"/>
      <c r="EH233" s="25"/>
      <c r="EI233" s="25"/>
      <c r="EJ233" s="25"/>
      <c r="EK233" s="25"/>
      <c r="EL233" s="25"/>
      <c r="EM233" s="25"/>
      <c r="EN233" s="25"/>
      <c r="EO233" s="25"/>
      <c r="EP233" s="25"/>
      <c r="EQ233" s="25"/>
      <c r="ER233" s="25"/>
      <c r="ES233" s="25">
        <v>1</v>
      </c>
      <c r="ET233" s="25"/>
      <c r="EU233" s="25"/>
      <c r="EV233" s="25"/>
      <c r="EW233" s="25">
        <v>1</v>
      </c>
      <c r="EX233" s="25"/>
      <c r="EY233" s="25"/>
      <c r="EZ233" s="25"/>
      <c r="FA233" s="25"/>
      <c r="FB233" s="25"/>
      <c r="FC233" s="25"/>
      <c r="FD233" s="25"/>
      <c r="FE233" s="25"/>
      <c r="FF233" s="25">
        <v>1</v>
      </c>
      <c r="FG233" s="25"/>
      <c r="FH233" s="25"/>
      <c r="FI233" s="25"/>
      <c r="FJ233" s="25">
        <v>1</v>
      </c>
      <c r="FK233" s="25"/>
      <c r="FL233" s="25"/>
      <c r="FM233" s="25"/>
      <c r="FN233" s="25"/>
      <c r="FO233" s="25"/>
      <c r="FP233" s="25"/>
      <c r="FQ233" s="25"/>
      <c r="FR233" s="25"/>
      <c r="FS233" s="25"/>
      <c r="FT233" s="25"/>
      <c r="FU233" s="25">
        <v>2</v>
      </c>
      <c r="FV233" s="25">
        <v>1</v>
      </c>
      <c r="FW233" s="25"/>
      <c r="FX233" s="25"/>
      <c r="FY233" s="25"/>
      <c r="FZ233" s="25"/>
      <c r="GA233" s="25"/>
      <c r="GB233" s="25"/>
      <c r="GC233" s="25"/>
      <c r="GD233" s="25">
        <v>1</v>
      </c>
      <c r="GE233" s="25"/>
      <c r="GF233" s="25"/>
      <c r="GG233" s="25"/>
      <c r="GH233" s="25"/>
      <c r="GI233" s="25"/>
      <c r="GJ233" s="25">
        <v>1</v>
      </c>
      <c r="GK233" s="25"/>
      <c r="GL233" s="25"/>
      <c r="GM233" s="25"/>
      <c r="GN233" s="25"/>
      <c r="GO233" s="25"/>
      <c r="GP233" s="25"/>
      <c r="GQ233" s="21">
        <v>1</v>
      </c>
      <c r="GR233" s="21">
        <v>1</v>
      </c>
      <c r="GS233" s="25"/>
      <c r="GT233" s="25"/>
      <c r="GU233" s="25"/>
      <c r="GV233" s="25"/>
      <c r="GW233" s="25"/>
      <c r="GX233" s="25"/>
      <c r="GY233" s="25"/>
      <c r="GZ233" s="25">
        <v>2</v>
      </c>
      <c r="HA233" s="25">
        <v>2</v>
      </c>
      <c r="HB233" s="25">
        <v>2</v>
      </c>
      <c r="HC233" s="25"/>
      <c r="HD233" s="25"/>
      <c r="HE233" s="25"/>
      <c r="HF233" s="25"/>
      <c r="HG233" s="25">
        <v>1</v>
      </c>
      <c r="HH233" s="25">
        <v>1</v>
      </c>
      <c r="HI233" s="25"/>
      <c r="HJ233" s="25"/>
      <c r="HK233" s="21">
        <v>1</v>
      </c>
      <c r="HL233" s="21">
        <v>1</v>
      </c>
      <c r="HM233" s="25"/>
      <c r="HN233" s="25"/>
      <c r="HO233" s="25"/>
      <c r="HP233" s="25">
        <v>2</v>
      </c>
      <c r="HQ233" s="25">
        <v>2</v>
      </c>
      <c r="HR233" s="73"/>
      <c r="HS233" s="19"/>
      <c r="HT233" s="19"/>
      <c r="HU233" s="19"/>
      <c r="HV233" s="19"/>
      <c r="HW233" s="19"/>
      <c r="HX233" s="19"/>
      <c r="HY233" s="19"/>
      <c r="HZ233" s="19"/>
      <c r="IA233" s="19"/>
      <c r="IB233" s="19"/>
      <c r="IC233" s="19"/>
      <c r="ID233" s="84"/>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9"/>
      <c r="QU233" s="19"/>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row>
    <row r="234" spans="2:572" ht="15" hidden="1" customHeight="1">
      <c r="B234" s="58" t="s">
        <v>915</v>
      </c>
      <c r="C234" s="58"/>
      <c r="D234" s="58"/>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58"/>
      <c r="CK234" s="43"/>
      <c r="CL234" s="43"/>
      <c r="CM234" s="58"/>
      <c r="CN234" s="58"/>
      <c r="CO234" s="58"/>
      <c r="CP234" s="58"/>
      <c r="CQ234" s="58"/>
      <c r="CR234" s="58"/>
      <c r="CS234" s="58"/>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59"/>
      <c r="EQ234" s="59"/>
      <c r="ER234" s="59"/>
      <c r="ES234" s="59"/>
      <c r="ET234" s="59"/>
      <c r="EU234" s="59"/>
      <c r="EV234" s="59"/>
      <c r="EW234" s="59"/>
      <c r="EX234" s="43"/>
      <c r="EY234" s="43"/>
      <c r="EZ234" s="43"/>
      <c r="FA234" s="43"/>
      <c r="FB234" s="43"/>
      <c r="FC234" s="43"/>
      <c r="FD234" s="58"/>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c r="IW234" s="43"/>
      <c r="IX234" s="43"/>
      <c r="IY234" s="43"/>
      <c r="IZ234" s="43"/>
      <c r="JA234" s="43"/>
      <c r="JB234" s="43"/>
      <c r="JC234" s="43"/>
      <c r="JD234" s="43"/>
      <c r="JE234" s="43"/>
      <c r="JF234" s="43"/>
      <c r="JG234" s="43"/>
      <c r="JH234" s="43"/>
      <c r="JI234" s="43"/>
      <c r="JJ234" s="43"/>
      <c r="JK234" s="43"/>
      <c r="JL234" s="43"/>
      <c r="JM234" s="92"/>
      <c r="JN234" s="92"/>
      <c r="JO234" s="92"/>
      <c r="JP234" s="92"/>
      <c r="JQ234" s="92"/>
      <c r="JR234" s="92"/>
      <c r="JS234" s="92"/>
      <c r="JT234" s="92"/>
      <c r="JU234" s="92"/>
      <c r="JV234" s="92"/>
      <c r="JW234" s="92"/>
      <c r="JX234" s="92"/>
      <c r="JY234" s="92"/>
      <c r="JZ234" s="92"/>
      <c r="KA234" s="92"/>
      <c r="KB234" s="92"/>
      <c r="KC234" s="92"/>
      <c r="KD234" s="92"/>
      <c r="KE234" s="92"/>
      <c r="KF234" s="92"/>
      <c r="KG234" s="92"/>
      <c r="KH234" s="92"/>
      <c r="KI234" s="92"/>
      <c r="KJ234" s="92"/>
      <c r="KK234" s="92"/>
      <c r="KL234" s="92"/>
      <c r="KM234" s="92"/>
      <c r="KN234" s="92"/>
      <c r="KO234" s="92"/>
      <c r="KP234" s="92"/>
      <c r="KQ234" s="92"/>
      <c r="KR234" s="92"/>
      <c r="KS234" s="92"/>
      <c r="KT234" s="92"/>
      <c r="KU234" s="43"/>
      <c r="KV234" s="43"/>
      <c r="KW234" s="43"/>
      <c r="KX234" s="43"/>
      <c r="KY234" s="43"/>
      <c r="KZ234" s="43"/>
      <c r="LA234" s="43"/>
      <c r="LB234" s="43"/>
      <c r="LC234" s="43"/>
      <c r="LD234" s="43"/>
      <c r="LE234" s="43"/>
      <c r="LF234" s="43"/>
      <c r="LG234" s="43"/>
      <c r="LH234" s="43"/>
      <c r="LI234" s="43"/>
      <c r="LJ234" s="43"/>
      <c r="LK234" s="43"/>
      <c r="LL234" s="43"/>
      <c r="LM234" s="43"/>
      <c r="LN234" s="43"/>
      <c r="LO234" s="43"/>
      <c r="LP234" s="43"/>
      <c r="LQ234" s="43"/>
      <c r="LR234" s="43"/>
      <c r="LS234" s="43"/>
      <c r="LT234" s="43"/>
      <c r="LU234" s="43"/>
      <c r="LV234" s="43"/>
      <c r="LW234" s="43"/>
      <c r="LX234" s="43"/>
      <c r="LY234" s="43"/>
      <c r="LZ234" s="43"/>
      <c r="MA234" s="43"/>
      <c r="MB234" s="43"/>
      <c r="MC234" s="43"/>
      <c r="MD234" s="43"/>
      <c r="ME234" s="43"/>
      <c r="MF234" s="43"/>
      <c r="MG234" s="43"/>
      <c r="MH234" s="43"/>
      <c r="MI234" s="43"/>
      <c r="MJ234" s="43"/>
      <c r="MK234" s="43"/>
      <c r="ML234" s="43"/>
      <c r="MM234" s="43"/>
      <c r="MN234" s="43"/>
      <c r="MO234" s="43"/>
      <c r="MP234" s="43"/>
      <c r="MQ234" s="43"/>
      <c r="MR234" s="43"/>
      <c r="MS234" s="43"/>
      <c r="MT234" s="43"/>
      <c r="MU234" s="43"/>
      <c r="MV234" s="43"/>
      <c r="MW234" s="43"/>
      <c r="MX234" s="43"/>
      <c r="MY234" s="43"/>
      <c r="MZ234" s="43"/>
      <c r="NA234" s="43"/>
      <c r="NB234" s="43"/>
      <c r="NC234" s="43"/>
      <c r="ND234" s="43"/>
      <c r="NE234" s="43"/>
      <c r="NF234" s="43"/>
      <c r="NG234" s="43"/>
      <c r="NH234" s="43"/>
      <c r="NI234" s="43"/>
      <c r="NJ234" s="43"/>
      <c r="NK234" s="43"/>
      <c r="NL234" s="43"/>
      <c r="NM234" s="43"/>
      <c r="NN234" s="43"/>
      <c r="NO234" s="43"/>
      <c r="NP234" s="43"/>
      <c r="NQ234" s="4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c r="RZ234" s="43"/>
      <c r="SA234" s="43"/>
      <c r="SB234" s="43"/>
      <c r="SC234" s="43"/>
      <c r="SD234" s="43"/>
      <c r="SE234" s="43"/>
      <c r="SF234" s="43"/>
      <c r="SG234" s="43"/>
      <c r="SH234" s="43"/>
      <c r="SI234" s="43"/>
      <c r="SJ234" s="43"/>
      <c r="SK234" s="43"/>
      <c r="SL234" s="43"/>
      <c r="SM234" s="43"/>
      <c r="SN234" s="43"/>
      <c r="SO234" s="43"/>
      <c r="SP234" s="43"/>
      <c r="SQ234" s="43"/>
      <c r="SR234" s="43"/>
      <c r="SS234" s="43"/>
      <c r="ST234" s="43"/>
      <c r="SU234" s="43"/>
      <c r="SV234" s="43"/>
      <c r="SW234" s="43"/>
      <c r="SX234" s="43"/>
      <c r="SY234" s="43"/>
      <c r="SZ234" s="43"/>
      <c r="TA234" s="43"/>
      <c r="TB234" s="43"/>
      <c r="TC234" s="43"/>
      <c r="TD234" s="43"/>
      <c r="TE234" s="43"/>
      <c r="TF234" s="43"/>
      <c r="TG234" s="43"/>
      <c r="TH234" s="43"/>
      <c r="TI234" s="43"/>
      <c r="TJ234" s="43"/>
      <c r="TK234" s="43"/>
      <c r="TL234" s="43"/>
      <c r="TM234" s="43"/>
      <c r="TN234" s="43"/>
      <c r="TO234" s="43"/>
      <c r="TP234" s="43"/>
      <c r="TQ234" s="43"/>
      <c r="TR234" s="43"/>
      <c r="TS234" s="43"/>
      <c r="TT234" s="43"/>
      <c r="TU234" s="43"/>
      <c r="TV234" s="43"/>
      <c r="TW234" s="43"/>
      <c r="TX234" s="43"/>
      <c r="TY234" s="43"/>
      <c r="TZ234" s="43"/>
      <c r="UA234" s="43"/>
      <c r="UB234" s="43"/>
      <c r="UC234" s="43"/>
      <c r="UD234" s="43"/>
      <c r="UE234" s="43"/>
      <c r="UF234" s="43"/>
      <c r="UG234" s="43"/>
      <c r="UH234" s="43"/>
      <c r="UI234" s="43"/>
      <c r="UJ234" s="43"/>
      <c r="UK234" s="43"/>
      <c r="UL234" s="43"/>
      <c r="UM234" s="43"/>
      <c r="UN234" s="43"/>
      <c r="UO234" s="43"/>
      <c r="UP234" s="43"/>
      <c r="UQ234" s="43"/>
      <c r="UR234" s="43"/>
      <c r="US234" s="43"/>
      <c r="UT234" s="43"/>
      <c r="UU234" s="43"/>
      <c r="UV234" s="43"/>
      <c r="UW234" s="43"/>
      <c r="UX234" s="43"/>
      <c r="UY234" s="43"/>
      <c r="UZ234" s="43"/>
    </row>
    <row r="235" spans="2:572" ht="15" hidden="1" customHeight="1" outlineLevel="1">
      <c r="B235" s="23" t="s">
        <v>916</v>
      </c>
      <c r="C235" s="69" t="str">
        <f>HYPERLINK("#Référentiel_de_Compétences!"&amp;ADDRESS(6+MATCH(B235,[2]Référentiel_de_Compétences!$B$7:$B$218,0),4),"Définition")</f>
        <v>Définition</v>
      </c>
      <c r="D235" s="20" t="str">
        <f>VLOOKUP(B235,[2]Référentiel_de_Compétences!$B$7:$C$399,2,0)</f>
        <v>Conduite d'équipe</v>
      </c>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21"/>
      <c r="AF235" s="19"/>
      <c r="AG235" s="21"/>
      <c r="AH235" s="19"/>
      <c r="AI235" s="21"/>
      <c r="AJ235" s="19"/>
      <c r="AK235" s="21"/>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v>1</v>
      </c>
      <c r="CB235" s="19"/>
      <c r="CC235" s="19"/>
      <c r="CD235" s="19"/>
      <c r="CE235" s="19"/>
      <c r="CF235" s="19"/>
      <c r="CG235" s="19"/>
      <c r="CH235" s="19"/>
      <c r="CI235" s="19"/>
      <c r="CJ235" s="19"/>
      <c r="CK235" s="19"/>
      <c r="CL235" s="19">
        <v>1</v>
      </c>
      <c r="CM235" s="19"/>
      <c r="CN235" s="19"/>
      <c r="CO235" s="19"/>
      <c r="CP235" s="19"/>
      <c r="CQ235" s="19"/>
      <c r="CR235" s="19"/>
      <c r="CS235" s="19"/>
      <c r="CT235" s="19"/>
      <c r="CU235" s="19"/>
      <c r="CV235" s="19"/>
      <c r="CW235" s="19">
        <v>1</v>
      </c>
      <c r="CX235" s="19">
        <v>1</v>
      </c>
      <c r="CY235" s="19"/>
      <c r="CZ235" s="19">
        <v>1</v>
      </c>
      <c r="DA235" s="19">
        <v>1</v>
      </c>
      <c r="DB235" s="19">
        <v>1</v>
      </c>
      <c r="DC235" s="19">
        <v>1</v>
      </c>
      <c r="DD235" s="19">
        <v>1</v>
      </c>
      <c r="DE235" s="19"/>
      <c r="DF235" s="19"/>
      <c r="DG235" s="19">
        <v>1</v>
      </c>
      <c r="DH235" s="19">
        <v>1</v>
      </c>
      <c r="DI235" s="19">
        <v>1</v>
      </c>
      <c r="DJ235" s="19"/>
      <c r="DK235" s="19"/>
      <c r="DL235" s="19">
        <v>1</v>
      </c>
      <c r="DM235" s="19">
        <v>1</v>
      </c>
      <c r="DN235" s="19">
        <v>1</v>
      </c>
      <c r="DO235" s="19">
        <v>1</v>
      </c>
      <c r="DP235" s="19">
        <v>1</v>
      </c>
      <c r="DQ235" s="19">
        <v>1</v>
      </c>
      <c r="DR235" s="19">
        <v>1</v>
      </c>
      <c r="DS235" s="19">
        <v>1</v>
      </c>
      <c r="DT235" s="19">
        <v>1</v>
      </c>
      <c r="DU235" s="19">
        <v>1</v>
      </c>
      <c r="DV235" s="19"/>
      <c r="DW235" s="19"/>
      <c r="DX235" s="19">
        <v>1</v>
      </c>
      <c r="DY235" s="19">
        <v>1</v>
      </c>
      <c r="DZ235" s="19">
        <v>1</v>
      </c>
      <c r="EA235" s="19">
        <v>1</v>
      </c>
      <c r="EB235" s="19">
        <v>1</v>
      </c>
      <c r="EC235" s="19">
        <v>1</v>
      </c>
      <c r="ED235" s="19">
        <v>1</v>
      </c>
      <c r="EE235" s="19">
        <v>1</v>
      </c>
      <c r="EF235" s="19">
        <v>1</v>
      </c>
      <c r="EG235" s="19"/>
      <c r="EH235" s="19">
        <v>1</v>
      </c>
      <c r="EI235" s="19">
        <v>1</v>
      </c>
      <c r="EJ235" s="19"/>
      <c r="EK235" s="19">
        <v>2</v>
      </c>
      <c r="EL235" s="19">
        <v>1</v>
      </c>
      <c r="EM235" s="19">
        <v>1</v>
      </c>
      <c r="EN235" s="19">
        <v>1</v>
      </c>
      <c r="EO235" s="19">
        <v>1</v>
      </c>
      <c r="EP235" s="19">
        <v>1</v>
      </c>
      <c r="EQ235" s="19">
        <v>1</v>
      </c>
      <c r="ER235" s="19">
        <v>1</v>
      </c>
      <c r="ES235" s="19">
        <v>1</v>
      </c>
      <c r="ET235" s="19">
        <v>1</v>
      </c>
      <c r="EU235" s="19">
        <v>1</v>
      </c>
      <c r="EV235" s="19">
        <v>1</v>
      </c>
      <c r="EW235" s="19">
        <v>1</v>
      </c>
      <c r="EX235" s="19"/>
      <c r="EY235" s="19"/>
      <c r="EZ235" s="19">
        <v>1</v>
      </c>
      <c r="FA235" s="19">
        <v>2</v>
      </c>
      <c r="FB235" s="19">
        <v>1</v>
      </c>
      <c r="FC235" s="19">
        <v>1</v>
      </c>
      <c r="FD235" s="19"/>
      <c r="FE235" s="19"/>
      <c r="FF235" s="19">
        <v>1</v>
      </c>
      <c r="FG235" s="19">
        <v>1</v>
      </c>
      <c r="FH235" s="19">
        <v>1</v>
      </c>
      <c r="FI235" s="19">
        <v>1</v>
      </c>
      <c r="FJ235" s="19">
        <v>1</v>
      </c>
      <c r="FK235" s="19">
        <v>1</v>
      </c>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v>1</v>
      </c>
      <c r="HQ235" s="19">
        <v>1</v>
      </c>
      <c r="HR235" s="19">
        <v>2</v>
      </c>
      <c r="HS235" s="19"/>
      <c r="HT235" s="19"/>
      <c r="HU235" s="19">
        <v>2</v>
      </c>
      <c r="HV235" s="19">
        <v>2</v>
      </c>
      <c r="HW235" s="19">
        <v>2</v>
      </c>
      <c r="HX235" s="19">
        <v>2</v>
      </c>
      <c r="HY235" s="19">
        <v>2</v>
      </c>
      <c r="HZ235" s="19">
        <v>2</v>
      </c>
      <c r="IA235" s="19">
        <v>2</v>
      </c>
      <c r="IB235" s="19">
        <v>2</v>
      </c>
      <c r="IC235" s="19">
        <v>2</v>
      </c>
      <c r="ID235" s="84">
        <v>2</v>
      </c>
      <c r="IE235" s="19">
        <v>2</v>
      </c>
      <c r="IF235" s="19">
        <v>2</v>
      </c>
      <c r="IG235" s="19">
        <v>2</v>
      </c>
      <c r="IH235" s="19">
        <v>2</v>
      </c>
      <c r="II235" s="19">
        <v>2</v>
      </c>
      <c r="IJ235" s="19">
        <v>2</v>
      </c>
      <c r="IK235" s="19">
        <v>2</v>
      </c>
      <c r="IL235" s="19">
        <v>2</v>
      </c>
      <c r="IM235" s="19">
        <v>2</v>
      </c>
      <c r="IN235" s="19">
        <v>2</v>
      </c>
      <c r="IO235" s="19">
        <v>2</v>
      </c>
      <c r="IP235" s="19">
        <v>2</v>
      </c>
      <c r="IQ235" s="19">
        <v>2</v>
      </c>
      <c r="IR235" s="19">
        <v>2</v>
      </c>
      <c r="IS235" s="19">
        <v>2</v>
      </c>
      <c r="IT235" s="19">
        <v>2</v>
      </c>
      <c r="IU235" s="19">
        <v>2</v>
      </c>
      <c r="IV235" s="19">
        <v>2</v>
      </c>
      <c r="IW235" s="19">
        <v>2</v>
      </c>
      <c r="IX235" s="19">
        <v>2</v>
      </c>
      <c r="IY235" s="19">
        <v>2</v>
      </c>
      <c r="IZ235" s="19">
        <v>2</v>
      </c>
      <c r="JA235" s="19">
        <v>2</v>
      </c>
      <c r="JB235" s="19">
        <v>2</v>
      </c>
      <c r="JC235" s="19">
        <v>2</v>
      </c>
      <c r="JD235" s="19">
        <v>2</v>
      </c>
      <c r="JE235" s="19">
        <v>2</v>
      </c>
      <c r="JF235" s="19">
        <v>2</v>
      </c>
      <c r="JG235" s="19">
        <v>2</v>
      </c>
      <c r="JH235" s="19">
        <v>2</v>
      </c>
      <c r="JI235" s="19">
        <v>2</v>
      </c>
      <c r="JJ235" s="19">
        <v>2</v>
      </c>
      <c r="JK235" s="19">
        <v>2</v>
      </c>
      <c r="JL235" s="19">
        <v>2</v>
      </c>
      <c r="JM235" s="19"/>
      <c r="JN235" s="19"/>
      <c r="JO235" s="19"/>
      <c r="JP235" s="19"/>
      <c r="JQ235" s="19"/>
      <c r="JR235" s="19"/>
      <c r="JS235" s="19"/>
      <c r="JT235" s="19"/>
      <c r="JU235" s="19"/>
      <c r="JV235" s="19">
        <v>2</v>
      </c>
      <c r="JW235" s="19"/>
      <c r="JX235" s="19"/>
      <c r="JY235" s="19"/>
      <c r="JZ235" s="19"/>
      <c r="KA235" s="19"/>
      <c r="KB235" s="19"/>
      <c r="KC235" s="19">
        <v>2</v>
      </c>
      <c r="KD235" s="19">
        <v>2</v>
      </c>
      <c r="KE235" s="19">
        <v>2</v>
      </c>
      <c r="KF235" s="19">
        <v>2</v>
      </c>
      <c r="KG235" s="19"/>
      <c r="KH235" s="19"/>
      <c r="KI235" s="19">
        <v>2</v>
      </c>
      <c r="KJ235" s="19">
        <v>2</v>
      </c>
      <c r="KK235" s="19">
        <v>2</v>
      </c>
      <c r="KL235" s="19"/>
      <c r="KM235" s="19"/>
      <c r="KN235" s="19"/>
      <c r="KO235" s="19"/>
      <c r="KP235" s="19"/>
      <c r="KQ235" s="19">
        <v>2</v>
      </c>
      <c r="KR235" s="19">
        <v>2</v>
      </c>
      <c r="KS235" s="19">
        <v>2</v>
      </c>
      <c r="KT235" s="19">
        <v>2</v>
      </c>
      <c r="KU235" s="19"/>
      <c r="KV235" s="19"/>
      <c r="KW235" s="19"/>
      <c r="KX235" s="19"/>
      <c r="KY235" s="19"/>
      <c r="KZ235" s="19"/>
      <c r="LA235" s="19"/>
      <c r="LB235" s="19">
        <v>2</v>
      </c>
      <c r="LC235" s="19">
        <v>2</v>
      </c>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v>2</v>
      </c>
      <c r="MG235" s="19"/>
      <c r="MH235" s="19">
        <v>2</v>
      </c>
      <c r="MI235" s="19"/>
      <c r="MJ235" s="19"/>
      <c r="MK235" s="19"/>
      <c r="ML235" s="19">
        <v>2</v>
      </c>
      <c r="MM235" s="19">
        <v>2</v>
      </c>
      <c r="MN235" s="19"/>
      <c r="MO235" s="19"/>
      <c r="MP235" s="19"/>
      <c r="MQ235" s="19"/>
      <c r="MR235" s="19"/>
      <c r="MS235" s="19"/>
      <c r="MT235" s="19">
        <v>2</v>
      </c>
      <c r="MU235" s="19"/>
      <c r="MV235" s="19">
        <v>2</v>
      </c>
      <c r="MW235" s="19">
        <v>2</v>
      </c>
      <c r="MX235" s="19">
        <v>2</v>
      </c>
      <c r="MY235" s="19">
        <v>2</v>
      </c>
      <c r="MZ235" s="19"/>
      <c r="NA235" s="19"/>
      <c r="NB235" s="19"/>
      <c r="NC235" s="19"/>
      <c r="ND235" s="19">
        <v>2</v>
      </c>
      <c r="NE235" s="19">
        <v>2</v>
      </c>
      <c r="NF235" s="19">
        <v>2</v>
      </c>
      <c r="NG235" s="19">
        <v>2</v>
      </c>
      <c r="NH235" s="19">
        <v>2</v>
      </c>
      <c r="NI235" s="19">
        <v>2</v>
      </c>
      <c r="NJ235" s="19">
        <v>2</v>
      </c>
      <c r="NK235" s="19"/>
      <c r="NL235" s="19">
        <v>2</v>
      </c>
      <c r="NM235" s="19">
        <v>2</v>
      </c>
      <c r="NN235" s="19"/>
      <c r="NO235" s="19"/>
      <c r="NP235" s="19"/>
      <c r="NQ235" s="19"/>
      <c r="NR235" s="19"/>
      <c r="NS235" s="19"/>
      <c r="NT235" s="19"/>
      <c r="NU235" s="19"/>
      <c r="NV235" s="19">
        <v>2</v>
      </c>
      <c r="NW235" s="19">
        <v>2</v>
      </c>
      <c r="NX235" s="19">
        <v>2</v>
      </c>
      <c r="NY235" s="19"/>
      <c r="NZ235" s="19">
        <v>2</v>
      </c>
      <c r="OA235" s="19">
        <v>2</v>
      </c>
      <c r="OB235" s="19"/>
      <c r="OC235" s="19"/>
      <c r="OD235" s="19"/>
      <c r="OE235" s="19">
        <v>1</v>
      </c>
      <c r="OF235" s="19">
        <v>1</v>
      </c>
      <c r="OG235" s="19"/>
      <c r="OH235" s="19"/>
      <c r="OI235" s="19">
        <v>2</v>
      </c>
      <c r="OJ235" s="19"/>
      <c r="OK235" s="19"/>
      <c r="OL235" s="19"/>
      <c r="OM235" s="19"/>
      <c r="ON235" s="19"/>
      <c r="OO235" s="19"/>
      <c r="OP235" s="19"/>
      <c r="OQ235" s="19">
        <v>2</v>
      </c>
      <c r="OR235" s="19"/>
      <c r="OS235" s="19"/>
      <c r="OT235" s="19"/>
      <c r="OU235" s="19"/>
      <c r="OV235" s="19"/>
      <c r="OW235" s="19"/>
      <c r="OX235" s="19"/>
      <c r="OY235" s="19"/>
      <c r="OZ235" s="19"/>
      <c r="PA235" s="19"/>
      <c r="PB235" s="19"/>
      <c r="PC235" s="19">
        <v>2</v>
      </c>
      <c r="PD235" s="19">
        <v>2</v>
      </c>
      <c r="PE235" s="19">
        <v>2</v>
      </c>
      <c r="PF235" s="19">
        <v>2</v>
      </c>
      <c r="PG235" s="19">
        <v>2</v>
      </c>
      <c r="PH235" s="19">
        <v>2</v>
      </c>
      <c r="PI235" s="19">
        <v>2</v>
      </c>
      <c r="PJ235" s="19">
        <v>2</v>
      </c>
      <c r="PK235" s="19">
        <v>2</v>
      </c>
      <c r="PL235" s="19">
        <v>2</v>
      </c>
      <c r="PM235" s="19"/>
      <c r="PN235" s="19"/>
      <c r="PO235" s="19"/>
      <c r="PP235" s="19"/>
      <c r="PQ235" s="19"/>
      <c r="PR235" s="19"/>
      <c r="PS235" s="19"/>
      <c r="PT235" s="19"/>
      <c r="PU235" s="19">
        <v>2</v>
      </c>
      <c r="PV235" s="19">
        <v>2</v>
      </c>
      <c r="PW235" s="19">
        <v>2</v>
      </c>
      <c r="PX235" s="19">
        <v>2</v>
      </c>
      <c r="PY235" s="19">
        <v>2</v>
      </c>
      <c r="PZ235" s="19">
        <v>2</v>
      </c>
      <c r="QA235" s="19">
        <v>2</v>
      </c>
      <c r="QB235" s="19">
        <v>2</v>
      </c>
      <c r="QC235" s="19"/>
      <c r="QD235" s="19"/>
      <c r="QE235" s="19"/>
      <c r="QF235" s="19"/>
      <c r="QG235" s="19"/>
      <c r="QH235" s="19"/>
      <c r="QI235" s="19"/>
      <c r="QJ235" s="19"/>
      <c r="QK235" s="19"/>
      <c r="QL235" s="19"/>
      <c r="QM235" s="19"/>
      <c r="QN235" s="19"/>
      <c r="QO235" s="19"/>
      <c r="QP235" s="19"/>
      <c r="QQ235" s="19"/>
      <c r="QR235" s="19"/>
      <c r="QS235" s="19"/>
      <c r="QT235" s="19"/>
      <c r="QU235" s="19"/>
      <c r="QV235" s="19"/>
      <c r="QW235" s="19"/>
      <c r="QX235" s="19"/>
      <c r="QY235" s="19"/>
      <c r="QZ235" s="19"/>
      <c r="RA235" s="19"/>
      <c r="RB235" s="19"/>
      <c r="RC235" s="19"/>
      <c r="RD235" s="19"/>
      <c r="RE235" s="19"/>
      <c r="RF235" s="19"/>
      <c r="RG235" s="19">
        <v>2</v>
      </c>
      <c r="RH235" s="19">
        <v>2</v>
      </c>
      <c r="RI235" s="19">
        <v>2</v>
      </c>
      <c r="RJ235" s="19"/>
      <c r="RK235" s="19"/>
      <c r="RL235" s="19"/>
      <c r="RM235" s="19"/>
      <c r="RN235" s="19"/>
      <c r="RO235" s="19"/>
      <c r="RP235" s="19"/>
      <c r="RQ235" s="19"/>
      <c r="RR235" s="19"/>
      <c r="RS235" s="19"/>
      <c r="RT235" s="19"/>
      <c r="RU235" s="19"/>
      <c r="RV235" s="19"/>
      <c r="RW235" s="19"/>
      <c r="RX235" s="19"/>
      <c r="RY235" s="19"/>
      <c r="RZ235" s="19"/>
      <c r="SA235" s="19"/>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row>
    <row r="236" spans="2:572" ht="15" hidden="1" customHeight="1" outlineLevel="1">
      <c r="B236" s="23" t="s">
        <v>917</v>
      </c>
      <c r="C236" s="69" t="str">
        <f>HYPERLINK("#Référentiel_de_Compétences!"&amp;ADDRESS(6+MATCH(B236,[2]Référentiel_de_Compétences!$B$7:$B$218,0),4),"Définition")</f>
        <v>Définition</v>
      </c>
      <c r="D236" s="20" t="str">
        <f>VLOOKUP(B236,[2]Référentiel_de_Compétences!$B$7:$C$399,2,0)</f>
        <v>Développement des femmes et des hommes</v>
      </c>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19"/>
      <c r="AE236" s="21"/>
      <c r="AF236" s="19"/>
      <c r="AG236" s="21"/>
      <c r="AH236" s="19"/>
      <c r="AI236" s="21"/>
      <c r="AJ236" s="19"/>
      <c r="AK236" s="21"/>
      <c r="AL236" s="19"/>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v>1</v>
      </c>
      <c r="BW236" s="21"/>
      <c r="BX236" s="21"/>
      <c r="BY236" s="21"/>
      <c r="BZ236" s="21"/>
      <c r="CA236" s="21">
        <v>1</v>
      </c>
      <c r="CB236" s="21"/>
      <c r="CC236" s="21">
        <v>1</v>
      </c>
      <c r="CD236" s="21">
        <v>1</v>
      </c>
      <c r="CE236" s="21">
        <v>1</v>
      </c>
      <c r="CF236" s="21"/>
      <c r="CG236" s="21"/>
      <c r="CH236" s="21"/>
      <c r="CI236" s="21"/>
      <c r="CJ236" s="21"/>
      <c r="CK236" s="21"/>
      <c r="CL236" s="21">
        <v>1</v>
      </c>
      <c r="CM236" s="21">
        <v>1</v>
      </c>
      <c r="CN236" s="21">
        <v>1</v>
      </c>
      <c r="CO236" s="21"/>
      <c r="CP236" s="21"/>
      <c r="CQ236" s="21"/>
      <c r="CR236" s="21"/>
      <c r="CS236" s="21"/>
      <c r="CT236" s="21">
        <v>1</v>
      </c>
      <c r="CU236" s="21"/>
      <c r="CV236" s="21"/>
      <c r="CW236" s="21">
        <v>1</v>
      </c>
      <c r="CX236" s="21">
        <v>1</v>
      </c>
      <c r="CY236" s="21"/>
      <c r="CZ236" s="21">
        <v>1</v>
      </c>
      <c r="DA236" s="21">
        <v>1</v>
      </c>
      <c r="DB236" s="21">
        <v>1</v>
      </c>
      <c r="DC236" s="21">
        <v>1</v>
      </c>
      <c r="DD236" s="21">
        <v>1</v>
      </c>
      <c r="DE236" s="21"/>
      <c r="DF236" s="21"/>
      <c r="DG236" s="21">
        <v>1</v>
      </c>
      <c r="DH236" s="21">
        <v>1</v>
      </c>
      <c r="DI236" s="21">
        <v>1</v>
      </c>
      <c r="DJ236" s="21"/>
      <c r="DK236" s="21">
        <v>1</v>
      </c>
      <c r="DL236" s="21">
        <v>1</v>
      </c>
      <c r="DM236" s="21">
        <v>1</v>
      </c>
      <c r="DN236" s="21">
        <v>1</v>
      </c>
      <c r="DO236" s="21">
        <v>1</v>
      </c>
      <c r="DP236" s="21">
        <v>1</v>
      </c>
      <c r="DQ236" s="21">
        <v>1</v>
      </c>
      <c r="DR236" s="21">
        <v>1</v>
      </c>
      <c r="DS236" s="21">
        <v>1</v>
      </c>
      <c r="DT236" s="21">
        <v>1</v>
      </c>
      <c r="DU236" s="21">
        <v>1</v>
      </c>
      <c r="DV236" s="21">
        <v>2</v>
      </c>
      <c r="DW236" s="21">
        <v>2</v>
      </c>
      <c r="DX236" s="21">
        <v>1</v>
      </c>
      <c r="DY236" s="21">
        <v>1</v>
      </c>
      <c r="DZ236" s="21">
        <v>1</v>
      </c>
      <c r="EA236" s="21">
        <v>1</v>
      </c>
      <c r="EB236" s="21">
        <v>1</v>
      </c>
      <c r="EC236" s="21">
        <v>1</v>
      </c>
      <c r="ED236" s="21">
        <v>1</v>
      </c>
      <c r="EE236" s="21">
        <v>1</v>
      </c>
      <c r="EF236" s="21">
        <v>1</v>
      </c>
      <c r="EG236" s="21">
        <v>1</v>
      </c>
      <c r="EH236" s="21">
        <v>1</v>
      </c>
      <c r="EI236" s="21">
        <v>1</v>
      </c>
      <c r="EJ236" s="21">
        <v>1</v>
      </c>
      <c r="EK236" s="21">
        <v>2</v>
      </c>
      <c r="EL236" s="21">
        <v>1</v>
      </c>
      <c r="EM236" s="21">
        <v>1</v>
      </c>
      <c r="EN236" s="21">
        <v>1</v>
      </c>
      <c r="EO236" s="21">
        <v>1</v>
      </c>
      <c r="EP236" s="21">
        <v>1</v>
      </c>
      <c r="EQ236" s="21">
        <v>1</v>
      </c>
      <c r="ER236" s="21">
        <v>1</v>
      </c>
      <c r="ES236" s="21">
        <v>1</v>
      </c>
      <c r="ET236" s="21">
        <v>1</v>
      </c>
      <c r="EU236" s="21">
        <v>1</v>
      </c>
      <c r="EV236" s="21">
        <v>1</v>
      </c>
      <c r="EW236" s="21">
        <v>1</v>
      </c>
      <c r="EX236" s="21"/>
      <c r="EY236" s="21"/>
      <c r="EZ236" s="21">
        <v>1</v>
      </c>
      <c r="FA236" s="21">
        <v>2</v>
      </c>
      <c r="FB236" s="21">
        <v>1</v>
      </c>
      <c r="FC236" s="21">
        <v>1</v>
      </c>
      <c r="FD236" s="21">
        <v>2</v>
      </c>
      <c r="FE236" s="21">
        <v>2</v>
      </c>
      <c r="FF236" s="21"/>
      <c r="FG236" s="21">
        <v>1</v>
      </c>
      <c r="FH236" s="21">
        <v>1</v>
      </c>
      <c r="FI236" s="21">
        <v>1</v>
      </c>
      <c r="FJ236" s="21">
        <v>1</v>
      </c>
      <c r="FK236" s="21">
        <v>1</v>
      </c>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v>1</v>
      </c>
      <c r="HQ236" s="21">
        <v>1</v>
      </c>
      <c r="HR236" s="21">
        <v>2</v>
      </c>
      <c r="HS236" s="21"/>
      <c r="HT236" s="21"/>
      <c r="HU236" s="21">
        <v>2</v>
      </c>
      <c r="HV236" s="21">
        <v>2</v>
      </c>
      <c r="HW236" s="21">
        <v>2</v>
      </c>
      <c r="HX236" s="21">
        <v>2</v>
      </c>
      <c r="HY236" s="21">
        <v>2</v>
      </c>
      <c r="HZ236" s="21">
        <v>2</v>
      </c>
      <c r="IA236" s="21">
        <v>2</v>
      </c>
      <c r="IB236" s="21">
        <v>2</v>
      </c>
      <c r="IC236" s="21">
        <v>2</v>
      </c>
      <c r="ID236" s="84">
        <v>2</v>
      </c>
      <c r="IE236" s="21">
        <v>2</v>
      </c>
      <c r="IF236" s="21">
        <v>2</v>
      </c>
      <c r="IG236" s="21">
        <v>2</v>
      </c>
      <c r="IH236" s="21">
        <v>2</v>
      </c>
      <c r="II236" s="21">
        <v>2</v>
      </c>
      <c r="IJ236" s="21">
        <v>2</v>
      </c>
      <c r="IK236" s="21">
        <v>2</v>
      </c>
      <c r="IL236" s="21">
        <v>2</v>
      </c>
      <c r="IM236" s="21">
        <v>2</v>
      </c>
      <c r="IN236" s="21">
        <v>2</v>
      </c>
      <c r="IO236" s="21">
        <v>2</v>
      </c>
      <c r="IP236" s="21">
        <v>2</v>
      </c>
      <c r="IQ236" s="21">
        <v>2</v>
      </c>
      <c r="IR236" s="21">
        <v>2</v>
      </c>
      <c r="IS236" s="21">
        <v>2</v>
      </c>
      <c r="IT236" s="21">
        <v>2</v>
      </c>
      <c r="IU236" s="21">
        <v>2</v>
      </c>
      <c r="IV236" s="21">
        <v>2</v>
      </c>
      <c r="IW236" s="21">
        <v>2</v>
      </c>
      <c r="IX236" s="21">
        <v>2</v>
      </c>
      <c r="IY236" s="21">
        <v>2</v>
      </c>
      <c r="IZ236" s="21">
        <v>2</v>
      </c>
      <c r="JA236" s="21">
        <v>2</v>
      </c>
      <c r="JB236" s="21">
        <v>2</v>
      </c>
      <c r="JC236" s="21">
        <v>2</v>
      </c>
      <c r="JD236" s="21">
        <v>2</v>
      </c>
      <c r="JE236" s="21">
        <v>2</v>
      </c>
      <c r="JF236" s="21">
        <v>2</v>
      </c>
      <c r="JG236" s="21">
        <v>2</v>
      </c>
      <c r="JH236" s="21">
        <v>2</v>
      </c>
      <c r="JI236" s="21">
        <v>2</v>
      </c>
      <c r="JJ236" s="21">
        <v>2</v>
      </c>
      <c r="JK236" s="21">
        <v>2</v>
      </c>
      <c r="JL236" s="21">
        <v>2</v>
      </c>
      <c r="JM236" s="21"/>
      <c r="JN236" s="21"/>
      <c r="JO236" s="21"/>
      <c r="JP236" s="21"/>
      <c r="JQ236" s="21"/>
      <c r="JR236" s="21"/>
      <c r="JS236" s="21"/>
      <c r="JT236" s="21"/>
      <c r="JU236" s="21"/>
      <c r="JV236" s="21"/>
      <c r="JW236" s="21"/>
      <c r="JX236" s="21"/>
      <c r="JY236" s="21"/>
      <c r="JZ236" s="21"/>
      <c r="KA236" s="21"/>
      <c r="KB236" s="21"/>
      <c r="KC236" s="21">
        <v>2</v>
      </c>
      <c r="KD236" s="21">
        <v>2</v>
      </c>
      <c r="KE236" s="21">
        <v>2</v>
      </c>
      <c r="KF236" s="21">
        <v>2</v>
      </c>
      <c r="KG236" s="21"/>
      <c r="KH236" s="21"/>
      <c r="KI236" s="21">
        <v>2</v>
      </c>
      <c r="KJ236" s="21">
        <v>2</v>
      </c>
      <c r="KK236" s="21">
        <v>2</v>
      </c>
      <c r="KL236" s="21"/>
      <c r="KM236" s="21"/>
      <c r="KN236" s="21"/>
      <c r="KO236" s="21"/>
      <c r="KP236" s="21"/>
      <c r="KQ236" s="21"/>
      <c r="KR236" s="21">
        <v>2</v>
      </c>
      <c r="KS236" s="21">
        <v>2</v>
      </c>
      <c r="KT236" s="21"/>
      <c r="KU236" s="21"/>
      <c r="KV236" s="21"/>
      <c r="KW236" s="21"/>
      <c r="KX236" s="21"/>
      <c r="KY236" s="21"/>
      <c r="KZ236" s="21"/>
      <c r="LA236" s="21"/>
      <c r="LB236" s="21">
        <v>2</v>
      </c>
      <c r="LC236" s="21">
        <v>2</v>
      </c>
      <c r="LD236" s="21"/>
      <c r="LE236" s="21"/>
      <c r="LF236" s="21"/>
      <c r="LG236" s="21"/>
      <c r="LH236" s="21"/>
      <c r="LI236" s="21"/>
      <c r="LJ236" s="21"/>
      <c r="LK236" s="21"/>
      <c r="LL236" s="21"/>
      <c r="LM236" s="21"/>
      <c r="LN236" s="21"/>
      <c r="LO236" s="21"/>
      <c r="LP236" s="21"/>
      <c r="LQ236" s="21"/>
      <c r="LR236" s="21"/>
      <c r="LS236" s="21"/>
      <c r="LT236" s="21"/>
      <c r="LU236" s="21"/>
      <c r="LV236" s="21"/>
      <c r="LW236" s="21"/>
      <c r="LX236" s="21"/>
      <c r="LY236" s="21"/>
      <c r="LZ236" s="21"/>
      <c r="MA236" s="21"/>
      <c r="MB236" s="21"/>
      <c r="MC236" s="21"/>
      <c r="MD236" s="21"/>
      <c r="ME236" s="21"/>
      <c r="MF236" s="21"/>
      <c r="MG236" s="21"/>
      <c r="MH236" s="21">
        <v>2</v>
      </c>
      <c r="MI236" s="21"/>
      <c r="MJ236" s="21"/>
      <c r="MK236" s="21"/>
      <c r="ML236" s="21">
        <v>2</v>
      </c>
      <c r="MM236" s="21">
        <v>2</v>
      </c>
      <c r="MN236" s="21"/>
      <c r="MO236" s="21"/>
      <c r="MP236" s="21"/>
      <c r="MQ236" s="21"/>
      <c r="MR236" s="21"/>
      <c r="MS236" s="21"/>
      <c r="MT236" s="21">
        <v>2</v>
      </c>
      <c r="MU236" s="21"/>
      <c r="MV236" s="21">
        <v>2</v>
      </c>
      <c r="MW236" s="21">
        <v>2</v>
      </c>
      <c r="MX236" s="21">
        <v>2</v>
      </c>
      <c r="MY236" s="21">
        <v>2</v>
      </c>
      <c r="MZ236" s="21"/>
      <c r="NA236" s="21"/>
      <c r="NB236" s="21"/>
      <c r="NC236" s="21"/>
      <c r="ND236" s="21">
        <v>2</v>
      </c>
      <c r="NE236" s="21">
        <v>2</v>
      </c>
      <c r="NF236" s="21">
        <v>2</v>
      </c>
      <c r="NG236" s="21">
        <v>2</v>
      </c>
      <c r="NH236" s="21"/>
      <c r="NI236" s="21"/>
      <c r="NJ236" s="21">
        <v>2</v>
      </c>
      <c r="NK236" s="21"/>
      <c r="NL236" s="21">
        <v>2</v>
      </c>
      <c r="NM236" s="21">
        <v>2</v>
      </c>
      <c r="NN236" s="21"/>
      <c r="NO236" s="21"/>
      <c r="NP236" s="21"/>
      <c r="NQ236" s="21"/>
      <c r="NR236" s="21"/>
      <c r="NS236" s="21"/>
      <c r="NT236" s="21"/>
      <c r="NU236" s="21"/>
      <c r="NV236" s="21">
        <v>2</v>
      </c>
      <c r="NW236" s="21">
        <v>2</v>
      </c>
      <c r="NX236" s="21">
        <v>2</v>
      </c>
      <c r="NY236" s="21"/>
      <c r="NZ236" s="21">
        <v>2</v>
      </c>
      <c r="OA236" s="21">
        <v>2</v>
      </c>
      <c r="OB236" s="21"/>
      <c r="OC236" s="21"/>
      <c r="OD236" s="21"/>
      <c r="OE236" s="21">
        <v>1</v>
      </c>
      <c r="OF236" s="21">
        <v>1</v>
      </c>
      <c r="OG236" s="21"/>
      <c r="OH236" s="21"/>
      <c r="OI236" s="21"/>
      <c r="OJ236" s="21"/>
      <c r="OK236" s="21"/>
      <c r="OL236" s="21"/>
      <c r="OM236" s="21"/>
      <c r="ON236" s="21"/>
      <c r="OO236" s="21"/>
      <c r="OP236" s="21"/>
      <c r="OQ236" s="21"/>
      <c r="OR236" s="21"/>
      <c r="OS236" s="21"/>
      <c r="OT236" s="21"/>
      <c r="OU236" s="21"/>
      <c r="OV236" s="21"/>
      <c r="OW236" s="21"/>
      <c r="OX236" s="21"/>
      <c r="OY236" s="21"/>
      <c r="OZ236" s="21"/>
      <c r="PA236" s="21"/>
      <c r="PB236" s="21"/>
      <c r="PC236" s="21"/>
      <c r="PD236" s="21"/>
      <c r="PE236" s="21"/>
      <c r="PF236" s="21"/>
      <c r="PG236" s="21">
        <v>2</v>
      </c>
      <c r="PH236" s="21">
        <v>2</v>
      </c>
      <c r="PI236" s="21">
        <v>2</v>
      </c>
      <c r="PJ236" s="21">
        <v>2</v>
      </c>
      <c r="PK236" s="21">
        <v>2</v>
      </c>
      <c r="PL236" s="21">
        <v>2</v>
      </c>
      <c r="PM236" s="21"/>
      <c r="PN236" s="21"/>
      <c r="PO236" s="21"/>
      <c r="PP236" s="21"/>
      <c r="PQ236" s="21"/>
      <c r="PR236" s="21"/>
      <c r="PS236" s="21"/>
      <c r="PT236" s="21"/>
      <c r="PU236" s="21">
        <v>2</v>
      </c>
      <c r="PV236" s="21"/>
      <c r="PW236" s="21"/>
      <c r="PX236" s="21"/>
      <c r="PY236" s="21"/>
      <c r="PZ236" s="21"/>
      <c r="QA236" s="21"/>
      <c r="QB236" s="21"/>
      <c r="QC236" s="21"/>
      <c r="QD236" s="21"/>
      <c r="QE236" s="21"/>
      <c r="QF236" s="21"/>
      <c r="QG236" s="21"/>
      <c r="QH236" s="21"/>
      <c r="QI236" s="21"/>
      <c r="QJ236" s="21"/>
      <c r="QK236" s="21"/>
      <c r="QL236" s="21"/>
      <c r="QM236" s="21"/>
      <c r="QN236" s="21"/>
      <c r="QO236" s="21"/>
      <c r="QP236" s="21"/>
      <c r="QQ236" s="21"/>
      <c r="QR236" s="21"/>
      <c r="QS236" s="21"/>
      <c r="QT236" s="21"/>
      <c r="QU236" s="21"/>
      <c r="QV236" s="21"/>
      <c r="QW236" s="21"/>
      <c r="QX236" s="21"/>
      <c r="QY236" s="21"/>
      <c r="QZ236" s="21"/>
      <c r="RA236" s="21"/>
      <c r="RB236" s="21"/>
      <c r="RC236" s="21"/>
      <c r="RD236" s="21"/>
      <c r="RE236" s="21"/>
      <c r="RF236" s="21"/>
      <c r="RG236" s="21">
        <v>2</v>
      </c>
      <c r="RH236" s="21">
        <v>2</v>
      </c>
      <c r="RI236" s="21">
        <v>2</v>
      </c>
      <c r="RJ236" s="21"/>
      <c r="RK236" s="21"/>
      <c r="RL236" s="21"/>
      <c r="RM236" s="21"/>
      <c r="RN236" s="21"/>
      <c r="RO236" s="21"/>
      <c r="RP236" s="21"/>
      <c r="RQ236" s="21"/>
      <c r="RR236" s="21"/>
      <c r="RS236" s="21"/>
      <c r="RT236" s="21"/>
      <c r="RU236" s="21"/>
      <c r="RV236" s="21"/>
      <c r="RW236" s="21"/>
      <c r="RX236" s="21"/>
      <c r="RY236" s="21"/>
      <c r="RZ236" s="21"/>
      <c r="SA236" s="21"/>
      <c r="SB236" s="73"/>
      <c r="SC236" s="73"/>
      <c r="SD236" s="73">
        <v>2</v>
      </c>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row>
    <row r="237" spans="2:572" ht="15" hidden="1" customHeight="1" outlineLevel="1">
      <c r="B237" s="23" t="s">
        <v>918</v>
      </c>
      <c r="C237" s="69" t="str">
        <f>HYPERLINK("#Référentiel_de_Compétences!"&amp;ADDRESS(6+MATCH(B237,[2]Référentiel_de_Compétences!$B$7:$B$218,0),4),"Définition")</f>
        <v>Définition</v>
      </c>
      <c r="D237" s="20" t="str">
        <f>VLOOKUP(B237,[2]Référentiel_de_Compétences!$B$7:$C$399,2,0)</f>
        <v>Hauteur de vue et prise de recul</v>
      </c>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19"/>
      <c r="AE237" s="21"/>
      <c r="AF237" s="19"/>
      <c r="AG237" s="21"/>
      <c r="AH237" s="19"/>
      <c r="AI237" s="21"/>
      <c r="AJ237" s="19"/>
      <c r="AK237" s="21"/>
      <c r="AL237" s="19"/>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v>2</v>
      </c>
      <c r="BX237" s="21"/>
      <c r="BY237" s="21"/>
      <c r="BZ237" s="21"/>
      <c r="CA237" s="21"/>
      <c r="CB237" s="21"/>
      <c r="CC237" s="21"/>
      <c r="CD237" s="21"/>
      <c r="CE237" s="21"/>
      <c r="CF237" s="21"/>
      <c r="CG237" s="21"/>
      <c r="CH237" s="21"/>
      <c r="CI237" s="21"/>
      <c r="CJ237" s="21"/>
      <c r="CK237" s="21"/>
      <c r="CL237" s="21">
        <v>1</v>
      </c>
      <c r="CM237" s="21">
        <v>1</v>
      </c>
      <c r="CN237" s="21"/>
      <c r="CO237" s="21"/>
      <c r="CP237" s="21"/>
      <c r="CQ237" s="21"/>
      <c r="CR237" s="21"/>
      <c r="CS237" s="21"/>
      <c r="CT237" s="21"/>
      <c r="CU237" s="21"/>
      <c r="CV237" s="21"/>
      <c r="CW237" s="21"/>
      <c r="CX237" s="21">
        <v>2</v>
      </c>
      <c r="CY237" s="21">
        <v>1</v>
      </c>
      <c r="CZ237" s="21">
        <v>2</v>
      </c>
      <c r="DA237" s="21">
        <v>2</v>
      </c>
      <c r="DB237" s="21">
        <v>1</v>
      </c>
      <c r="DC237" s="21"/>
      <c r="DD237" s="21"/>
      <c r="DE237" s="21"/>
      <c r="DF237" s="21"/>
      <c r="DG237" s="21"/>
      <c r="DH237" s="21"/>
      <c r="DI237" s="21">
        <v>2</v>
      </c>
      <c r="DJ237" s="21">
        <v>1</v>
      </c>
      <c r="DK237" s="21">
        <v>1</v>
      </c>
      <c r="DL237" s="21">
        <v>1</v>
      </c>
      <c r="DM237" s="21">
        <v>1</v>
      </c>
      <c r="DN237" s="21">
        <v>1</v>
      </c>
      <c r="DO237" s="21"/>
      <c r="DP237" s="21"/>
      <c r="DQ237" s="21"/>
      <c r="DR237" s="21">
        <v>1</v>
      </c>
      <c r="DS237" s="21">
        <v>1</v>
      </c>
      <c r="DT237" s="21">
        <v>1</v>
      </c>
      <c r="DU237" s="21"/>
      <c r="DV237" s="21"/>
      <c r="DW237" s="21"/>
      <c r="DX237" s="21"/>
      <c r="DY237" s="21"/>
      <c r="DZ237" s="21">
        <v>1</v>
      </c>
      <c r="EA237" s="21">
        <v>1</v>
      </c>
      <c r="EB237" s="21"/>
      <c r="EC237" s="21">
        <v>2</v>
      </c>
      <c r="ED237" s="21"/>
      <c r="EE237" s="21"/>
      <c r="EF237" s="21">
        <v>2</v>
      </c>
      <c r="EG237" s="21">
        <v>1</v>
      </c>
      <c r="EH237" s="21">
        <v>1</v>
      </c>
      <c r="EI237" s="21">
        <v>1</v>
      </c>
      <c r="EJ237" s="21">
        <v>1</v>
      </c>
      <c r="EK237" s="21">
        <v>2</v>
      </c>
      <c r="EL237" s="21">
        <v>1</v>
      </c>
      <c r="EM237" s="21"/>
      <c r="EN237" s="21"/>
      <c r="EO237" s="21">
        <v>1</v>
      </c>
      <c r="EP237" s="21"/>
      <c r="EQ237" s="21"/>
      <c r="ER237" s="21"/>
      <c r="ES237" s="21"/>
      <c r="ET237" s="21"/>
      <c r="EU237" s="21"/>
      <c r="EV237" s="21"/>
      <c r="EW237" s="21"/>
      <c r="EX237" s="21">
        <v>2</v>
      </c>
      <c r="EY237" s="21">
        <v>2</v>
      </c>
      <c r="EZ237" s="21"/>
      <c r="FA237" s="21"/>
      <c r="FB237" s="21"/>
      <c r="FC237" s="21"/>
      <c r="FD237" s="21"/>
      <c r="FE237" s="21"/>
      <c r="FF237" s="21"/>
      <c r="FG237" s="21"/>
      <c r="FH237" s="21">
        <v>1</v>
      </c>
      <c r="FI237" s="21">
        <v>2</v>
      </c>
      <c r="FJ237" s="21">
        <v>1</v>
      </c>
      <c r="FK237" s="21">
        <v>1</v>
      </c>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v>2</v>
      </c>
      <c r="HR237" s="21"/>
      <c r="HS237" s="21"/>
      <c r="HT237" s="21"/>
      <c r="HU237" s="21"/>
      <c r="HV237" s="21"/>
      <c r="HW237" s="21"/>
      <c r="HX237" s="21"/>
      <c r="HY237" s="21"/>
      <c r="HZ237" s="21"/>
      <c r="IA237" s="21"/>
      <c r="IB237" s="21"/>
      <c r="IC237" s="21"/>
      <c r="ID237" s="84"/>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1"/>
      <c r="JH237" s="21"/>
      <c r="JI237" s="21"/>
      <c r="JJ237" s="21"/>
      <c r="JK237" s="21"/>
      <c r="JL237" s="21"/>
      <c r="JM237" s="21"/>
      <c r="JN237" s="21"/>
      <c r="JO237" s="21"/>
      <c r="JP237" s="21"/>
      <c r="JQ237" s="21"/>
      <c r="JR237" s="21"/>
      <c r="JS237" s="21"/>
      <c r="JT237" s="21"/>
      <c r="JU237" s="21"/>
      <c r="JV237" s="21"/>
      <c r="JW237" s="21"/>
      <c r="JX237" s="21"/>
      <c r="JY237" s="21"/>
      <c r="JZ237" s="21"/>
      <c r="KA237" s="21"/>
      <c r="KB237" s="21"/>
      <c r="KC237" s="21"/>
      <c r="KD237" s="21"/>
      <c r="KE237" s="21"/>
      <c r="KF237" s="21"/>
      <c r="KG237" s="21"/>
      <c r="KH237" s="21"/>
      <c r="KI237" s="21"/>
      <c r="KJ237" s="21"/>
      <c r="KK237" s="21"/>
      <c r="KL237" s="21"/>
      <c r="KM237" s="21"/>
      <c r="KN237" s="21"/>
      <c r="KO237" s="21"/>
      <c r="KP237" s="21"/>
      <c r="KQ237" s="21"/>
      <c r="KR237" s="21"/>
      <c r="KS237" s="21"/>
      <c r="KT237" s="21"/>
      <c r="KU237" s="21"/>
      <c r="KV237" s="21"/>
      <c r="KW237" s="21"/>
      <c r="KX237" s="21"/>
      <c r="KY237" s="21"/>
      <c r="KZ237" s="21"/>
      <c r="LA237" s="21"/>
      <c r="LB237" s="21"/>
      <c r="LC237" s="21"/>
      <c r="LD237" s="21"/>
      <c r="LE237" s="21"/>
      <c r="LF237" s="21"/>
      <c r="LG237" s="21"/>
      <c r="LH237" s="21"/>
      <c r="LI237" s="21"/>
      <c r="LJ237" s="21"/>
      <c r="LK237" s="21"/>
      <c r="LL237" s="21"/>
      <c r="LM237" s="21"/>
      <c r="LN237" s="21"/>
      <c r="LO237" s="21"/>
      <c r="LP237" s="21"/>
      <c r="LQ237" s="21"/>
      <c r="LR237" s="21"/>
      <c r="LS237" s="21"/>
      <c r="LT237" s="21"/>
      <c r="LU237" s="21"/>
      <c r="LV237" s="21"/>
      <c r="LW237" s="21"/>
      <c r="LX237" s="21"/>
      <c r="LY237" s="21"/>
      <c r="LZ237" s="21"/>
      <c r="MA237" s="21"/>
      <c r="MB237" s="21"/>
      <c r="MC237" s="21"/>
      <c r="MD237" s="21"/>
      <c r="ME237" s="21"/>
      <c r="MF237" s="21"/>
      <c r="MG237" s="21"/>
      <c r="MH237" s="21"/>
      <c r="MI237" s="21"/>
      <c r="MJ237" s="21"/>
      <c r="MK237" s="21"/>
      <c r="ML237" s="21"/>
      <c r="MM237" s="21"/>
      <c r="MN237" s="21"/>
      <c r="MO237" s="21"/>
      <c r="MP237" s="21"/>
      <c r="MQ237" s="21"/>
      <c r="MR237" s="21"/>
      <c r="MS237" s="21"/>
      <c r="MT237" s="21"/>
      <c r="MU237" s="21"/>
      <c r="MV237" s="21"/>
      <c r="MW237" s="21"/>
      <c r="MX237" s="21"/>
      <c r="MY237" s="21"/>
      <c r="MZ237" s="21"/>
      <c r="NA237" s="21"/>
      <c r="NB237" s="21"/>
      <c r="NC237" s="21"/>
      <c r="ND237" s="21"/>
      <c r="NE237" s="21"/>
      <c r="NF237" s="21"/>
      <c r="NG237" s="21"/>
      <c r="NH237" s="21"/>
      <c r="NI237" s="21"/>
      <c r="NJ237" s="21"/>
      <c r="NK237" s="21"/>
      <c r="NL237" s="21"/>
      <c r="NM237" s="21"/>
      <c r="NN237" s="21"/>
      <c r="NO237" s="21"/>
      <c r="NP237" s="21"/>
      <c r="NQ237" s="21"/>
      <c r="NR237" s="21"/>
      <c r="NS237" s="21"/>
      <c r="NT237" s="21"/>
      <c r="NU237" s="21"/>
      <c r="NV237" s="21"/>
      <c r="NW237" s="21"/>
      <c r="NX237" s="21"/>
      <c r="NY237" s="21"/>
      <c r="NZ237" s="21"/>
      <c r="OA237" s="21"/>
      <c r="OB237" s="21"/>
      <c r="OC237" s="21"/>
      <c r="OD237" s="21"/>
      <c r="OE237" s="21">
        <v>1</v>
      </c>
      <c r="OF237" s="21">
        <v>1</v>
      </c>
      <c r="OG237" s="21"/>
      <c r="OH237" s="21"/>
      <c r="OI237" s="21"/>
      <c r="OJ237" s="21"/>
      <c r="OK237" s="21"/>
      <c r="OL237" s="21"/>
      <c r="OM237" s="21"/>
      <c r="ON237" s="21"/>
      <c r="OO237" s="21"/>
      <c r="OP237" s="21"/>
      <c r="OQ237" s="21"/>
      <c r="OR237" s="21"/>
      <c r="OS237" s="21"/>
      <c r="OT237" s="21"/>
      <c r="OU237" s="21"/>
      <c r="OV237" s="21"/>
      <c r="OW237" s="21"/>
      <c r="OX237" s="21"/>
      <c r="OY237" s="21"/>
      <c r="OZ237" s="21"/>
      <c r="PA237" s="21"/>
      <c r="PB237" s="21"/>
      <c r="PC237" s="21"/>
      <c r="PD237" s="21"/>
      <c r="PE237" s="21"/>
      <c r="PF237" s="21"/>
      <c r="PG237" s="21"/>
      <c r="PH237" s="21"/>
      <c r="PI237" s="21"/>
      <c r="PJ237" s="21"/>
      <c r="PK237" s="21"/>
      <c r="PL237" s="21"/>
      <c r="PM237" s="21"/>
      <c r="PN237" s="21"/>
      <c r="PO237" s="21"/>
      <c r="PP237" s="21"/>
      <c r="PQ237" s="21"/>
      <c r="PR237" s="21"/>
      <c r="PS237" s="21"/>
      <c r="PT237" s="21"/>
      <c r="PU237" s="21"/>
      <c r="PV237" s="21"/>
      <c r="PW237" s="21"/>
      <c r="PX237" s="21"/>
      <c r="PY237" s="21"/>
      <c r="PZ237" s="21"/>
      <c r="QA237" s="21"/>
      <c r="QB237" s="21"/>
      <c r="QC237" s="21"/>
      <c r="QD237" s="21"/>
      <c r="QE237" s="21"/>
      <c r="QF237" s="21"/>
      <c r="QG237" s="21"/>
      <c r="QH237" s="21"/>
      <c r="QI237" s="21"/>
      <c r="QJ237" s="21"/>
      <c r="QK237" s="21"/>
      <c r="QL237" s="21"/>
      <c r="QM237" s="21"/>
      <c r="QN237" s="21"/>
      <c r="QO237" s="21"/>
      <c r="QP237" s="21"/>
      <c r="QQ237" s="21"/>
      <c r="QR237" s="21"/>
      <c r="QS237" s="21"/>
      <c r="QT237" s="21"/>
      <c r="QU237" s="21"/>
      <c r="QV237" s="21"/>
      <c r="QW237" s="21"/>
      <c r="QX237" s="21"/>
      <c r="QY237" s="21"/>
      <c r="QZ237" s="21"/>
      <c r="RA237" s="21"/>
      <c r="RB237" s="21"/>
      <c r="RC237" s="21"/>
      <c r="RD237" s="21"/>
      <c r="RE237" s="21"/>
      <c r="RF237" s="21"/>
      <c r="RG237" s="21"/>
      <c r="RH237" s="21"/>
      <c r="RI237" s="21"/>
      <c r="RJ237" s="21"/>
      <c r="RK237" s="21"/>
      <c r="RL237" s="21"/>
      <c r="RM237" s="21"/>
      <c r="RN237" s="21"/>
      <c r="RO237" s="21"/>
      <c r="RP237" s="21"/>
      <c r="RQ237" s="21"/>
      <c r="RR237" s="21"/>
      <c r="RS237" s="21"/>
      <c r="RT237" s="21"/>
      <c r="RU237" s="21"/>
      <c r="RV237" s="21"/>
      <c r="RW237" s="21"/>
      <c r="RX237" s="21"/>
      <c r="RY237" s="21"/>
      <c r="RZ237" s="21"/>
      <c r="SA237" s="21"/>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row>
    <row r="238" spans="2:572" ht="15" hidden="1" customHeight="1" outlineLevel="1">
      <c r="B238" s="23" t="s">
        <v>919</v>
      </c>
      <c r="C238" s="69" t="str">
        <f>HYPERLINK("#Référentiel_de_Compétences!"&amp;ADDRESS(6+MATCH(B238,[2]Référentiel_de_Compétences!$B$7:$B$218,0),4),"Définition")</f>
        <v>Définition</v>
      </c>
      <c r="D238" s="20" t="str">
        <f>VLOOKUP(B238,[2]Référentiel_de_Compétences!$B$7:$C$399,2,0)</f>
        <v>Management à distance</v>
      </c>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19"/>
      <c r="AE238" s="21"/>
      <c r="AF238" s="19"/>
      <c r="AG238" s="21"/>
      <c r="AH238" s="19"/>
      <c r="AI238" s="21"/>
      <c r="AJ238" s="19"/>
      <c r="AK238" s="21"/>
      <c r="AL238" s="19"/>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v>2</v>
      </c>
      <c r="DS238" s="25">
        <v>2</v>
      </c>
      <c r="DT238" s="25">
        <v>2</v>
      </c>
      <c r="DU238" s="25"/>
      <c r="DV238" s="25"/>
      <c r="DW238" s="25"/>
      <c r="DX238" s="25">
        <v>2</v>
      </c>
      <c r="DY238" s="25">
        <v>2</v>
      </c>
      <c r="DZ238" s="25">
        <v>2</v>
      </c>
      <c r="EA238" s="25">
        <v>2</v>
      </c>
      <c r="EB238" s="25"/>
      <c r="EC238" s="25"/>
      <c r="ED238" s="25"/>
      <c r="EE238" s="25"/>
      <c r="EF238" s="25"/>
      <c r="EG238" s="25"/>
      <c r="EH238" s="25"/>
      <c r="EI238" s="25"/>
      <c r="EJ238" s="25"/>
      <c r="EK238" s="25"/>
      <c r="EL238" s="25"/>
      <c r="EM238" s="25"/>
      <c r="EN238" s="25"/>
      <c r="EO238" s="25"/>
      <c r="EP238" s="25"/>
      <c r="EQ238" s="25"/>
      <c r="ER238" s="25"/>
      <c r="ES238" s="25">
        <v>1</v>
      </c>
      <c r="ET238" s="25"/>
      <c r="EU238" s="25"/>
      <c r="EV238" s="25"/>
      <c r="EW238" s="25">
        <v>1</v>
      </c>
      <c r="EX238" s="25"/>
      <c r="EY238" s="25"/>
      <c r="EZ238" s="25">
        <v>1</v>
      </c>
      <c r="FA238" s="25"/>
      <c r="FB238" s="25">
        <v>2</v>
      </c>
      <c r="FC238" s="25">
        <v>2</v>
      </c>
      <c r="FD238" s="25"/>
      <c r="FE238" s="25"/>
      <c r="FF238" s="25">
        <v>1</v>
      </c>
      <c r="FG238" s="25">
        <v>1</v>
      </c>
      <c r="FH238" s="25">
        <v>2</v>
      </c>
      <c r="FI238" s="25">
        <v>2</v>
      </c>
      <c r="FJ238" s="25"/>
      <c r="FK238" s="25"/>
      <c r="FL238" s="25"/>
      <c r="FM238" s="25"/>
      <c r="FN238" s="25"/>
      <c r="FO238" s="25"/>
      <c r="FP238" s="25"/>
      <c r="FQ238" s="25"/>
      <c r="FR238" s="25"/>
      <c r="FS238" s="25"/>
      <c r="FT238" s="25"/>
      <c r="FU238" s="25"/>
      <c r="FV238" s="25"/>
      <c r="FW238" s="25"/>
      <c r="FX238" s="25"/>
      <c r="FY238" s="25"/>
      <c r="FZ238" s="25"/>
      <c r="GA238" s="25"/>
      <c r="GB238" s="25"/>
      <c r="GC238" s="25"/>
      <c r="GD238" s="25"/>
      <c r="GE238" s="25"/>
      <c r="GF238" s="25"/>
      <c r="GG238" s="25"/>
      <c r="GH238" s="25"/>
      <c r="GI238" s="25"/>
      <c r="GJ238" s="25"/>
      <c r="GK238" s="25"/>
      <c r="GL238" s="25"/>
      <c r="GM238" s="25"/>
      <c r="GN238" s="25"/>
      <c r="GO238" s="25"/>
      <c r="GP238" s="25"/>
      <c r="GQ238" s="25"/>
      <c r="GR238" s="25"/>
      <c r="GS238" s="25"/>
      <c r="GT238" s="25"/>
      <c r="GU238" s="25"/>
      <c r="GV238" s="25"/>
      <c r="GW238" s="25"/>
      <c r="GX238" s="25"/>
      <c r="GY238" s="25"/>
      <c r="GZ238" s="25"/>
      <c r="HA238" s="25"/>
      <c r="HB238" s="25"/>
      <c r="HC238" s="25"/>
      <c r="HD238" s="25"/>
      <c r="HE238" s="25"/>
      <c r="HF238" s="25"/>
      <c r="HG238" s="25"/>
      <c r="HH238" s="25"/>
      <c r="HI238" s="25"/>
      <c r="HJ238" s="25"/>
      <c r="HK238" s="19"/>
      <c r="HL238" s="19"/>
      <c r="HM238" s="19"/>
      <c r="HN238" s="19"/>
      <c r="HO238" s="19"/>
      <c r="HP238" s="19"/>
      <c r="HQ238" s="19"/>
      <c r="HR238" s="19"/>
      <c r="HS238" s="19"/>
      <c r="HT238" s="19"/>
      <c r="HU238" s="19"/>
      <c r="HV238" s="19"/>
      <c r="HW238" s="19"/>
      <c r="HX238" s="19"/>
      <c r="HY238" s="19"/>
      <c r="HZ238" s="19"/>
      <c r="IA238" s="19"/>
      <c r="IB238" s="19"/>
      <c r="IC238" s="19"/>
      <c r="ID238" s="84"/>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9"/>
      <c r="QU238" s="19"/>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row>
    <row r="239" spans="2:572" hidden="1">
      <c r="D239" s="60" t="s">
        <v>452</v>
      </c>
      <c r="E239" s="61">
        <f t="shared" ref="E239:BP239" si="0">COUNTIF(E9:E238,"1")</f>
        <v>10</v>
      </c>
      <c r="F239" s="61">
        <f t="shared" si="0"/>
        <v>10</v>
      </c>
      <c r="G239" s="61">
        <f t="shared" si="0"/>
        <v>10</v>
      </c>
      <c r="H239" s="61">
        <f t="shared" si="0"/>
        <v>10</v>
      </c>
      <c r="I239" s="61">
        <f t="shared" si="0"/>
        <v>10</v>
      </c>
      <c r="J239" s="61">
        <f t="shared" si="0"/>
        <v>10</v>
      </c>
      <c r="K239" s="61">
        <f t="shared" si="0"/>
        <v>10</v>
      </c>
      <c r="L239" s="61">
        <f t="shared" si="0"/>
        <v>10</v>
      </c>
      <c r="M239" s="61">
        <f t="shared" si="0"/>
        <v>10</v>
      </c>
      <c r="N239" s="61">
        <f t="shared" si="0"/>
        <v>10</v>
      </c>
      <c r="O239" s="61">
        <f t="shared" si="0"/>
        <v>9</v>
      </c>
      <c r="P239" s="61">
        <f t="shared" si="0"/>
        <v>10</v>
      </c>
      <c r="Q239" s="61">
        <f t="shared" si="0"/>
        <v>9</v>
      </c>
      <c r="R239" s="61">
        <f t="shared" si="0"/>
        <v>10</v>
      </c>
      <c r="S239" s="61">
        <f t="shared" si="0"/>
        <v>10</v>
      </c>
      <c r="T239" s="61">
        <f t="shared" si="0"/>
        <v>10</v>
      </c>
      <c r="U239" s="61">
        <f t="shared" si="0"/>
        <v>10</v>
      </c>
      <c r="V239" s="61">
        <f t="shared" si="0"/>
        <v>10</v>
      </c>
      <c r="W239" s="61">
        <f t="shared" si="0"/>
        <v>8</v>
      </c>
      <c r="X239" s="61">
        <f t="shared" si="0"/>
        <v>10</v>
      </c>
      <c r="Y239" s="61">
        <f t="shared" si="0"/>
        <v>10</v>
      </c>
      <c r="Z239" s="61">
        <f t="shared" si="0"/>
        <v>10</v>
      </c>
      <c r="AA239" s="61">
        <f t="shared" si="0"/>
        <v>10</v>
      </c>
      <c r="AB239" s="61">
        <f t="shared" si="0"/>
        <v>10</v>
      </c>
      <c r="AC239" s="61">
        <f t="shared" si="0"/>
        <v>10</v>
      </c>
      <c r="AD239" s="61">
        <f t="shared" si="0"/>
        <v>10</v>
      </c>
      <c r="AE239" s="61">
        <f t="shared" si="0"/>
        <v>9</v>
      </c>
      <c r="AF239" s="61">
        <f t="shared" si="0"/>
        <v>10</v>
      </c>
      <c r="AG239" s="61">
        <f t="shared" si="0"/>
        <v>10</v>
      </c>
      <c r="AH239" s="61">
        <f t="shared" si="0"/>
        <v>10</v>
      </c>
      <c r="AI239" s="61">
        <f t="shared" si="0"/>
        <v>9</v>
      </c>
      <c r="AJ239" s="61">
        <f t="shared" si="0"/>
        <v>10</v>
      </c>
      <c r="AK239" s="61">
        <f t="shared" si="0"/>
        <v>10</v>
      </c>
      <c r="AL239" s="61">
        <f t="shared" si="0"/>
        <v>10</v>
      </c>
      <c r="AM239" s="61">
        <f t="shared" si="0"/>
        <v>10</v>
      </c>
      <c r="AN239" s="61">
        <f t="shared" si="0"/>
        <v>10</v>
      </c>
      <c r="AO239" s="61">
        <f t="shared" si="0"/>
        <v>10</v>
      </c>
      <c r="AP239" s="61">
        <f t="shared" si="0"/>
        <v>10</v>
      </c>
      <c r="AQ239" s="61">
        <f t="shared" si="0"/>
        <v>10</v>
      </c>
      <c r="AR239" s="61">
        <f t="shared" si="0"/>
        <v>10</v>
      </c>
      <c r="AS239" s="61">
        <f t="shared" si="0"/>
        <v>10</v>
      </c>
      <c r="AT239" s="61">
        <f t="shared" si="0"/>
        <v>10</v>
      </c>
      <c r="AU239" s="61">
        <f t="shared" si="0"/>
        <v>10</v>
      </c>
      <c r="AV239" s="61">
        <f t="shared" si="0"/>
        <v>10</v>
      </c>
      <c r="AW239" s="61">
        <f t="shared" si="0"/>
        <v>9</v>
      </c>
      <c r="AX239" s="61">
        <f t="shared" si="0"/>
        <v>10</v>
      </c>
      <c r="AY239" s="61">
        <f t="shared" si="0"/>
        <v>9</v>
      </c>
      <c r="AZ239" s="61">
        <f t="shared" si="0"/>
        <v>10</v>
      </c>
      <c r="BA239" s="61">
        <f t="shared" si="0"/>
        <v>10</v>
      </c>
      <c r="BB239" s="61">
        <f t="shared" si="0"/>
        <v>10</v>
      </c>
      <c r="BC239" s="61">
        <f t="shared" si="0"/>
        <v>10</v>
      </c>
      <c r="BD239" s="61">
        <f t="shared" si="0"/>
        <v>10</v>
      </c>
      <c r="BE239" s="61">
        <f t="shared" si="0"/>
        <v>10</v>
      </c>
      <c r="BF239" s="61">
        <f t="shared" si="0"/>
        <v>10</v>
      </c>
      <c r="BG239" s="61">
        <f t="shared" si="0"/>
        <v>10</v>
      </c>
      <c r="BH239" s="61">
        <f t="shared" si="0"/>
        <v>9</v>
      </c>
      <c r="BI239" s="61">
        <f t="shared" si="0"/>
        <v>10</v>
      </c>
      <c r="BJ239" s="61">
        <f t="shared" si="0"/>
        <v>10</v>
      </c>
      <c r="BK239" s="61">
        <f t="shared" si="0"/>
        <v>10</v>
      </c>
      <c r="BL239" s="61">
        <f t="shared" si="0"/>
        <v>9</v>
      </c>
      <c r="BM239" s="61">
        <f t="shared" si="0"/>
        <v>9</v>
      </c>
      <c r="BN239" s="61">
        <f t="shared" si="0"/>
        <v>15</v>
      </c>
      <c r="BO239" s="61">
        <f t="shared" si="0"/>
        <v>12</v>
      </c>
      <c r="BP239" s="61">
        <f t="shared" si="0"/>
        <v>12</v>
      </c>
      <c r="BQ239" s="61">
        <f t="shared" ref="BQ239:EB239" si="1">COUNTIF(BQ9:BQ238,"1")</f>
        <v>10</v>
      </c>
      <c r="BR239" s="61">
        <f t="shared" si="1"/>
        <v>10</v>
      </c>
      <c r="BS239" s="61">
        <f t="shared" si="1"/>
        <v>10</v>
      </c>
      <c r="BT239" s="61">
        <f t="shared" si="1"/>
        <v>10</v>
      </c>
      <c r="BU239" s="61">
        <f t="shared" si="1"/>
        <v>10</v>
      </c>
      <c r="BV239" s="61">
        <f t="shared" si="1"/>
        <v>10</v>
      </c>
      <c r="BW239" s="61">
        <f t="shared" si="1"/>
        <v>10</v>
      </c>
      <c r="BX239" s="61">
        <f t="shared" si="1"/>
        <v>10</v>
      </c>
      <c r="BY239" s="61">
        <f t="shared" si="1"/>
        <v>10</v>
      </c>
      <c r="BZ239" s="61">
        <f t="shared" si="1"/>
        <v>10</v>
      </c>
      <c r="CA239" s="61">
        <f t="shared" si="1"/>
        <v>10</v>
      </c>
      <c r="CB239" s="61">
        <f t="shared" si="1"/>
        <v>10</v>
      </c>
      <c r="CC239" s="61">
        <f t="shared" si="1"/>
        <v>10</v>
      </c>
      <c r="CD239" s="61">
        <f t="shared" si="1"/>
        <v>10</v>
      </c>
      <c r="CE239" s="61">
        <f t="shared" si="1"/>
        <v>10</v>
      </c>
      <c r="CF239" s="61">
        <f t="shared" si="1"/>
        <v>11</v>
      </c>
      <c r="CG239" s="61">
        <f t="shared" si="1"/>
        <v>11</v>
      </c>
      <c r="CH239" s="61">
        <f t="shared" si="1"/>
        <v>8</v>
      </c>
      <c r="CI239" s="61">
        <f t="shared" si="1"/>
        <v>9</v>
      </c>
      <c r="CJ239" s="61">
        <f t="shared" si="1"/>
        <v>10</v>
      </c>
      <c r="CK239" s="61">
        <f t="shared" si="1"/>
        <v>10</v>
      </c>
      <c r="CL239" s="61">
        <f t="shared" si="1"/>
        <v>10</v>
      </c>
      <c r="CM239" s="61">
        <f t="shared" si="1"/>
        <v>10</v>
      </c>
      <c r="CN239" s="61">
        <f t="shared" si="1"/>
        <v>9</v>
      </c>
      <c r="CO239" s="61">
        <f t="shared" si="1"/>
        <v>0</v>
      </c>
      <c r="CP239" s="61">
        <f t="shared" si="1"/>
        <v>0</v>
      </c>
      <c r="CQ239" s="61">
        <f t="shared" si="1"/>
        <v>7</v>
      </c>
      <c r="CR239" s="61">
        <f t="shared" si="1"/>
        <v>7</v>
      </c>
      <c r="CS239" s="61">
        <f t="shared" si="1"/>
        <v>7</v>
      </c>
      <c r="CT239" s="61">
        <f t="shared" si="1"/>
        <v>10</v>
      </c>
      <c r="CU239" s="61">
        <f t="shared" si="1"/>
        <v>10</v>
      </c>
      <c r="CV239" s="61">
        <f t="shared" si="1"/>
        <v>10</v>
      </c>
      <c r="CW239" s="61">
        <f t="shared" si="1"/>
        <v>10</v>
      </c>
      <c r="CX239" s="61">
        <f t="shared" si="1"/>
        <v>10</v>
      </c>
      <c r="CY239" s="61">
        <f t="shared" si="1"/>
        <v>10</v>
      </c>
      <c r="CZ239" s="61">
        <f t="shared" si="1"/>
        <v>10</v>
      </c>
      <c r="DA239" s="61">
        <f t="shared" si="1"/>
        <v>10</v>
      </c>
      <c r="DB239" s="61">
        <f t="shared" si="1"/>
        <v>10</v>
      </c>
      <c r="DC239" s="61">
        <f t="shared" si="1"/>
        <v>10</v>
      </c>
      <c r="DD239" s="61">
        <f t="shared" si="1"/>
        <v>10</v>
      </c>
      <c r="DE239" s="61">
        <f t="shared" si="1"/>
        <v>8</v>
      </c>
      <c r="DF239" s="61">
        <f t="shared" si="1"/>
        <v>8</v>
      </c>
      <c r="DG239" s="61">
        <f t="shared" si="1"/>
        <v>9</v>
      </c>
      <c r="DH239" s="61">
        <f t="shared" si="1"/>
        <v>10</v>
      </c>
      <c r="DI239" s="61">
        <f t="shared" si="1"/>
        <v>10</v>
      </c>
      <c r="DJ239" s="61">
        <f t="shared" si="1"/>
        <v>10</v>
      </c>
      <c r="DK239" s="61">
        <f t="shared" si="1"/>
        <v>10</v>
      </c>
      <c r="DL239" s="61">
        <f t="shared" si="1"/>
        <v>10</v>
      </c>
      <c r="DM239" s="61">
        <f t="shared" si="1"/>
        <v>10</v>
      </c>
      <c r="DN239" s="61">
        <f t="shared" si="1"/>
        <v>10</v>
      </c>
      <c r="DO239" s="61">
        <f t="shared" si="1"/>
        <v>10</v>
      </c>
      <c r="DP239" s="61">
        <f t="shared" si="1"/>
        <v>10</v>
      </c>
      <c r="DQ239" s="61">
        <f t="shared" si="1"/>
        <v>10</v>
      </c>
      <c r="DR239" s="61">
        <f t="shared" si="1"/>
        <v>10</v>
      </c>
      <c r="DS239" s="61">
        <f t="shared" si="1"/>
        <v>10</v>
      </c>
      <c r="DT239" s="61">
        <f t="shared" si="1"/>
        <v>10</v>
      </c>
      <c r="DU239" s="61">
        <f t="shared" si="1"/>
        <v>9</v>
      </c>
      <c r="DV239" s="61">
        <f t="shared" si="1"/>
        <v>10</v>
      </c>
      <c r="DW239" s="61">
        <f t="shared" si="1"/>
        <v>10</v>
      </c>
      <c r="DX239" s="61">
        <f t="shared" si="1"/>
        <v>11</v>
      </c>
      <c r="DY239" s="61">
        <f t="shared" si="1"/>
        <v>11</v>
      </c>
      <c r="DZ239" s="61">
        <f t="shared" si="1"/>
        <v>10</v>
      </c>
      <c r="EA239" s="61">
        <f t="shared" si="1"/>
        <v>10</v>
      </c>
      <c r="EB239" s="61">
        <f t="shared" si="1"/>
        <v>10</v>
      </c>
      <c r="EC239" s="61">
        <f t="shared" ref="EC239:GN239" si="2">COUNTIF(EC9:EC238,"1")</f>
        <v>10</v>
      </c>
      <c r="ED239" s="61">
        <f t="shared" si="2"/>
        <v>9</v>
      </c>
      <c r="EE239" s="61">
        <f t="shared" si="2"/>
        <v>10</v>
      </c>
      <c r="EF239" s="61">
        <f t="shared" si="2"/>
        <v>10</v>
      </c>
      <c r="EG239" s="61">
        <f t="shared" si="2"/>
        <v>10</v>
      </c>
      <c r="EH239" s="61">
        <f t="shared" si="2"/>
        <v>10</v>
      </c>
      <c r="EI239" s="61">
        <f t="shared" si="2"/>
        <v>10</v>
      </c>
      <c r="EJ239" s="61">
        <f t="shared" si="2"/>
        <v>10</v>
      </c>
      <c r="EK239" s="61">
        <f t="shared" si="2"/>
        <v>9</v>
      </c>
      <c r="EL239" s="61">
        <f t="shared" si="2"/>
        <v>10</v>
      </c>
      <c r="EM239" s="61">
        <f t="shared" si="2"/>
        <v>10</v>
      </c>
      <c r="EN239" s="61">
        <f t="shared" si="2"/>
        <v>10</v>
      </c>
      <c r="EO239" s="61">
        <f t="shared" si="2"/>
        <v>10</v>
      </c>
      <c r="EP239" s="61">
        <f t="shared" si="2"/>
        <v>10</v>
      </c>
      <c r="EQ239" s="61">
        <f t="shared" si="2"/>
        <v>9</v>
      </c>
      <c r="ER239" s="61">
        <f t="shared" si="2"/>
        <v>9</v>
      </c>
      <c r="ES239" s="61">
        <f t="shared" si="2"/>
        <v>10</v>
      </c>
      <c r="ET239" s="61">
        <f t="shared" si="2"/>
        <v>9</v>
      </c>
      <c r="EU239" s="61">
        <f t="shared" si="2"/>
        <v>9</v>
      </c>
      <c r="EV239" s="61">
        <f t="shared" si="2"/>
        <v>8</v>
      </c>
      <c r="EW239" s="61">
        <f t="shared" si="2"/>
        <v>10</v>
      </c>
      <c r="EX239" s="61">
        <f t="shared" si="2"/>
        <v>10</v>
      </c>
      <c r="EY239" s="61">
        <f t="shared" si="2"/>
        <v>10</v>
      </c>
      <c r="EZ239" s="61">
        <f t="shared" si="2"/>
        <v>10</v>
      </c>
      <c r="FA239" s="61">
        <f t="shared" si="2"/>
        <v>0</v>
      </c>
      <c r="FB239" s="61">
        <f t="shared" si="2"/>
        <v>10</v>
      </c>
      <c r="FC239" s="61">
        <f t="shared" si="2"/>
        <v>10</v>
      </c>
      <c r="FD239" s="61">
        <f t="shared" si="2"/>
        <v>10</v>
      </c>
      <c r="FE239" s="61">
        <f t="shared" si="2"/>
        <v>10</v>
      </c>
      <c r="FF239" s="61">
        <f t="shared" si="2"/>
        <v>10</v>
      </c>
      <c r="FG239" s="61">
        <f t="shared" si="2"/>
        <v>10</v>
      </c>
      <c r="FH239" s="61">
        <f t="shared" si="2"/>
        <v>10</v>
      </c>
      <c r="FI239" s="61">
        <f t="shared" si="2"/>
        <v>8</v>
      </c>
      <c r="FJ239" s="61">
        <f t="shared" si="2"/>
        <v>8</v>
      </c>
      <c r="FK239" s="61">
        <f t="shared" si="2"/>
        <v>15</v>
      </c>
      <c r="FL239" s="61">
        <f t="shared" si="2"/>
        <v>10</v>
      </c>
      <c r="FM239" s="61">
        <f t="shared" si="2"/>
        <v>10</v>
      </c>
      <c r="FN239" s="61">
        <f t="shared" si="2"/>
        <v>7</v>
      </c>
      <c r="FO239" s="61">
        <f t="shared" si="2"/>
        <v>7</v>
      </c>
      <c r="FP239" s="61">
        <f t="shared" si="2"/>
        <v>10</v>
      </c>
      <c r="FQ239" s="61">
        <f t="shared" si="2"/>
        <v>8</v>
      </c>
      <c r="FR239" s="61">
        <f t="shared" si="2"/>
        <v>10</v>
      </c>
      <c r="FS239" s="61">
        <f t="shared" si="2"/>
        <v>10</v>
      </c>
      <c r="FT239" s="61">
        <f t="shared" si="2"/>
        <v>7</v>
      </c>
      <c r="FU239" s="61">
        <f t="shared" si="2"/>
        <v>9</v>
      </c>
      <c r="FV239" s="61">
        <f t="shared" si="2"/>
        <v>10</v>
      </c>
      <c r="FW239" s="61">
        <f t="shared" si="2"/>
        <v>7</v>
      </c>
      <c r="FX239" s="61">
        <f t="shared" si="2"/>
        <v>8</v>
      </c>
      <c r="FY239" s="61">
        <f t="shared" si="2"/>
        <v>10</v>
      </c>
      <c r="FZ239" s="61">
        <f t="shared" si="2"/>
        <v>9</v>
      </c>
      <c r="GA239" s="61">
        <f t="shared" si="2"/>
        <v>10</v>
      </c>
      <c r="GB239" s="61">
        <f t="shared" si="2"/>
        <v>10</v>
      </c>
      <c r="GC239" s="61">
        <f t="shared" si="2"/>
        <v>10</v>
      </c>
      <c r="GD239" s="61">
        <f t="shared" si="2"/>
        <v>10</v>
      </c>
      <c r="GE239" s="61">
        <f t="shared" si="2"/>
        <v>0</v>
      </c>
      <c r="GF239" s="61">
        <f t="shared" si="2"/>
        <v>10</v>
      </c>
      <c r="GG239" s="61">
        <f t="shared" si="2"/>
        <v>0</v>
      </c>
      <c r="GH239" s="61">
        <f t="shared" si="2"/>
        <v>0</v>
      </c>
      <c r="GI239" s="61">
        <f t="shared" si="2"/>
        <v>0</v>
      </c>
      <c r="GJ239" s="61">
        <f t="shared" si="2"/>
        <v>10</v>
      </c>
      <c r="GK239" s="61">
        <f t="shared" si="2"/>
        <v>10</v>
      </c>
      <c r="GL239" s="61">
        <f t="shared" si="2"/>
        <v>10</v>
      </c>
      <c r="GM239" s="61">
        <f t="shared" si="2"/>
        <v>10</v>
      </c>
      <c r="GN239" s="61">
        <f t="shared" si="2"/>
        <v>8</v>
      </c>
      <c r="GO239" s="61">
        <f t="shared" ref="GO239:IZ239" si="3">COUNTIF(GO9:GO238,"1")</f>
        <v>10</v>
      </c>
      <c r="GP239" s="61">
        <f t="shared" si="3"/>
        <v>10</v>
      </c>
      <c r="GQ239" s="61">
        <f t="shared" si="3"/>
        <v>10</v>
      </c>
      <c r="GR239" s="61">
        <f t="shared" si="3"/>
        <v>10</v>
      </c>
      <c r="GS239" s="61">
        <f t="shared" si="3"/>
        <v>10</v>
      </c>
      <c r="GT239" s="61">
        <f t="shared" si="3"/>
        <v>10</v>
      </c>
      <c r="GU239" s="61">
        <f t="shared" si="3"/>
        <v>10</v>
      </c>
      <c r="GV239" s="61">
        <f t="shared" si="3"/>
        <v>10</v>
      </c>
      <c r="GW239" s="61">
        <f t="shared" si="3"/>
        <v>10</v>
      </c>
      <c r="GX239" s="61">
        <f t="shared" si="3"/>
        <v>10</v>
      </c>
      <c r="GY239" s="61">
        <f t="shared" si="3"/>
        <v>10</v>
      </c>
      <c r="GZ239" s="61">
        <f t="shared" si="3"/>
        <v>8</v>
      </c>
      <c r="HA239" s="61">
        <f t="shared" si="3"/>
        <v>10</v>
      </c>
      <c r="HB239" s="61">
        <f t="shared" si="3"/>
        <v>10</v>
      </c>
      <c r="HC239" s="61">
        <f t="shared" si="3"/>
        <v>10</v>
      </c>
      <c r="HD239" s="61">
        <f t="shared" si="3"/>
        <v>10</v>
      </c>
      <c r="HE239" s="61">
        <f t="shared" si="3"/>
        <v>10</v>
      </c>
      <c r="HF239" s="61">
        <f t="shared" si="3"/>
        <v>10</v>
      </c>
      <c r="HG239" s="61">
        <f t="shared" si="3"/>
        <v>10</v>
      </c>
      <c r="HH239" s="61">
        <f t="shared" si="3"/>
        <v>10</v>
      </c>
      <c r="HI239" s="61">
        <f t="shared" si="3"/>
        <v>10</v>
      </c>
      <c r="HJ239" s="61">
        <f t="shared" si="3"/>
        <v>10</v>
      </c>
      <c r="HK239" s="61">
        <f t="shared" si="3"/>
        <v>10</v>
      </c>
      <c r="HL239" s="61">
        <f t="shared" si="3"/>
        <v>10</v>
      </c>
      <c r="HM239" s="61">
        <f t="shared" si="3"/>
        <v>5</v>
      </c>
      <c r="HN239" s="61">
        <f t="shared" si="3"/>
        <v>8</v>
      </c>
      <c r="HO239" s="61">
        <f t="shared" si="3"/>
        <v>10</v>
      </c>
      <c r="HP239" s="61">
        <f t="shared" si="3"/>
        <v>10</v>
      </c>
      <c r="HQ239" s="61">
        <f t="shared" si="3"/>
        <v>10</v>
      </c>
      <c r="HR239" s="61">
        <f t="shared" si="3"/>
        <v>0</v>
      </c>
      <c r="HS239" s="61">
        <f t="shared" si="3"/>
        <v>9</v>
      </c>
      <c r="HT239" s="61">
        <f t="shared" si="3"/>
        <v>9</v>
      </c>
      <c r="HU239" s="61">
        <f t="shared" si="3"/>
        <v>0</v>
      </c>
      <c r="HV239" s="61">
        <f t="shared" si="3"/>
        <v>0</v>
      </c>
      <c r="HW239" s="61">
        <f t="shared" si="3"/>
        <v>0</v>
      </c>
      <c r="HX239" s="61">
        <f t="shared" si="3"/>
        <v>0</v>
      </c>
      <c r="HY239" s="61">
        <f t="shared" si="3"/>
        <v>0</v>
      </c>
      <c r="HZ239" s="61">
        <f t="shared" si="3"/>
        <v>0</v>
      </c>
      <c r="IA239" s="61">
        <f t="shared" si="3"/>
        <v>0</v>
      </c>
      <c r="IB239" s="61">
        <f t="shared" si="3"/>
        <v>0</v>
      </c>
      <c r="IC239" s="61">
        <f t="shared" si="3"/>
        <v>0</v>
      </c>
      <c r="ID239" s="61">
        <f t="shared" si="3"/>
        <v>0</v>
      </c>
      <c r="IE239" s="61">
        <f t="shared" si="3"/>
        <v>0</v>
      </c>
      <c r="IF239" s="61">
        <f t="shared" si="3"/>
        <v>0</v>
      </c>
      <c r="IG239" s="61">
        <f t="shared" si="3"/>
        <v>0</v>
      </c>
      <c r="IH239" s="61">
        <f t="shared" si="3"/>
        <v>0</v>
      </c>
      <c r="II239" s="61">
        <f t="shared" si="3"/>
        <v>0</v>
      </c>
      <c r="IJ239" s="61">
        <f t="shared" si="3"/>
        <v>0</v>
      </c>
      <c r="IK239" s="61">
        <f t="shared" si="3"/>
        <v>0</v>
      </c>
      <c r="IL239" s="61">
        <f t="shared" si="3"/>
        <v>0</v>
      </c>
      <c r="IM239" s="61">
        <f t="shared" si="3"/>
        <v>0</v>
      </c>
      <c r="IN239" s="61">
        <f t="shared" si="3"/>
        <v>0</v>
      </c>
      <c r="IO239" s="61">
        <f t="shared" si="3"/>
        <v>0</v>
      </c>
      <c r="IP239" s="61">
        <f t="shared" si="3"/>
        <v>0</v>
      </c>
      <c r="IQ239" s="61">
        <f t="shared" si="3"/>
        <v>0</v>
      </c>
      <c r="IR239" s="61">
        <f t="shared" si="3"/>
        <v>0</v>
      </c>
      <c r="IS239" s="61">
        <f t="shared" si="3"/>
        <v>0</v>
      </c>
      <c r="IT239" s="61">
        <f t="shared" si="3"/>
        <v>0</v>
      </c>
      <c r="IU239" s="61">
        <f t="shared" si="3"/>
        <v>0</v>
      </c>
      <c r="IV239" s="61">
        <f t="shared" si="3"/>
        <v>0</v>
      </c>
      <c r="IW239" s="61">
        <f t="shared" si="3"/>
        <v>0</v>
      </c>
      <c r="IX239" s="61">
        <f t="shared" si="3"/>
        <v>0</v>
      </c>
      <c r="IY239" s="61">
        <f t="shared" si="3"/>
        <v>0</v>
      </c>
      <c r="IZ239" s="61">
        <f t="shared" si="3"/>
        <v>0</v>
      </c>
      <c r="JA239" s="61">
        <f t="shared" ref="JA239:LS239" si="4">COUNTIF(JA9:JA238,"1")</f>
        <v>0</v>
      </c>
      <c r="JB239" s="61">
        <f t="shared" si="4"/>
        <v>0</v>
      </c>
      <c r="JC239" s="61">
        <f t="shared" si="4"/>
        <v>0</v>
      </c>
      <c r="JD239" s="61">
        <f t="shared" si="4"/>
        <v>0</v>
      </c>
      <c r="JE239" s="61">
        <f t="shared" si="4"/>
        <v>0</v>
      </c>
      <c r="JF239" s="61">
        <f t="shared" si="4"/>
        <v>0</v>
      </c>
      <c r="JG239" s="61">
        <f t="shared" si="4"/>
        <v>0</v>
      </c>
      <c r="JH239" s="61">
        <f t="shared" si="4"/>
        <v>0</v>
      </c>
      <c r="JI239" s="61">
        <f t="shared" si="4"/>
        <v>0</v>
      </c>
      <c r="JJ239" s="61">
        <f t="shared" si="4"/>
        <v>0</v>
      </c>
      <c r="JK239" s="61">
        <f t="shared" si="4"/>
        <v>0</v>
      </c>
      <c r="JL239" s="61">
        <f t="shared" si="4"/>
        <v>0</v>
      </c>
      <c r="JM239" s="61">
        <f t="shared" si="4"/>
        <v>0</v>
      </c>
      <c r="JN239" s="61">
        <f t="shared" si="4"/>
        <v>0</v>
      </c>
      <c r="JO239" s="61">
        <f t="shared" si="4"/>
        <v>0</v>
      </c>
      <c r="JP239" s="61">
        <f t="shared" si="4"/>
        <v>0</v>
      </c>
      <c r="JQ239" s="61">
        <f t="shared" si="4"/>
        <v>0</v>
      </c>
      <c r="JR239" s="61">
        <f t="shared" si="4"/>
        <v>0</v>
      </c>
      <c r="JS239" s="61">
        <f t="shared" si="4"/>
        <v>0</v>
      </c>
      <c r="JT239" s="61">
        <f t="shared" si="4"/>
        <v>0</v>
      </c>
      <c r="JU239" s="61">
        <f t="shared" si="4"/>
        <v>0</v>
      </c>
      <c r="JV239" s="61">
        <f t="shared" si="4"/>
        <v>0</v>
      </c>
      <c r="JW239" s="61">
        <f t="shared" si="4"/>
        <v>0</v>
      </c>
      <c r="JX239" s="61">
        <f t="shared" si="4"/>
        <v>0</v>
      </c>
      <c r="JY239" s="61">
        <f t="shared" si="4"/>
        <v>0</v>
      </c>
      <c r="JZ239" s="61">
        <f t="shared" si="4"/>
        <v>0</v>
      </c>
      <c r="KA239" s="61">
        <f t="shared" si="4"/>
        <v>0</v>
      </c>
      <c r="KB239" s="61">
        <f t="shared" si="4"/>
        <v>0</v>
      </c>
      <c r="KC239" s="61">
        <f t="shared" si="4"/>
        <v>0</v>
      </c>
      <c r="KD239" s="61">
        <f t="shared" si="4"/>
        <v>0</v>
      </c>
      <c r="KE239" s="61">
        <f t="shared" si="4"/>
        <v>0</v>
      </c>
      <c r="KF239" s="61">
        <f t="shared" si="4"/>
        <v>0</v>
      </c>
      <c r="KG239" s="61">
        <f t="shared" si="4"/>
        <v>0</v>
      </c>
      <c r="KH239" s="61">
        <f t="shared" si="4"/>
        <v>0</v>
      </c>
      <c r="KI239" s="61">
        <f t="shared" si="4"/>
        <v>0</v>
      </c>
      <c r="KJ239" s="61">
        <f t="shared" si="4"/>
        <v>0</v>
      </c>
      <c r="KK239" s="61">
        <f t="shared" si="4"/>
        <v>0</v>
      </c>
      <c r="KL239" s="61">
        <f t="shared" si="4"/>
        <v>0</v>
      </c>
      <c r="KM239" s="61">
        <f t="shared" si="4"/>
        <v>0</v>
      </c>
      <c r="KN239" s="61">
        <f t="shared" si="4"/>
        <v>0</v>
      </c>
      <c r="KO239" s="61">
        <f t="shared" si="4"/>
        <v>0</v>
      </c>
      <c r="KP239" s="61">
        <f t="shared" si="4"/>
        <v>0</v>
      </c>
      <c r="KQ239" s="61">
        <f t="shared" si="4"/>
        <v>0</v>
      </c>
      <c r="KR239" s="61">
        <f t="shared" si="4"/>
        <v>0</v>
      </c>
      <c r="KS239" s="61">
        <f t="shared" si="4"/>
        <v>0</v>
      </c>
      <c r="KT239" s="61">
        <f t="shared" si="4"/>
        <v>0</v>
      </c>
      <c r="KU239" s="61">
        <f t="shared" si="4"/>
        <v>0</v>
      </c>
      <c r="KV239" s="61">
        <f t="shared" si="4"/>
        <v>0</v>
      </c>
      <c r="KW239" s="61">
        <f t="shared" si="4"/>
        <v>0</v>
      </c>
      <c r="KX239" s="61">
        <f t="shared" si="4"/>
        <v>0</v>
      </c>
      <c r="KY239" s="61">
        <f t="shared" si="4"/>
        <v>0</v>
      </c>
      <c r="KZ239" s="61">
        <f t="shared" si="4"/>
        <v>0</v>
      </c>
      <c r="LA239" s="61">
        <f t="shared" si="4"/>
        <v>0</v>
      </c>
      <c r="LB239" s="61">
        <f t="shared" si="4"/>
        <v>0</v>
      </c>
      <c r="LC239" s="61">
        <f t="shared" si="4"/>
        <v>0</v>
      </c>
      <c r="LD239" s="61">
        <f t="shared" si="4"/>
        <v>0</v>
      </c>
      <c r="LE239" s="61">
        <f t="shared" si="4"/>
        <v>0</v>
      </c>
      <c r="LF239" s="61">
        <f t="shared" si="4"/>
        <v>0</v>
      </c>
      <c r="LG239" s="61">
        <f t="shared" si="4"/>
        <v>0</v>
      </c>
      <c r="LH239" s="61">
        <f t="shared" si="4"/>
        <v>0</v>
      </c>
      <c r="LI239" s="61">
        <f t="shared" si="4"/>
        <v>0</v>
      </c>
      <c r="LJ239" s="61">
        <f t="shared" si="4"/>
        <v>0</v>
      </c>
      <c r="LK239" s="61">
        <f t="shared" si="4"/>
        <v>0</v>
      </c>
      <c r="LL239" s="61">
        <f t="shared" si="4"/>
        <v>0</v>
      </c>
      <c r="LM239" s="61">
        <f t="shared" si="4"/>
        <v>0</v>
      </c>
      <c r="LN239" s="61">
        <f t="shared" si="4"/>
        <v>0</v>
      </c>
      <c r="LO239" s="61">
        <f t="shared" si="4"/>
        <v>0</v>
      </c>
      <c r="LP239" s="61">
        <f t="shared" si="4"/>
        <v>0</v>
      </c>
      <c r="LQ239" s="61">
        <f t="shared" si="4"/>
        <v>0</v>
      </c>
      <c r="LR239" s="61">
        <f t="shared" si="4"/>
        <v>0</v>
      </c>
      <c r="LS239" s="61">
        <f t="shared" si="4"/>
        <v>0</v>
      </c>
      <c r="LT239" s="61">
        <f t="shared" ref="LT239:OE239" si="5">COUNTIF(LT9:LT238,"1")</f>
        <v>0</v>
      </c>
      <c r="LU239" s="61">
        <f t="shared" si="5"/>
        <v>0</v>
      </c>
      <c r="LV239" s="61">
        <f t="shared" si="5"/>
        <v>0</v>
      </c>
      <c r="LW239" s="61">
        <f t="shared" si="5"/>
        <v>0</v>
      </c>
      <c r="LX239" s="61">
        <f t="shared" si="5"/>
        <v>0</v>
      </c>
      <c r="LY239" s="61">
        <f t="shared" si="5"/>
        <v>0</v>
      </c>
      <c r="LZ239" s="61">
        <f t="shared" si="5"/>
        <v>0</v>
      </c>
      <c r="MA239" s="61">
        <f t="shared" si="5"/>
        <v>0</v>
      </c>
      <c r="MB239" s="61">
        <f t="shared" si="5"/>
        <v>0</v>
      </c>
      <c r="MC239" s="61">
        <f t="shared" si="5"/>
        <v>0</v>
      </c>
      <c r="MD239" s="61">
        <f t="shared" si="5"/>
        <v>0</v>
      </c>
      <c r="ME239" s="61">
        <f t="shared" si="5"/>
        <v>0</v>
      </c>
      <c r="MF239" s="61">
        <f t="shared" si="5"/>
        <v>0</v>
      </c>
      <c r="MG239" s="61">
        <f t="shared" si="5"/>
        <v>0</v>
      </c>
      <c r="MH239" s="61">
        <f t="shared" si="5"/>
        <v>0</v>
      </c>
      <c r="MI239" s="61">
        <f t="shared" si="5"/>
        <v>0</v>
      </c>
      <c r="MJ239" s="61">
        <f t="shared" si="5"/>
        <v>0</v>
      </c>
      <c r="MK239" s="61">
        <f t="shared" si="5"/>
        <v>0</v>
      </c>
      <c r="ML239" s="61">
        <f t="shared" si="5"/>
        <v>0</v>
      </c>
      <c r="MM239" s="61">
        <f t="shared" si="5"/>
        <v>0</v>
      </c>
      <c r="MN239" s="61">
        <f t="shared" si="5"/>
        <v>0</v>
      </c>
      <c r="MO239" s="61">
        <f t="shared" si="5"/>
        <v>0</v>
      </c>
      <c r="MP239" s="61">
        <f t="shared" si="5"/>
        <v>0</v>
      </c>
      <c r="MQ239" s="61">
        <f t="shared" si="5"/>
        <v>0</v>
      </c>
      <c r="MR239" s="61">
        <f t="shared" si="5"/>
        <v>0</v>
      </c>
      <c r="MS239" s="61">
        <f t="shared" si="5"/>
        <v>0</v>
      </c>
      <c r="MT239" s="61">
        <f t="shared" si="5"/>
        <v>0</v>
      </c>
      <c r="MU239" s="61">
        <f t="shared" si="5"/>
        <v>0</v>
      </c>
      <c r="MV239" s="61">
        <f t="shared" si="5"/>
        <v>0</v>
      </c>
      <c r="MW239" s="61">
        <f t="shared" si="5"/>
        <v>0</v>
      </c>
      <c r="MX239" s="61">
        <f t="shared" si="5"/>
        <v>0</v>
      </c>
      <c r="MY239" s="61">
        <f t="shared" si="5"/>
        <v>0</v>
      </c>
      <c r="MZ239" s="61">
        <f t="shared" si="5"/>
        <v>0</v>
      </c>
      <c r="NA239" s="61">
        <f t="shared" si="5"/>
        <v>0</v>
      </c>
      <c r="NB239" s="61">
        <f t="shared" si="5"/>
        <v>0</v>
      </c>
      <c r="NC239" s="61">
        <f t="shared" si="5"/>
        <v>0</v>
      </c>
      <c r="ND239" s="61">
        <f t="shared" si="5"/>
        <v>0</v>
      </c>
      <c r="NE239" s="61">
        <f t="shared" si="5"/>
        <v>0</v>
      </c>
      <c r="NF239" s="61">
        <f t="shared" si="5"/>
        <v>0</v>
      </c>
      <c r="NG239" s="61">
        <f t="shared" si="5"/>
        <v>0</v>
      </c>
      <c r="NH239" s="61">
        <f t="shared" si="5"/>
        <v>0</v>
      </c>
      <c r="NI239" s="61">
        <f t="shared" si="5"/>
        <v>0</v>
      </c>
      <c r="NJ239" s="61">
        <f t="shared" si="5"/>
        <v>0</v>
      </c>
      <c r="NK239" s="61">
        <f t="shared" si="5"/>
        <v>0</v>
      </c>
      <c r="NL239" s="61">
        <f t="shared" si="5"/>
        <v>0</v>
      </c>
      <c r="NM239" s="61">
        <f t="shared" si="5"/>
        <v>0</v>
      </c>
      <c r="NN239" s="61">
        <f t="shared" si="5"/>
        <v>0</v>
      </c>
      <c r="NO239" s="61">
        <f t="shared" si="5"/>
        <v>0</v>
      </c>
      <c r="NP239" s="61">
        <f t="shared" si="5"/>
        <v>0</v>
      </c>
      <c r="NQ239" s="61">
        <f t="shared" si="5"/>
        <v>0</v>
      </c>
      <c r="NR239" s="61">
        <f t="shared" si="5"/>
        <v>0</v>
      </c>
      <c r="NS239" s="61">
        <f t="shared" si="5"/>
        <v>0</v>
      </c>
      <c r="NT239" s="61">
        <f t="shared" si="5"/>
        <v>0</v>
      </c>
      <c r="NU239" s="61">
        <f t="shared" si="5"/>
        <v>0</v>
      </c>
      <c r="NV239" s="61">
        <f t="shared" si="5"/>
        <v>0</v>
      </c>
      <c r="NW239" s="61">
        <f t="shared" si="5"/>
        <v>0</v>
      </c>
      <c r="NX239" s="61">
        <f t="shared" si="5"/>
        <v>0</v>
      </c>
      <c r="NY239" s="61">
        <f t="shared" si="5"/>
        <v>0</v>
      </c>
      <c r="NZ239" s="61">
        <f t="shared" si="5"/>
        <v>0</v>
      </c>
      <c r="OA239" s="61">
        <f t="shared" si="5"/>
        <v>0</v>
      </c>
      <c r="OB239" s="61">
        <f t="shared" si="5"/>
        <v>0</v>
      </c>
      <c r="OC239" s="61">
        <f t="shared" si="5"/>
        <v>0</v>
      </c>
      <c r="OD239" s="61">
        <f t="shared" si="5"/>
        <v>0</v>
      </c>
      <c r="OE239" s="61">
        <f t="shared" si="5"/>
        <v>10</v>
      </c>
      <c r="OF239" s="61">
        <f t="shared" ref="OF239:QQ239" si="6">COUNTIF(OF9:OF238,"1")</f>
        <v>10</v>
      </c>
      <c r="OG239" s="61">
        <f t="shared" si="6"/>
        <v>0</v>
      </c>
      <c r="OH239" s="61">
        <f t="shared" si="6"/>
        <v>0</v>
      </c>
      <c r="OI239" s="61">
        <f t="shared" si="6"/>
        <v>0</v>
      </c>
      <c r="OJ239" s="61">
        <f t="shared" si="6"/>
        <v>0</v>
      </c>
      <c r="OK239" s="61">
        <f t="shared" si="6"/>
        <v>0</v>
      </c>
      <c r="OL239" s="61">
        <f t="shared" si="6"/>
        <v>0</v>
      </c>
      <c r="OM239" s="61">
        <f t="shared" si="6"/>
        <v>0</v>
      </c>
      <c r="ON239" s="61">
        <f t="shared" si="6"/>
        <v>0</v>
      </c>
      <c r="OO239" s="61">
        <f t="shared" si="6"/>
        <v>0</v>
      </c>
      <c r="OP239" s="61">
        <f t="shared" si="6"/>
        <v>0</v>
      </c>
      <c r="OQ239" s="61">
        <f t="shared" si="6"/>
        <v>0</v>
      </c>
      <c r="OR239" s="61">
        <f t="shared" si="6"/>
        <v>0</v>
      </c>
      <c r="OS239" s="61">
        <f t="shared" si="6"/>
        <v>0</v>
      </c>
      <c r="OT239" s="61">
        <f t="shared" si="6"/>
        <v>0</v>
      </c>
      <c r="OU239" s="61">
        <f t="shared" si="6"/>
        <v>0</v>
      </c>
      <c r="OV239" s="61">
        <f t="shared" si="6"/>
        <v>0</v>
      </c>
      <c r="OW239" s="61">
        <f t="shared" si="6"/>
        <v>0</v>
      </c>
      <c r="OX239" s="61">
        <f t="shared" si="6"/>
        <v>0</v>
      </c>
      <c r="OY239" s="61">
        <f t="shared" si="6"/>
        <v>0</v>
      </c>
      <c r="OZ239" s="61">
        <f t="shared" si="6"/>
        <v>0</v>
      </c>
      <c r="PA239" s="61">
        <f t="shared" si="6"/>
        <v>0</v>
      </c>
      <c r="PB239" s="61">
        <f t="shared" si="6"/>
        <v>0</v>
      </c>
      <c r="PC239" s="61">
        <f t="shared" si="6"/>
        <v>0</v>
      </c>
      <c r="PD239" s="61">
        <f t="shared" si="6"/>
        <v>0</v>
      </c>
      <c r="PE239" s="61">
        <f t="shared" si="6"/>
        <v>0</v>
      </c>
      <c r="PF239" s="61">
        <f t="shared" si="6"/>
        <v>0</v>
      </c>
      <c r="PG239" s="61">
        <f t="shared" si="6"/>
        <v>0</v>
      </c>
      <c r="PH239" s="61">
        <f t="shared" si="6"/>
        <v>0</v>
      </c>
      <c r="PI239" s="61">
        <f t="shared" si="6"/>
        <v>0</v>
      </c>
      <c r="PJ239" s="61">
        <f t="shared" si="6"/>
        <v>0</v>
      </c>
      <c r="PK239" s="61">
        <f t="shared" si="6"/>
        <v>0</v>
      </c>
      <c r="PL239" s="61">
        <f t="shared" si="6"/>
        <v>0</v>
      </c>
      <c r="PM239" s="61">
        <f t="shared" si="6"/>
        <v>0</v>
      </c>
      <c r="PN239" s="61">
        <f t="shared" si="6"/>
        <v>0</v>
      </c>
      <c r="PO239" s="61">
        <f t="shared" si="6"/>
        <v>0</v>
      </c>
      <c r="PP239" s="61">
        <f t="shared" si="6"/>
        <v>0</v>
      </c>
      <c r="PQ239" s="61">
        <f t="shared" si="6"/>
        <v>0</v>
      </c>
      <c r="PR239" s="61">
        <f t="shared" si="6"/>
        <v>0</v>
      </c>
      <c r="PS239" s="61">
        <f t="shared" si="6"/>
        <v>0</v>
      </c>
      <c r="PT239" s="61">
        <f t="shared" si="6"/>
        <v>0</v>
      </c>
      <c r="PU239" s="61">
        <f t="shared" si="6"/>
        <v>0</v>
      </c>
      <c r="PV239" s="61">
        <f t="shared" si="6"/>
        <v>0</v>
      </c>
      <c r="PW239" s="61">
        <f t="shared" si="6"/>
        <v>0</v>
      </c>
      <c r="PX239" s="61">
        <f t="shared" si="6"/>
        <v>0</v>
      </c>
      <c r="PY239" s="61">
        <f t="shared" si="6"/>
        <v>0</v>
      </c>
      <c r="PZ239" s="61">
        <f t="shared" si="6"/>
        <v>0</v>
      </c>
      <c r="QA239" s="61">
        <f t="shared" si="6"/>
        <v>0</v>
      </c>
      <c r="QB239" s="61">
        <f t="shared" si="6"/>
        <v>0</v>
      </c>
      <c r="QC239" s="61">
        <f t="shared" si="6"/>
        <v>0</v>
      </c>
      <c r="QD239" s="61">
        <f t="shared" si="6"/>
        <v>0</v>
      </c>
      <c r="QE239" s="61">
        <f t="shared" si="6"/>
        <v>0</v>
      </c>
      <c r="QF239" s="61">
        <f t="shared" si="6"/>
        <v>0</v>
      </c>
      <c r="QG239" s="61">
        <f t="shared" si="6"/>
        <v>0</v>
      </c>
      <c r="QH239" s="61">
        <f t="shared" si="6"/>
        <v>0</v>
      </c>
      <c r="QI239" s="61">
        <f t="shared" si="6"/>
        <v>0</v>
      </c>
      <c r="QJ239" s="61">
        <f t="shared" si="6"/>
        <v>0</v>
      </c>
      <c r="QK239" s="61">
        <f t="shared" si="6"/>
        <v>0</v>
      </c>
      <c r="QL239" s="61">
        <f t="shared" si="6"/>
        <v>0</v>
      </c>
      <c r="QM239" s="61">
        <f t="shared" si="6"/>
        <v>0</v>
      </c>
      <c r="QN239" s="61">
        <f t="shared" si="6"/>
        <v>0</v>
      </c>
      <c r="QO239" s="61">
        <f t="shared" si="6"/>
        <v>0</v>
      </c>
      <c r="QP239" s="61">
        <f t="shared" si="6"/>
        <v>7</v>
      </c>
      <c r="QQ239" s="61">
        <f t="shared" si="6"/>
        <v>6</v>
      </c>
      <c r="QR239" s="61">
        <f t="shared" ref="QR239:SD239" si="7">COUNTIF(QR9:QR238,"1")</f>
        <v>10</v>
      </c>
      <c r="QS239" s="61">
        <f t="shared" si="7"/>
        <v>0</v>
      </c>
      <c r="QT239" s="61">
        <f t="shared" si="7"/>
        <v>0</v>
      </c>
      <c r="QU239" s="61">
        <f t="shared" si="7"/>
        <v>0</v>
      </c>
      <c r="QV239" s="61">
        <f t="shared" si="7"/>
        <v>0</v>
      </c>
      <c r="QW239" s="61">
        <f t="shared" si="7"/>
        <v>0</v>
      </c>
      <c r="QX239" s="61">
        <f t="shared" si="7"/>
        <v>0</v>
      </c>
      <c r="QY239" s="61">
        <f t="shared" si="7"/>
        <v>0</v>
      </c>
      <c r="QZ239" s="61">
        <f t="shared" si="7"/>
        <v>0</v>
      </c>
      <c r="RA239" s="61">
        <f t="shared" si="7"/>
        <v>0</v>
      </c>
      <c r="RB239" s="61">
        <f t="shared" si="7"/>
        <v>0</v>
      </c>
      <c r="RC239" s="61">
        <f t="shared" si="7"/>
        <v>0</v>
      </c>
      <c r="RD239" s="61">
        <f t="shared" si="7"/>
        <v>0</v>
      </c>
      <c r="RE239" s="61">
        <f t="shared" si="7"/>
        <v>0</v>
      </c>
      <c r="RF239" s="61">
        <f t="shared" si="7"/>
        <v>0</v>
      </c>
      <c r="RG239" s="61">
        <f t="shared" si="7"/>
        <v>0</v>
      </c>
      <c r="RH239" s="61">
        <f t="shared" si="7"/>
        <v>0</v>
      </c>
      <c r="RI239" s="61">
        <f t="shared" si="7"/>
        <v>0</v>
      </c>
      <c r="RJ239" s="61">
        <f t="shared" si="7"/>
        <v>0</v>
      </c>
      <c r="RK239" s="61">
        <f t="shared" si="7"/>
        <v>0</v>
      </c>
      <c r="RL239" s="61">
        <f t="shared" si="7"/>
        <v>0</v>
      </c>
      <c r="RM239" s="61">
        <f t="shared" si="7"/>
        <v>0</v>
      </c>
      <c r="RN239" s="61">
        <f t="shared" si="7"/>
        <v>0</v>
      </c>
      <c r="RO239" s="61">
        <f t="shared" si="7"/>
        <v>0</v>
      </c>
      <c r="RP239" s="61">
        <f t="shared" si="7"/>
        <v>0</v>
      </c>
      <c r="RQ239" s="61">
        <f t="shared" si="7"/>
        <v>0</v>
      </c>
      <c r="RR239" s="61">
        <f t="shared" si="7"/>
        <v>0</v>
      </c>
      <c r="RS239" s="61">
        <f t="shared" si="7"/>
        <v>0</v>
      </c>
      <c r="RT239" s="61">
        <f t="shared" si="7"/>
        <v>0</v>
      </c>
      <c r="RU239" s="61">
        <f t="shared" si="7"/>
        <v>0</v>
      </c>
      <c r="RV239" s="61">
        <f t="shared" si="7"/>
        <v>0</v>
      </c>
      <c r="RW239" s="61">
        <f t="shared" si="7"/>
        <v>0</v>
      </c>
      <c r="RX239" s="61">
        <f t="shared" si="7"/>
        <v>0</v>
      </c>
      <c r="RY239" s="61">
        <f t="shared" si="7"/>
        <v>0</v>
      </c>
      <c r="RZ239" s="61">
        <f t="shared" si="7"/>
        <v>7</v>
      </c>
      <c r="SA239" s="61">
        <f t="shared" si="7"/>
        <v>7</v>
      </c>
      <c r="SB239" s="61">
        <f t="shared" si="7"/>
        <v>0</v>
      </c>
      <c r="SC239" s="61">
        <f t="shared" si="7"/>
        <v>0</v>
      </c>
      <c r="SD239" s="61">
        <f t="shared" si="7"/>
        <v>0</v>
      </c>
      <c r="SE239" s="72"/>
      <c r="SF239" s="72"/>
      <c r="SG239" s="72"/>
      <c r="SH239" s="72"/>
      <c r="SI239" s="72"/>
      <c r="SJ239" s="72"/>
      <c r="SK239" s="72"/>
      <c r="SL239" s="72"/>
      <c r="SM239" s="72"/>
      <c r="SN239" s="72"/>
      <c r="SO239" s="72"/>
      <c r="SP239" s="72"/>
      <c r="SQ239" s="72"/>
      <c r="SR239" s="72"/>
      <c r="SS239" s="72"/>
      <c r="ST239" s="72"/>
      <c r="SU239" s="72"/>
      <c r="SV239" s="72"/>
      <c r="SW239" s="72"/>
      <c r="SX239" s="72"/>
      <c r="SY239" s="72"/>
      <c r="SZ239" s="72"/>
      <c r="TA239" s="72"/>
      <c r="TB239" s="72"/>
      <c r="TC239" s="72"/>
      <c r="TD239" s="72"/>
      <c r="TE239" s="72"/>
      <c r="TF239" s="72"/>
      <c r="TG239" s="72"/>
      <c r="TH239" s="72"/>
      <c r="TI239" s="72"/>
      <c r="TJ239" s="72"/>
      <c r="TK239" s="72"/>
      <c r="TL239" s="72"/>
      <c r="TM239" s="72"/>
      <c r="TN239" s="72"/>
      <c r="TO239" s="72"/>
      <c r="TP239" s="72"/>
      <c r="TQ239" s="72"/>
      <c r="TR239" s="72"/>
      <c r="TS239" s="72"/>
      <c r="TT239" s="72"/>
      <c r="TU239" s="72"/>
      <c r="TV239" s="72"/>
      <c r="TW239" s="72"/>
      <c r="TX239" s="72"/>
      <c r="TY239" s="72"/>
      <c r="TZ239" s="72"/>
      <c r="UA239" s="72"/>
      <c r="UB239" s="72"/>
      <c r="UC239" s="72"/>
      <c r="UD239" s="72"/>
      <c r="UE239" s="72"/>
      <c r="UF239" s="72"/>
      <c r="UG239" s="72"/>
      <c r="UH239" s="72"/>
      <c r="UI239" s="72"/>
      <c r="UJ239" s="72"/>
      <c r="UK239" s="72"/>
      <c r="UL239" s="72"/>
      <c r="UM239" s="72"/>
      <c r="UN239" s="72"/>
      <c r="UO239" s="72"/>
      <c r="UP239" s="72"/>
      <c r="UQ239" s="72"/>
      <c r="UR239" s="72"/>
      <c r="US239" s="72"/>
      <c r="UT239" s="72"/>
      <c r="UU239" s="72"/>
      <c r="UV239" s="72"/>
      <c r="UW239" s="72"/>
      <c r="UX239" s="72"/>
      <c r="UY239" s="72"/>
      <c r="UZ239" s="72"/>
    </row>
    <row r="240" spans="2:572" hidden="1">
      <c r="D240" s="62" t="s">
        <v>453</v>
      </c>
      <c r="E240" s="61">
        <f t="shared" ref="E240:BP240" si="8">COUNTIF(E9:E238,"2")</f>
        <v>5</v>
      </c>
      <c r="F240" s="61">
        <f t="shared" si="8"/>
        <v>5</v>
      </c>
      <c r="G240" s="61">
        <f t="shared" si="8"/>
        <v>5</v>
      </c>
      <c r="H240" s="61">
        <f t="shared" si="8"/>
        <v>5</v>
      </c>
      <c r="I240" s="61">
        <f t="shared" si="8"/>
        <v>5</v>
      </c>
      <c r="J240" s="61">
        <f t="shared" si="8"/>
        <v>4</v>
      </c>
      <c r="K240" s="61">
        <f t="shared" si="8"/>
        <v>3</v>
      </c>
      <c r="L240" s="61">
        <f t="shared" si="8"/>
        <v>5</v>
      </c>
      <c r="M240" s="61">
        <f t="shared" si="8"/>
        <v>5</v>
      </c>
      <c r="N240" s="61">
        <f t="shared" si="8"/>
        <v>5</v>
      </c>
      <c r="O240" s="61">
        <f t="shared" si="8"/>
        <v>5</v>
      </c>
      <c r="P240" s="61">
        <f t="shared" si="8"/>
        <v>3</v>
      </c>
      <c r="Q240" s="61">
        <f t="shared" si="8"/>
        <v>5</v>
      </c>
      <c r="R240" s="61">
        <f t="shared" si="8"/>
        <v>5</v>
      </c>
      <c r="S240" s="61">
        <f t="shared" si="8"/>
        <v>5</v>
      </c>
      <c r="T240" s="61">
        <f t="shared" si="8"/>
        <v>5</v>
      </c>
      <c r="U240" s="61">
        <f t="shared" si="8"/>
        <v>4</v>
      </c>
      <c r="V240" s="61">
        <f t="shared" si="8"/>
        <v>5</v>
      </c>
      <c r="W240" s="61">
        <f t="shared" si="8"/>
        <v>5</v>
      </c>
      <c r="X240" s="61">
        <f t="shared" si="8"/>
        <v>5</v>
      </c>
      <c r="Y240" s="61">
        <f t="shared" si="8"/>
        <v>5</v>
      </c>
      <c r="Z240" s="61">
        <f t="shared" si="8"/>
        <v>5</v>
      </c>
      <c r="AA240" s="61">
        <f t="shared" si="8"/>
        <v>5</v>
      </c>
      <c r="AB240" s="61">
        <f t="shared" si="8"/>
        <v>5</v>
      </c>
      <c r="AC240" s="61">
        <f t="shared" si="8"/>
        <v>5</v>
      </c>
      <c r="AD240" s="61">
        <f t="shared" si="8"/>
        <v>5</v>
      </c>
      <c r="AE240" s="61">
        <f t="shared" si="8"/>
        <v>5</v>
      </c>
      <c r="AF240" s="61">
        <f t="shared" si="8"/>
        <v>5</v>
      </c>
      <c r="AG240" s="61">
        <f t="shared" si="8"/>
        <v>5</v>
      </c>
      <c r="AH240" s="61">
        <f t="shared" si="8"/>
        <v>5</v>
      </c>
      <c r="AI240" s="61">
        <f t="shared" si="8"/>
        <v>5</v>
      </c>
      <c r="AJ240" s="61">
        <f t="shared" si="8"/>
        <v>5</v>
      </c>
      <c r="AK240" s="61">
        <f t="shared" si="8"/>
        <v>5</v>
      </c>
      <c r="AL240" s="61">
        <f t="shared" si="8"/>
        <v>5</v>
      </c>
      <c r="AM240" s="61">
        <f t="shared" si="8"/>
        <v>5</v>
      </c>
      <c r="AN240" s="61">
        <f t="shared" si="8"/>
        <v>5</v>
      </c>
      <c r="AO240" s="61">
        <f t="shared" si="8"/>
        <v>5</v>
      </c>
      <c r="AP240" s="61">
        <f t="shared" si="8"/>
        <v>5</v>
      </c>
      <c r="AQ240" s="61">
        <f t="shared" si="8"/>
        <v>5</v>
      </c>
      <c r="AR240" s="61">
        <f t="shared" si="8"/>
        <v>5</v>
      </c>
      <c r="AS240" s="61">
        <f t="shared" si="8"/>
        <v>5</v>
      </c>
      <c r="AT240" s="61">
        <f t="shared" si="8"/>
        <v>4</v>
      </c>
      <c r="AU240" s="61">
        <f t="shared" si="8"/>
        <v>4</v>
      </c>
      <c r="AV240" s="61">
        <f t="shared" si="8"/>
        <v>3</v>
      </c>
      <c r="AW240" s="61">
        <f t="shared" si="8"/>
        <v>5</v>
      </c>
      <c r="AX240" s="61">
        <f t="shared" si="8"/>
        <v>3</v>
      </c>
      <c r="AY240" s="61">
        <f t="shared" si="8"/>
        <v>6</v>
      </c>
      <c r="AZ240" s="61">
        <f t="shared" si="8"/>
        <v>6</v>
      </c>
      <c r="BA240" s="61">
        <f t="shared" si="8"/>
        <v>5</v>
      </c>
      <c r="BB240" s="61">
        <f t="shared" si="8"/>
        <v>5</v>
      </c>
      <c r="BC240" s="61">
        <f t="shared" si="8"/>
        <v>5</v>
      </c>
      <c r="BD240" s="61">
        <f t="shared" si="8"/>
        <v>5</v>
      </c>
      <c r="BE240" s="61">
        <f t="shared" si="8"/>
        <v>5</v>
      </c>
      <c r="BF240" s="61">
        <f t="shared" si="8"/>
        <v>5</v>
      </c>
      <c r="BG240" s="61">
        <f t="shared" si="8"/>
        <v>5</v>
      </c>
      <c r="BH240" s="61">
        <f t="shared" si="8"/>
        <v>5</v>
      </c>
      <c r="BI240" s="61">
        <f t="shared" si="8"/>
        <v>5</v>
      </c>
      <c r="BJ240" s="61">
        <f t="shared" si="8"/>
        <v>5</v>
      </c>
      <c r="BK240" s="61">
        <f t="shared" si="8"/>
        <v>5</v>
      </c>
      <c r="BL240" s="61">
        <f t="shared" si="8"/>
        <v>5</v>
      </c>
      <c r="BM240" s="61">
        <f t="shared" si="8"/>
        <v>5</v>
      </c>
      <c r="BN240" s="61">
        <f t="shared" si="8"/>
        <v>5</v>
      </c>
      <c r="BO240" s="61">
        <f t="shared" si="8"/>
        <v>5</v>
      </c>
      <c r="BP240" s="61">
        <f t="shared" si="8"/>
        <v>5</v>
      </c>
      <c r="BQ240" s="61">
        <f t="shared" ref="BQ240:EB240" si="9">COUNTIF(BQ9:BQ238,"2")</f>
        <v>5</v>
      </c>
      <c r="BR240" s="61">
        <f t="shared" si="9"/>
        <v>5</v>
      </c>
      <c r="BS240" s="61">
        <f t="shared" si="9"/>
        <v>5</v>
      </c>
      <c r="BT240" s="61">
        <f t="shared" si="9"/>
        <v>5</v>
      </c>
      <c r="BU240" s="61">
        <f t="shared" si="9"/>
        <v>5</v>
      </c>
      <c r="BV240" s="61">
        <f t="shared" si="9"/>
        <v>5</v>
      </c>
      <c r="BW240" s="61">
        <f t="shared" si="9"/>
        <v>5</v>
      </c>
      <c r="BX240" s="61">
        <f t="shared" si="9"/>
        <v>5</v>
      </c>
      <c r="BY240" s="61">
        <f t="shared" si="9"/>
        <v>5</v>
      </c>
      <c r="BZ240" s="61">
        <f t="shared" si="9"/>
        <v>5</v>
      </c>
      <c r="CA240" s="61">
        <f t="shared" si="9"/>
        <v>5</v>
      </c>
      <c r="CB240" s="61">
        <f t="shared" si="9"/>
        <v>0</v>
      </c>
      <c r="CC240" s="61">
        <f t="shared" si="9"/>
        <v>5</v>
      </c>
      <c r="CD240" s="61">
        <f t="shared" si="9"/>
        <v>5</v>
      </c>
      <c r="CE240" s="61">
        <f t="shared" si="9"/>
        <v>5</v>
      </c>
      <c r="CF240" s="61">
        <f t="shared" si="9"/>
        <v>5</v>
      </c>
      <c r="CG240" s="61">
        <f t="shared" si="9"/>
        <v>5</v>
      </c>
      <c r="CH240" s="61">
        <f t="shared" si="9"/>
        <v>6</v>
      </c>
      <c r="CI240" s="61">
        <f t="shared" si="9"/>
        <v>6</v>
      </c>
      <c r="CJ240" s="61">
        <f t="shared" si="9"/>
        <v>5</v>
      </c>
      <c r="CK240" s="61">
        <f t="shared" si="9"/>
        <v>5</v>
      </c>
      <c r="CL240" s="61">
        <f t="shared" si="9"/>
        <v>5</v>
      </c>
      <c r="CM240" s="61">
        <f t="shared" si="9"/>
        <v>3</v>
      </c>
      <c r="CN240" s="61">
        <f t="shared" si="9"/>
        <v>5</v>
      </c>
      <c r="CO240" s="61">
        <f t="shared" si="9"/>
        <v>14</v>
      </c>
      <c r="CP240" s="61">
        <f t="shared" si="9"/>
        <v>14</v>
      </c>
      <c r="CQ240" s="61">
        <f t="shared" si="9"/>
        <v>0</v>
      </c>
      <c r="CR240" s="61">
        <f t="shared" si="9"/>
        <v>0</v>
      </c>
      <c r="CS240" s="61">
        <f t="shared" si="9"/>
        <v>0</v>
      </c>
      <c r="CT240" s="61">
        <f t="shared" si="9"/>
        <v>5</v>
      </c>
      <c r="CU240" s="61">
        <f t="shared" si="9"/>
        <v>5</v>
      </c>
      <c r="CV240" s="61">
        <f t="shared" si="9"/>
        <v>5</v>
      </c>
      <c r="CW240" s="61">
        <f t="shared" si="9"/>
        <v>5</v>
      </c>
      <c r="CX240" s="61">
        <f t="shared" si="9"/>
        <v>5</v>
      </c>
      <c r="CY240" s="61">
        <f t="shared" si="9"/>
        <v>3</v>
      </c>
      <c r="CZ240" s="61">
        <f t="shared" si="9"/>
        <v>5</v>
      </c>
      <c r="DA240" s="61">
        <f t="shared" si="9"/>
        <v>5</v>
      </c>
      <c r="DB240" s="61">
        <f t="shared" si="9"/>
        <v>5</v>
      </c>
      <c r="DC240" s="61">
        <f t="shared" si="9"/>
        <v>5</v>
      </c>
      <c r="DD240" s="61">
        <f t="shared" si="9"/>
        <v>5</v>
      </c>
      <c r="DE240" s="61">
        <f t="shared" si="9"/>
        <v>5</v>
      </c>
      <c r="DF240" s="61">
        <f t="shared" si="9"/>
        <v>5</v>
      </c>
      <c r="DG240" s="61">
        <f t="shared" si="9"/>
        <v>0</v>
      </c>
      <c r="DH240" s="61">
        <f t="shared" si="9"/>
        <v>5</v>
      </c>
      <c r="DI240" s="61">
        <f t="shared" si="9"/>
        <v>5</v>
      </c>
      <c r="DJ240" s="61">
        <f t="shared" si="9"/>
        <v>3</v>
      </c>
      <c r="DK240" s="61">
        <f t="shared" si="9"/>
        <v>5</v>
      </c>
      <c r="DL240" s="61">
        <f t="shared" si="9"/>
        <v>5</v>
      </c>
      <c r="DM240" s="61">
        <f t="shared" si="9"/>
        <v>5</v>
      </c>
      <c r="DN240" s="61">
        <f t="shared" si="9"/>
        <v>5</v>
      </c>
      <c r="DO240" s="61">
        <f t="shared" si="9"/>
        <v>5</v>
      </c>
      <c r="DP240" s="61">
        <f t="shared" si="9"/>
        <v>5</v>
      </c>
      <c r="DQ240" s="61">
        <f t="shared" si="9"/>
        <v>3</v>
      </c>
      <c r="DR240" s="61">
        <f t="shared" si="9"/>
        <v>5</v>
      </c>
      <c r="DS240" s="61">
        <f t="shared" si="9"/>
        <v>4</v>
      </c>
      <c r="DT240" s="61">
        <f t="shared" si="9"/>
        <v>4</v>
      </c>
      <c r="DU240" s="61">
        <f t="shared" si="9"/>
        <v>0</v>
      </c>
      <c r="DV240" s="61">
        <f t="shared" si="9"/>
        <v>5</v>
      </c>
      <c r="DW240" s="61">
        <f t="shared" si="9"/>
        <v>5</v>
      </c>
      <c r="DX240" s="61">
        <f t="shared" si="9"/>
        <v>5</v>
      </c>
      <c r="DY240" s="61">
        <f t="shared" si="9"/>
        <v>5</v>
      </c>
      <c r="DZ240" s="61">
        <f t="shared" si="9"/>
        <v>5</v>
      </c>
      <c r="EA240" s="61">
        <f t="shared" si="9"/>
        <v>5</v>
      </c>
      <c r="EB240" s="61">
        <f t="shared" si="9"/>
        <v>5</v>
      </c>
      <c r="EC240" s="61">
        <f t="shared" ref="EC240:GN240" si="10">COUNTIF(EC9:EC238,"2")</f>
        <v>5</v>
      </c>
      <c r="ED240" s="61">
        <f t="shared" si="10"/>
        <v>0</v>
      </c>
      <c r="EE240" s="61">
        <f t="shared" si="10"/>
        <v>5</v>
      </c>
      <c r="EF240" s="61">
        <f t="shared" si="10"/>
        <v>5</v>
      </c>
      <c r="EG240" s="61">
        <f t="shared" si="10"/>
        <v>3</v>
      </c>
      <c r="EH240" s="61">
        <f t="shared" si="10"/>
        <v>5</v>
      </c>
      <c r="EI240" s="61">
        <f t="shared" si="10"/>
        <v>5</v>
      </c>
      <c r="EJ240" s="61">
        <f t="shared" si="10"/>
        <v>3</v>
      </c>
      <c r="EK240" s="61">
        <f t="shared" si="10"/>
        <v>5</v>
      </c>
      <c r="EL240" s="61">
        <f t="shared" si="10"/>
        <v>3</v>
      </c>
      <c r="EM240" s="61">
        <f t="shared" si="10"/>
        <v>5</v>
      </c>
      <c r="EN240" s="61">
        <f t="shared" si="10"/>
        <v>3</v>
      </c>
      <c r="EO240" s="61">
        <f t="shared" si="10"/>
        <v>5</v>
      </c>
      <c r="EP240" s="61">
        <f t="shared" si="10"/>
        <v>5</v>
      </c>
      <c r="EQ240" s="61">
        <f t="shared" si="10"/>
        <v>0</v>
      </c>
      <c r="ER240" s="61">
        <f t="shared" si="10"/>
        <v>0</v>
      </c>
      <c r="ES240" s="61">
        <f t="shared" si="10"/>
        <v>5</v>
      </c>
      <c r="ET240" s="61">
        <f t="shared" si="10"/>
        <v>0</v>
      </c>
      <c r="EU240" s="61">
        <f t="shared" si="10"/>
        <v>0</v>
      </c>
      <c r="EV240" s="61">
        <f t="shared" si="10"/>
        <v>0</v>
      </c>
      <c r="EW240" s="61">
        <f t="shared" si="10"/>
        <v>5</v>
      </c>
      <c r="EX240" s="61">
        <f t="shared" si="10"/>
        <v>5</v>
      </c>
      <c r="EY240" s="61">
        <f t="shared" si="10"/>
        <v>5</v>
      </c>
      <c r="EZ240" s="61">
        <f t="shared" si="10"/>
        <v>5</v>
      </c>
      <c r="FA240" s="61">
        <f t="shared" si="10"/>
        <v>9</v>
      </c>
      <c r="FB240" s="61">
        <f t="shared" si="10"/>
        <v>5</v>
      </c>
      <c r="FC240" s="61">
        <f t="shared" si="10"/>
        <v>5</v>
      </c>
      <c r="FD240" s="61">
        <f t="shared" si="10"/>
        <v>4</v>
      </c>
      <c r="FE240" s="61">
        <f t="shared" si="10"/>
        <v>4</v>
      </c>
      <c r="FF240" s="61">
        <f t="shared" si="10"/>
        <v>5</v>
      </c>
      <c r="FG240" s="61">
        <f t="shared" si="10"/>
        <v>4</v>
      </c>
      <c r="FH240" s="61">
        <f t="shared" si="10"/>
        <v>5</v>
      </c>
      <c r="FI240" s="61">
        <f t="shared" si="10"/>
        <v>5</v>
      </c>
      <c r="FJ240" s="61">
        <f t="shared" si="10"/>
        <v>5</v>
      </c>
      <c r="FK240" s="61">
        <f t="shared" si="10"/>
        <v>5</v>
      </c>
      <c r="FL240" s="61">
        <f t="shared" si="10"/>
        <v>5</v>
      </c>
      <c r="FM240" s="61">
        <f t="shared" si="10"/>
        <v>5</v>
      </c>
      <c r="FN240" s="61">
        <f t="shared" si="10"/>
        <v>0</v>
      </c>
      <c r="FO240" s="61">
        <f t="shared" si="10"/>
        <v>0</v>
      </c>
      <c r="FP240" s="61">
        <f t="shared" si="10"/>
        <v>5</v>
      </c>
      <c r="FQ240" s="61">
        <f t="shared" si="10"/>
        <v>5</v>
      </c>
      <c r="FR240" s="61">
        <f t="shared" si="10"/>
        <v>5</v>
      </c>
      <c r="FS240" s="61">
        <f t="shared" si="10"/>
        <v>4</v>
      </c>
      <c r="FT240" s="61">
        <f t="shared" si="10"/>
        <v>5</v>
      </c>
      <c r="FU240" s="61">
        <f t="shared" si="10"/>
        <v>6</v>
      </c>
      <c r="FV240" s="61">
        <f t="shared" si="10"/>
        <v>5</v>
      </c>
      <c r="FW240" s="61">
        <f t="shared" si="10"/>
        <v>5</v>
      </c>
      <c r="FX240" s="61">
        <f t="shared" si="10"/>
        <v>5</v>
      </c>
      <c r="FY240" s="61">
        <f t="shared" si="10"/>
        <v>4</v>
      </c>
      <c r="FZ240" s="61">
        <f t="shared" si="10"/>
        <v>4</v>
      </c>
      <c r="GA240" s="61">
        <f t="shared" si="10"/>
        <v>5</v>
      </c>
      <c r="GB240" s="61">
        <f t="shared" si="10"/>
        <v>5</v>
      </c>
      <c r="GC240" s="61">
        <f t="shared" si="10"/>
        <v>5</v>
      </c>
      <c r="GD240" s="61">
        <f t="shared" si="10"/>
        <v>5</v>
      </c>
      <c r="GE240" s="61">
        <f t="shared" si="10"/>
        <v>7</v>
      </c>
      <c r="GF240" s="61">
        <f t="shared" si="10"/>
        <v>5</v>
      </c>
      <c r="GG240" s="61">
        <f t="shared" si="10"/>
        <v>7</v>
      </c>
      <c r="GH240" s="61">
        <f t="shared" si="10"/>
        <v>7</v>
      </c>
      <c r="GI240" s="61">
        <f t="shared" si="10"/>
        <v>7</v>
      </c>
      <c r="GJ240" s="61">
        <f t="shared" si="10"/>
        <v>5</v>
      </c>
      <c r="GK240" s="61">
        <f t="shared" si="10"/>
        <v>5</v>
      </c>
      <c r="GL240" s="61">
        <f t="shared" si="10"/>
        <v>5</v>
      </c>
      <c r="GM240" s="61">
        <f t="shared" si="10"/>
        <v>5</v>
      </c>
      <c r="GN240" s="61">
        <f t="shared" si="10"/>
        <v>5</v>
      </c>
      <c r="GO240" s="61">
        <f t="shared" ref="GO240:IZ240" si="11">COUNTIF(GO9:GO238,"2")</f>
        <v>4</v>
      </c>
      <c r="GP240" s="61">
        <f t="shared" si="11"/>
        <v>4</v>
      </c>
      <c r="GQ240" s="61">
        <f t="shared" si="11"/>
        <v>4</v>
      </c>
      <c r="GR240" s="61">
        <f t="shared" si="11"/>
        <v>5</v>
      </c>
      <c r="GS240" s="61">
        <f t="shared" si="11"/>
        <v>5</v>
      </c>
      <c r="GT240" s="61">
        <f t="shared" si="11"/>
        <v>5</v>
      </c>
      <c r="GU240" s="61">
        <f t="shared" si="11"/>
        <v>3</v>
      </c>
      <c r="GV240" s="61">
        <f t="shared" si="11"/>
        <v>5</v>
      </c>
      <c r="GW240" s="61">
        <f t="shared" si="11"/>
        <v>5</v>
      </c>
      <c r="GX240" s="61">
        <f t="shared" si="11"/>
        <v>5</v>
      </c>
      <c r="GY240" s="61">
        <f t="shared" si="11"/>
        <v>5</v>
      </c>
      <c r="GZ240" s="61">
        <f t="shared" si="11"/>
        <v>4</v>
      </c>
      <c r="HA240" s="61">
        <f t="shared" si="11"/>
        <v>5</v>
      </c>
      <c r="HB240" s="61">
        <f t="shared" si="11"/>
        <v>2</v>
      </c>
      <c r="HC240" s="61">
        <f t="shared" si="11"/>
        <v>5</v>
      </c>
      <c r="HD240" s="61">
        <f t="shared" si="11"/>
        <v>5</v>
      </c>
      <c r="HE240" s="61">
        <f t="shared" si="11"/>
        <v>4</v>
      </c>
      <c r="HF240" s="61">
        <f t="shared" si="11"/>
        <v>5</v>
      </c>
      <c r="HG240" s="61">
        <f t="shared" si="11"/>
        <v>5</v>
      </c>
      <c r="HH240" s="61">
        <f t="shared" si="11"/>
        <v>5</v>
      </c>
      <c r="HI240" s="61">
        <f t="shared" si="11"/>
        <v>5</v>
      </c>
      <c r="HJ240" s="61">
        <f t="shared" si="11"/>
        <v>5</v>
      </c>
      <c r="HK240" s="61">
        <f t="shared" si="11"/>
        <v>5</v>
      </c>
      <c r="HL240" s="61">
        <f t="shared" si="11"/>
        <v>5</v>
      </c>
      <c r="HM240" s="61">
        <f t="shared" si="11"/>
        <v>5</v>
      </c>
      <c r="HN240" s="61">
        <f t="shared" si="11"/>
        <v>2</v>
      </c>
      <c r="HO240" s="61">
        <f t="shared" si="11"/>
        <v>0</v>
      </c>
      <c r="HP240" s="61">
        <f t="shared" si="11"/>
        <v>5</v>
      </c>
      <c r="HQ240" s="61">
        <f t="shared" si="11"/>
        <v>5</v>
      </c>
      <c r="HR240" s="61">
        <f t="shared" si="11"/>
        <v>9</v>
      </c>
      <c r="HS240" s="61">
        <f t="shared" si="11"/>
        <v>5</v>
      </c>
      <c r="HT240" s="61">
        <f t="shared" si="11"/>
        <v>5</v>
      </c>
      <c r="HU240" s="61">
        <f t="shared" si="11"/>
        <v>9</v>
      </c>
      <c r="HV240" s="61">
        <f t="shared" si="11"/>
        <v>9</v>
      </c>
      <c r="HW240" s="61">
        <f t="shared" si="11"/>
        <v>9</v>
      </c>
      <c r="HX240" s="61">
        <f t="shared" si="11"/>
        <v>9</v>
      </c>
      <c r="HY240" s="61">
        <f t="shared" si="11"/>
        <v>9</v>
      </c>
      <c r="HZ240" s="61">
        <f t="shared" si="11"/>
        <v>9</v>
      </c>
      <c r="IA240" s="61">
        <f t="shared" si="11"/>
        <v>9</v>
      </c>
      <c r="IB240" s="61">
        <f t="shared" si="11"/>
        <v>9</v>
      </c>
      <c r="IC240" s="61">
        <f t="shared" si="11"/>
        <v>9</v>
      </c>
      <c r="ID240" s="61">
        <f t="shared" si="11"/>
        <v>17</v>
      </c>
      <c r="IE240" s="61">
        <f t="shared" si="11"/>
        <v>7</v>
      </c>
      <c r="IF240" s="61">
        <f t="shared" si="11"/>
        <v>9</v>
      </c>
      <c r="IG240" s="61">
        <f t="shared" si="11"/>
        <v>9</v>
      </c>
      <c r="IH240" s="61">
        <f t="shared" si="11"/>
        <v>9</v>
      </c>
      <c r="II240" s="61">
        <f t="shared" si="11"/>
        <v>9</v>
      </c>
      <c r="IJ240" s="61">
        <f t="shared" si="11"/>
        <v>9</v>
      </c>
      <c r="IK240" s="61">
        <f t="shared" si="11"/>
        <v>9</v>
      </c>
      <c r="IL240" s="61">
        <f t="shared" si="11"/>
        <v>9</v>
      </c>
      <c r="IM240" s="61">
        <f t="shared" si="11"/>
        <v>9</v>
      </c>
      <c r="IN240" s="61">
        <f t="shared" si="11"/>
        <v>9</v>
      </c>
      <c r="IO240" s="61">
        <f t="shared" si="11"/>
        <v>9</v>
      </c>
      <c r="IP240" s="61">
        <f t="shared" si="11"/>
        <v>9</v>
      </c>
      <c r="IQ240" s="61">
        <f t="shared" si="11"/>
        <v>9</v>
      </c>
      <c r="IR240" s="61">
        <f t="shared" si="11"/>
        <v>9</v>
      </c>
      <c r="IS240" s="61">
        <f t="shared" si="11"/>
        <v>9</v>
      </c>
      <c r="IT240" s="61">
        <f t="shared" si="11"/>
        <v>9</v>
      </c>
      <c r="IU240" s="61">
        <f t="shared" si="11"/>
        <v>9</v>
      </c>
      <c r="IV240" s="61">
        <f t="shared" si="11"/>
        <v>9</v>
      </c>
      <c r="IW240" s="61">
        <f t="shared" si="11"/>
        <v>9</v>
      </c>
      <c r="IX240" s="61">
        <f t="shared" si="11"/>
        <v>9</v>
      </c>
      <c r="IY240" s="61">
        <f t="shared" si="11"/>
        <v>9</v>
      </c>
      <c r="IZ240" s="61">
        <f t="shared" si="11"/>
        <v>9</v>
      </c>
      <c r="JA240" s="61">
        <f t="shared" ref="JA240:LS240" si="12">COUNTIF(JA9:JA238,"2")</f>
        <v>9</v>
      </c>
      <c r="JB240" s="61">
        <f t="shared" si="12"/>
        <v>9</v>
      </c>
      <c r="JC240" s="61">
        <f t="shared" si="12"/>
        <v>9</v>
      </c>
      <c r="JD240" s="61">
        <f t="shared" si="12"/>
        <v>9</v>
      </c>
      <c r="JE240" s="61">
        <f t="shared" si="12"/>
        <v>9</v>
      </c>
      <c r="JF240" s="61">
        <f t="shared" si="12"/>
        <v>9</v>
      </c>
      <c r="JG240" s="61">
        <f t="shared" si="12"/>
        <v>9</v>
      </c>
      <c r="JH240" s="61">
        <f t="shared" si="12"/>
        <v>9</v>
      </c>
      <c r="JI240" s="61">
        <f t="shared" si="12"/>
        <v>9</v>
      </c>
      <c r="JJ240" s="61">
        <f t="shared" si="12"/>
        <v>9</v>
      </c>
      <c r="JK240" s="61">
        <f t="shared" si="12"/>
        <v>9</v>
      </c>
      <c r="JL240" s="61">
        <f t="shared" si="12"/>
        <v>9</v>
      </c>
      <c r="JM240" s="61">
        <f t="shared" si="12"/>
        <v>12</v>
      </c>
      <c r="JN240" s="61">
        <f t="shared" si="12"/>
        <v>12</v>
      </c>
      <c r="JO240" s="61">
        <f t="shared" si="12"/>
        <v>12</v>
      </c>
      <c r="JP240" s="61">
        <f t="shared" si="12"/>
        <v>12</v>
      </c>
      <c r="JQ240" s="61">
        <f t="shared" si="12"/>
        <v>12</v>
      </c>
      <c r="JR240" s="61">
        <f t="shared" si="12"/>
        <v>13</v>
      </c>
      <c r="JS240" s="61">
        <f t="shared" si="12"/>
        <v>13</v>
      </c>
      <c r="JT240" s="61">
        <f t="shared" si="12"/>
        <v>15</v>
      </c>
      <c r="JU240" s="61">
        <f t="shared" si="12"/>
        <v>15</v>
      </c>
      <c r="JV240" s="61">
        <f t="shared" si="12"/>
        <v>15</v>
      </c>
      <c r="JW240" s="61">
        <f t="shared" si="12"/>
        <v>13</v>
      </c>
      <c r="JX240" s="61">
        <f t="shared" si="12"/>
        <v>13</v>
      </c>
      <c r="JY240" s="61">
        <f t="shared" si="12"/>
        <v>13</v>
      </c>
      <c r="JZ240" s="61">
        <f t="shared" si="12"/>
        <v>13</v>
      </c>
      <c r="KA240" s="61">
        <f t="shared" si="12"/>
        <v>12</v>
      </c>
      <c r="KB240" s="61">
        <f t="shared" si="12"/>
        <v>12</v>
      </c>
      <c r="KC240" s="61">
        <f t="shared" si="12"/>
        <v>15</v>
      </c>
      <c r="KD240" s="61">
        <f t="shared" si="12"/>
        <v>15</v>
      </c>
      <c r="KE240" s="61">
        <f t="shared" si="12"/>
        <v>15</v>
      </c>
      <c r="KF240" s="61">
        <f t="shared" si="12"/>
        <v>15</v>
      </c>
      <c r="KG240" s="61">
        <f t="shared" si="12"/>
        <v>15</v>
      </c>
      <c r="KH240" s="61">
        <f t="shared" si="12"/>
        <v>15</v>
      </c>
      <c r="KI240" s="61">
        <f t="shared" si="12"/>
        <v>15</v>
      </c>
      <c r="KJ240" s="61">
        <f t="shared" si="12"/>
        <v>15</v>
      </c>
      <c r="KK240" s="61">
        <f t="shared" si="12"/>
        <v>15</v>
      </c>
      <c r="KL240" s="61">
        <f t="shared" si="12"/>
        <v>12</v>
      </c>
      <c r="KM240" s="61">
        <f t="shared" si="12"/>
        <v>12</v>
      </c>
      <c r="KN240" s="61">
        <f t="shared" si="12"/>
        <v>14</v>
      </c>
      <c r="KO240" s="61">
        <f t="shared" si="12"/>
        <v>14</v>
      </c>
      <c r="KP240" s="61">
        <f t="shared" si="12"/>
        <v>14</v>
      </c>
      <c r="KQ240" s="61">
        <f t="shared" si="12"/>
        <v>15</v>
      </c>
      <c r="KR240" s="61">
        <f t="shared" si="12"/>
        <v>14</v>
      </c>
      <c r="KS240" s="61">
        <f t="shared" si="12"/>
        <v>14</v>
      </c>
      <c r="KT240" s="61">
        <f t="shared" si="12"/>
        <v>15</v>
      </c>
      <c r="KU240" s="61">
        <f t="shared" si="12"/>
        <v>15</v>
      </c>
      <c r="KV240" s="61">
        <f t="shared" si="12"/>
        <v>15</v>
      </c>
      <c r="KW240" s="61">
        <f t="shared" si="12"/>
        <v>15</v>
      </c>
      <c r="KX240" s="61">
        <f t="shared" si="12"/>
        <v>12</v>
      </c>
      <c r="KY240" s="61">
        <f t="shared" si="12"/>
        <v>12</v>
      </c>
      <c r="KZ240" s="61">
        <f t="shared" si="12"/>
        <v>12</v>
      </c>
      <c r="LA240" s="61">
        <f t="shared" si="12"/>
        <v>15</v>
      </c>
      <c r="LB240" s="61">
        <f t="shared" si="12"/>
        <v>7</v>
      </c>
      <c r="LC240" s="61">
        <f t="shared" si="12"/>
        <v>7</v>
      </c>
      <c r="LD240" s="61">
        <f t="shared" si="12"/>
        <v>24</v>
      </c>
      <c r="LE240" s="61">
        <f t="shared" si="12"/>
        <v>24</v>
      </c>
      <c r="LF240" s="61">
        <f t="shared" si="12"/>
        <v>24</v>
      </c>
      <c r="LG240" s="61">
        <f t="shared" si="12"/>
        <v>24</v>
      </c>
      <c r="LH240" s="61">
        <f t="shared" si="12"/>
        <v>24</v>
      </c>
      <c r="LI240" s="61">
        <f t="shared" si="12"/>
        <v>24</v>
      </c>
      <c r="LJ240" s="61">
        <f t="shared" si="12"/>
        <v>24</v>
      </c>
      <c r="LK240" s="61">
        <f t="shared" si="12"/>
        <v>24</v>
      </c>
      <c r="LL240" s="61">
        <f t="shared" si="12"/>
        <v>7</v>
      </c>
      <c r="LM240" s="61">
        <f t="shared" si="12"/>
        <v>7</v>
      </c>
      <c r="LN240" s="61">
        <f t="shared" si="12"/>
        <v>13</v>
      </c>
      <c r="LO240" s="61">
        <f t="shared" si="12"/>
        <v>15</v>
      </c>
      <c r="LP240" s="61">
        <f t="shared" si="12"/>
        <v>7</v>
      </c>
      <c r="LQ240" s="61">
        <f t="shared" si="12"/>
        <v>14</v>
      </c>
      <c r="LR240" s="61">
        <f t="shared" si="12"/>
        <v>15</v>
      </c>
      <c r="LS240" s="61">
        <f t="shared" si="12"/>
        <v>15</v>
      </c>
      <c r="LT240" s="61">
        <f t="shared" ref="LT240:OE240" si="13">COUNTIF(LT9:LT238,"2")</f>
        <v>15</v>
      </c>
      <c r="LU240" s="61">
        <f t="shared" si="13"/>
        <v>12</v>
      </c>
      <c r="LV240" s="61">
        <f t="shared" si="13"/>
        <v>14</v>
      </c>
      <c r="LW240" s="61">
        <f t="shared" si="13"/>
        <v>7</v>
      </c>
      <c r="LX240" s="61">
        <f t="shared" si="13"/>
        <v>7</v>
      </c>
      <c r="LY240" s="61">
        <f t="shared" si="13"/>
        <v>7</v>
      </c>
      <c r="LZ240" s="61">
        <f t="shared" si="13"/>
        <v>7</v>
      </c>
      <c r="MA240" s="61">
        <f t="shared" si="13"/>
        <v>7</v>
      </c>
      <c r="MB240" s="61">
        <f t="shared" si="13"/>
        <v>7</v>
      </c>
      <c r="MC240" s="61">
        <f t="shared" si="13"/>
        <v>7</v>
      </c>
      <c r="MD240" s="61">
        <f t="shared" si="13"/>
        <v>15</v>
      </c>
      <c r="ME240" s="61">
        <f t="shared" si="13"/>
        <v>15</v>
      </c>
      <c r="MF240" s="61">
        <f t="shared" si="13"/>
        <v>13</v>
      </c>
      <c r="MG240" s="61">
        <f t="shared" si="13"/>
        <v>13</v>
      </c>
      <c r="MH240" s="61">
        <f t="shared" si="13"/>
        <v>7</v>
      </c>
      <c r="MI240" s="61">
        <f t="shared" si="13"/>
        <v>14</v>
      </c>
      <c r="MJ240" s="61">
        <f t="shared" si="13"/>
        <v>14</v>
      </c>
      <c r="MK240" s="61">
        <f t="shared" si="13"/>
        <v>14</v>
      </c>
      <c r="ML240" s="61">
        <f t="shared" si="13"/>
        <v>7</v>
      </c>
      <c r="MM240" s="61">
        <f t="shared" si="13"/>
        <v>7</v>
      </c>
      <c r="MN240" s="61">
        <f t="shared" si="13"/>
        <v>14</v>
      </c>
      <c r="MO240" s="61">
        <f t="shared" si="13"/>
        <v>13</v>
      </c>
      <c r="MP240" s="61">
        <f t="shared" si="13"/>
        <v>13</v>
      </c>
      <c r="MQ240" s="61">
        <f t="shared" si="13"/>
        <v>13</v>
      </c>
      <c r="MR240" s="61">
        <f t="shared" si="13"/>
        <v>13</v>
      </c>
      <c r="MS240" s="61">
        <f t="shared" si="13"/>
        <v>13</v>
      </c>
      <c r="MT240" s="61">
        <f t="shared" si="13"/>
        <v>7</v>
      </c>
      <c r="MU240" s="61">
        <f t="shared" si="13"/>
        <v>13</v>
      </c>
      <c r="MV240" s="61">
        <f t="shared" si="13"/>
        <v>7</v>
      </c>
      <c r="MW240" s="61">
        <f t="shared" si="13"/>
        <v>7</v>
      </c>
      <c r="MX240" s="61">
        <f t="shared" si="13"/>
        <v>7</v>
      </c>
      <c r="MY240" s="61">
        <f t="shared" si="13"/>
        <v>7</v>
      </c>
      <c r="MZ240" s="61">
        <f t="shared" si="13"/>
        <v>7</v>
      </c>
      <c r="NA240" s="61">
        <f t="shared" si="13"/>
        <v>7</v>
      </c>
      <c r="NB240" s="61">
        <f t="shared" si="13"/>
        <v>7</v>
      </c>
      <c r="NC240" s="61">
        <f t="shared" si="13"/>
        <v>7</v>
      </c>
      <c r="ND240" s="61">
        <f t="shared" si="13"/>
        <v>7</v>
      </c>
      <c r="NE240" s="61">
        <f t="shared" si="13"/>
        <v>7</v>
      </c>
      <c r="NF240" s="61">
        <f t="shared" si="13"/>
        <v>7</v>
      </c>
      <c r="NG240" s="61">
        <f t="shared" si="13"/>
        <v>14</v>
      </c>
      <c r="NH240" s="61">
        <f t="shared" si="13"/>
        <v>15</v>
      </c>
      <c r="NI240" s="61">
        <f t="shared" si="13"/>
        <v>15</v>
      </c>
      <c r="NJ240" s="61">
        <f t="shared" si="13"/>
        <v>7</v>
      </c>
      <c r="NK240" s="61">
        <f t="shared" si="13"/>
        <v>15</v>
      </c>
      <c r="NL240" s="61">
        <f t="shared" si="13"/>
        <v>12</v>
      </c>
      <c r="NM240" s="61">
        <f t="shared" si="13"/>
        <v>12</v>
      </c>
      <c r="NN240" s="61">
        <f t="shared" si="13"/>
        <v>14</v>
      </c>
      <c r="NO240" s="61">
        <f t="shared" si="13"/>
        <v>14</v>
      </c>
      <c r="NP240" s="61">
        <f t="shared" si="13"/>
        <v>14</v>
      </c>
      <c r="NQ240" s="61">
        <f t="shared" si="13"/>
        <v>14</v>
      </c>
      <c r="NR240" s="61">
        <f t="shared" si="13"/>
        <v>14</v>
      </c>
      <c r="NS240" s="61">
        <f t="shared" si="13"/>
        <v>14</v>
      </c>
      <c r="NT240" s="61">
        <f t="shared" si="13"/>
        <v>14</v>
      </c>
      <c r="NU240" s="61">
        <f t="shared" si="13"/>
        <v>14</v>
      </c>
      <c r="NV240" s="61">
        <f t="shared" si="13"/>
        <v>14</v>
      </c>
      <c r="NW240" s="61">
        <f t="shared" si="13"/>
        <v>14</v>
      </c>
      <c r="NX240" s="61">
        <f t="shared" si="13"/>
        <v>14</v>
      </c>
      <c r="NY240" s="61">
        <f t="shared" si="13"/>
        <v>9</v>
      </c>
      <c r="NZ240" s="61">
        <f t="shared" si="13"/>
        <v>9</v>
      </c>
      <c r="OA240" s="61">
        <f t="shared" si="13"/>
        <v>12</v>
      </c>
      <c r="OB240" s="61">
        <f t="shared" si="13"/>
        <v>14</v>
      </c>
      <c r="OC240" s="61">
        <f t="shared" si="13"/>
        <v>14</v>
      </c>
      <c r="OD240" s="61">
        <f t="shared" si="13"/>
        <v>9</v>
      </c>
      <c r="OE240" s="61">
        <f t="shared" si="13"/>
        <v>5</v>
      </c>
      <c r="OF240" s="61">
        <f t="shared" ref="OF240:QQ240" si="14">COUNTIF(OF9:OF238,"2")</f>
        <v>5</v>
      </c>
      <c r="OG240" s="61">
        <f t="shared" si="14"/>
        <v>15</v>
      </c>
      <c r="OH240" s="61">
        <f t="shared" si="14"/>
        <v>15</v>
      </c>
      <c r="OI240" s="61">
        <f t="shared" si="14"/>
        <v>14</v>
      </c>
      <c r="OJ240" s="61">
        <f t="shared" si="14"/>
        <v>14</v>
      </c>
      <c r="OK240" s="61">
        <f t="shared" si="14"/>
        <v>12</v>
      </c>
      <c r="OL240" s="61">
        <f t="shared" si="14"/>
        <v>12</v>
      </c>
      <c r="OM240" s="61">
        <f t="shared" si="14"/>
        <v>7</v>
      </c>
      <c r="ON240" s="61">
        <f t="shared" si="14"/>
        <v>12</v>
      </c>
      <c r="OO240" s="61">
        <f t="shared" si="14"/>
        <v>14</v>
      </c>
      <c r="OP240" s="61">
        <f t="shared" si="14"/>
        <v>14</v>
      </c>
      <c r="OQ240" s="61">
        <f t="shared" si="14"/>
        <v>14</v>
      </c>
      <c r="OR240" s="61">
        <f t="shared" si="14"/>
        <v>7</v>
      </c>
      <c r="OS240" s="61">
        <f t="shared" si="14"/>
        <v>7</v>
      </c>
      <c r="OT240" s="61">
        <f t="shared" si="14"/>
        <v>14</v>
      </c>
      <c r="OU240" s="61">
        <f t="shared" si="14"/>
        <v>14</v>
      </c>
      <c r="OV240" s="61">
        <f t="shared" si="14"/>
        <v>11</v>
      </c>
      <c r="OW240" s="61">
        <f t="shared" si="14"/>
        <v>11</v>
      </c>
      <c r="OX240" s="61">
        <f t="shared" si="14"/>
        <v>14</v>
      </c>
      <c r="OY240" s="61">
        <f t="shared" si="14"/>
        <v>14</v>
      </c>
      <c r="OZ240" s="61">
        <f t="shared" si="14"/>
        <v>7</v>
      </c>
      <c r="PA240" s="61">
        <f t="shared" si="14"/>
        <v>11</v>
      </c>
      <c r="PB240" s="61">
        <f t="shared" si="14"/>
        <v>11</v>
      </c>
      <c r="PC240" s="61">
        <f t="shared" si="14"/>
        <v>14</v>
      </c>
      <c r="PD240" s="61">
        <f t="shared" si="14"/>
        <v>15</v>
      </c>
      <c r="PE240" s="61">
        <f t="shared" si="14"/>
        <v>15</v>
      </c>
      <c r="PF240" s="61">
        <f t="shared" si="14"/>
        <v>14</v>
      </c>
      <c r="PG240" s="61">
        <f t="shared" si="14"/>
        <v>14</v>
      </c>
      <c r="PH240" s="61">
        <f t="shared" si="14"/>
        <v>14</v>
      </c>
      <c r="PI240" s="61">
        <f t="shared" si="14"/>
        <v>14</v>
      </c>
      <c r="PJ240" s="61">
        <f t="shared" si="14"/>
        <v>15</v>
      </c>
      <c r="PK240" s="61">
        <f t="shared" si="14"/>
        <v>15</v>
      </c>
      <c r="PL240" s="61">
        <f t="shared" si="14"/>
        <v>14</v>
      </c>
      <c r="PM240" s="61">
        <f t="shared" si="14"/>
        <v>13</v>
      </c>
      <c r="PN240" s="61">
        <f t="shared" si="14"/>
        <v>13</v>
      </c>
      <c r="PO240" s="61">
        <f t="shared" si="14"/>
        <v>13</v>
      </c>
      <c r="PP240" s="61">
        <f t="shared" si="14"/>
        <v>13</v>
      </c>
      <c r="PQ240" s="61">
        <f t="shared" si="14"/>
        <v>14</v>
      </c>
      <c r="PR240" s="61">
        <f t="shared" si="14"/>
        <v>14</v>
      </c>
      <c r="PS240" s="61">
        <f t="shared" si="14"/>
        <v>14</v>
      </c>
      <c r="PT240" s="61">
        <f t="shared" si="14"/>
        <v>14</v>
      </c>
      <c r="PU240" s="61">
        <f t="shared" si="14"/>
        <v>7</v>
      </c>
      <c r="PV240" s="61">
        <f t="shared" si="14"/>
        <v>11</v>
      </c>
      <c r="PW240" s="61">
        <f t="shared" si="14"/>
        <v>11</v>
      </c>
      <c r="PX240" s="61">
        <f t="shared" si="14"/>
        <v>15</v>
      </c>
      <c r="PY240" s="61">
        <f t="shared" si="14"/>
        <v>13</v>
      </c>
      <c r="PZ240" s="61">
        <f t="shared" si="14"/>
        <v>13</v>
      </c>
      <c r="QA240" s="61">
        <f t="shared" si="14"/>
        <v>14</v>
      </c>
      <c r="QB240" s="61">
        <f t="shared" si="14"/>
        <v>14</v>
      </c>
      <c r="QC240" s="61">
        <f t="shared" si="14"/>
        <v>10</v>
      </c>
      <c r="QD240" s="61">
        <f t="shared" si="14"/>
        <v>10</v>
      </c>
      <c r="QE240" s="61">
        <f t="shared" si="14"/>
        <v>10</v>
      </c>
      <c r="QF240" s="61">
        <f t="shared" si="14"/>
        <v>14</v>
      </c>
      <c r="QG240" s="61">
        <f t="shared" si="14"/>
        <v>10</v>
      </c>
      <c r="QH240" s="61">
        <f t="shared" si="14"/>
        <v>10</v>
      </c>
      <c r="QI240" s="61">
        <f t="shared" si="14"/>
        <v>14</v>
      </c>
      <c r="QJ240" s="61">
        <f t="shared" si="14"/>
        <v>10</v>
      </c>
      <c r="QK240" s="61">
        <f t="shared" si="14"/>
        <v>10</v>
      </c>
      <c r="QL240" s="61">
        <f t="shared" si="14"/>
        <v>10</v>
      </c>
      <c r="QM240" s="61">
        <f t="shared" si="14"/>
        <v>10</v>
      </c>
      <c r="QN240" s="61">
        <f t="shared" si="14"/>
        <v>10</v>
      </c>
      <c r="QO240" s="61">
        <f t="shared" si="14"/>
        <v>10</v>
      </c>
      <c r="QP240" s="61">
        <f t="shared" si="14"/>
        <v>3</v>
      </c>
      <c r="QQ240" s="61">
        <f t="shared" si="14"/>
        <v>4</v>
      </c>
      <c r="QR240" s="61">
        <f t="shared" ref="QR240:SD240" si="15">COUNTIF(QR9:QR238,"2")</f>
        <v>0</v>
      </c>
      <c r="QS240" s="61">
        <f t="shared" si="15"/>
        <v>14</v>
      </c>
      <c r="QT240" s="61">
        <f t="shared" si="15"/>
        <v>14</v>
      </c>
      <c r="QU240" s="61">
        <f t="shared" si="15"/>
        <v>14</v>
      </c>
      <c r="QV240" s="61">
        <f t="shared" si="15"/>
        <v>14</v>
      </c>
      <c r="QW240" s="61">
        <f t="shared" si="15"/>
        <v>14</v>
      </c>
      <c r="QX240" s="61">
        <f t="shared" si="15"/>
        <v>7</v>
      </c>
      <c r="QY240" s="61">
        <f t="shared" si="15"/>
        <v>7</v>
      </c>
      <c r="QZ240" s="61">
        <f t="shared" si="15"/>
        <v>7</v>
      </c>
      <c r="RA240" s="61">
        <f t="shared" si="15"/>
        <v>7</v>
      </c>
      <c r="RB240" s="61">
        <f t="shared" si="15"/>
        <v>7</v>
      </c>
      <c r="RC240" s="61">
        <f t="shared" si="15"/>
        <v>7</v>
      </c>
      <c r="RD240" s="61">
        <f t="shared" si="15"/>
        <v>7</v>
      </c>
      <c r="RE240" s="61">
        <f t="shared" si="15"/>
        <v>7</v>
      </c>
      <c r="RF240" s="61">
        <f t="shared" si="15"/>
        <v>7</v>
      </c>
      <c r="RG240" s="61">
        <f t="shared" si="15"/>
        <v>7</v>
      </c>
      <c r="RH240" s="61">
        <f t="shared" si="15"/>
        <v>7</v>
      </c>
      <c r="RI240" s="61">
        <f t="shared" si="15"/>
        <v>7</v>
      </c>
      <c r="RJ240" s="61">
        <f t="shared" si="15"/>
        <v>7</v>
      </c>
      <c r="RK240" s="61">
        <f t="shared" si="15"/>
        <v>7</v>
      </c>
      <c r="RL240" s="61">
        <f t="shared" si="15"/>
        <v>7</v>
      </c>
      <c r="RM240" s="61">
        <f t="shared" si="15"/>
        <v>7</v>
      </c>
      <c r="RN240" s="61">
        <f t="shared" si="15"/>
        <v>7</v>
      </c>
      <c r="RO240" s="61">
        <f t="shared" si="15"/>
        <v>7</v>
      </c>
      <c r="RP240" s="61">
        <f t="shared" si="15"/>
        <v>7</v>
      </c>
      <c r="RQ240" s="61">
        <f t="shared" si="15"/>
        <v>7</v>
      </c>
      <c r="RR240" s="61">
        <f t="shared" si="15"/>
        <v>7</v>
      </c>
      <c r="RS240" s="61">
        <f t="shared" si="15"/>
        <v>7</v>
      </c>
      <c r="RT240" s="61">
        <f t="shared" si="15"/>
        <v>7</v>
      </c>
      <c r="RU240" s="61">
        <f t="shared" si="15"/>
        <v>7</v>
      </c>
      <c r="RV240" s="61">
        <f t="shared" si="15"/>
        <v>7</v>
      </c>
      <c r="RW240" s="61">
        <f t="shared" si="15"/>
        <v>7</v>
      </c>
      <c r="RX240" s="61">
        <f t="shared" si="15"/>
        <v>7</v>
      </c>
      <c r="RY240" s="61">
        <f t="shared" si="15"/>
        <v>7</v>
      </c>
      <c r="RZ240" s="61">
        <f t="shared" si="15"/>
        <v>0</v>
      </c>
      <c r="SA240" s="61">
        <f t="shared" si="15"/>
        <v>0</v>
      </c>
      <c r="SB240" s="61">
        <f t="shared" si="15"/>
        <v>10</v>
      </c>
      <c r="SC240" s="61">
        <f t="shared" si="15"/>
        <v>12</v>
      </c>
      <c r="SD240" s="61">
        <f t="shared" si="15"/>
        <v>13</v>
      </c>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c r="TI240" s="72"/>
      <c r="TJ240" s="72"/>
      <c r="TK240" s="72"/>
      <c r="TL240" s="72"/>
      <c r="TM240" s="72"/>
      <c r="TN240" s="72"/>
      <c r="TO240" s="72"/>
      <c r="TP240" s="72"/>
      <c r="TQ240" s="72"/>
      <c r="TR240" s="72"/>
      <c r="TS240" s="72"/>
      <c r="TT240" s="72"/>
      <c r="TU240" s="72"/>
      <c r="TV240" s="72"/>
      <c r="TW240" s="72"/>
      <c r="TX240" s="72"/>
      <c r="TY240" s="72"/>
      <c r="TZ240" s="72"/>
      <c r="UA240" s="72"/>
      <c r="UB240" s="72"/>
      <c r="UC240" s="72"/>
      <c r="UD240" s="72"/>
      <c r="UE240" s="72"/>
      <c r="UF240" s="72"/>
      <c r="UG240" s="72"/>
      <c r="UH240" s="72"/>
      <c r="UI240" s="72"/>
      <c r="UJ240" s="72"/>
      <c r="UK240" s="72"/>
      <c r="UL240" s="72"/>
      <c r="UM240" s="72"/>
      <c r="UN240" s="72"/>
      <c r="UO240" s="72"/>
      <c r="UP240" s="72"/>
      <c r="UQ240" s="72"/>
      <c r="UR240" s="72"/>
      <c r="US240" s="72"/>
      <c r="UT240" s="72"/>
      <c r="UU240" s="72"/>
      <c r="UV240" s="72"/>
      <c r="UW240" s="72"/>
      <c r="UX240" s="72"/>
      <c r="UY240" s="72"/>
      <c r="UZ240" s="72"/>
    </row>
    <row r="241" spans="4:572" hidden="1">
      <c r="D241" s="63" t="s">
        <v>454</v>
      </c>
      <c r="E241" s="64">
        <f t="shared" ref="E241:BP241" si="16">COUNTA(E9:E238)</f>
        <v>15</v>
      </c>
      <c r="F241" s="64">
        <f t="shared" si="16"/>
        <v>15</v>
      </c>
      <c r="G241" s="64">
        <f t="shared" si="16"/>
        <v>15</v>
      </c>
      <c r="H241" s="64">
        <f t="shared" si="16"/>
        <v>15</v>
      </c>
      <c r="I241" s="64">
        <f t="shared" si="16"/>
        <v>15</v>
      </c>
      <c r="J241" s="64">
        <f t="shared" si="16"/>
        <v>14</v>
      </c>
      <c r="K241" s="64">
        <f t="shared" si="16"/>
        <v>13</v>
      </c>
      <c r="L241" s="64">
        <f t="shared" si="16"/>
        <v>15</v>
      </c>
      <c r="M241" s="64">
        <f t="shared" si="16"/>
        <v>15</v>
      </c>
      <c r="N241" s="64">
        <f t="shared" si="16"/>
        <v>15</v>
      </c>
      <c r="O241" s="64">
        <f t="shared" si="16"/>
        <v>14</v>
      </c>
      <c r="P241" s="64">
        <f t="shared" si="16"/>
        <v>13</v>
      </c>
      <c r="Q241" s="64">
        <f t="shared" si="16"/>
        <v>14</v>
      </c>
      <c r="R241" s="64">
        <f t="shared" si="16"/>
        <v>15</v>
      </c>
      <c r="S241" s="64">
        <f t="shared" si="16"/>
        <v>15</v>
      </c>
      <c r="T241" s="64">
        <f t="shared" si="16"/>
        <v>15</v>
      </c>
      <c r="U241" s="64">
        <f t="shared" si="16"/>
        <v>14</v>
      </c>
      <c r="V241" s="64">
        <f t="shared" si="16"/>
        <v>15</v>
      </c>
      <c r="W241" s="64">
        <f t="shared" si="16"/>
        <v>13</v>
      </c>
      <c r="X241" s="64">
        <f t="shared" si="16"/>
        <v>15</v>
      </c>
      <c r="Y241" s="64">
        <f t="shared" si="16"/>
        <v>15</v>
      </c>
      <c r="Z241" s="64">
        <f t="shared" si="16"/>
        <v>15</v>
      </c>
      <c r="AA241" s="64">
        <f t="shared" si="16"/>
        <v>15</v>
      </c>
      <c r="AB241" s="64">
        <f t="shared" si="16"/>
        <v>15</v>
      </c>
      <c r="AC241" s="64">
        <f t="shared" si="16"/>
        <v>15</v>
      </c>
      <c r="AD241" s="64">
        <f t="shared" si="16"/>
        <v>15</v>
      </c>
      <c r="AE241" s="64">
        <f t="shared" si="16"/>
        <v>14</v>
      </c>
      <c r="AF241" s="64">
        <f t="shared" si="16"/>
        <v>15</v>
      </c>
      <c r="AG241" s="64">
        <f t="shared" si="16"/>
        <v>15</v>
      </c>
      <c r="AH241" s="64">
        <f t="shared" si="16"/>
        <v>15</v>
      </c>
      <c r="AI241" s="64">
        <f t="shared" si="16"/>
        <v>14</v>
      </c>
      <c r="AJ241" s="64">
        <f t="shared" si="16"/>
        <v>15</v>
      </c>
      <c r="AK241" s="64">
        <f t="shared" si="16"/>
        <v>15</v>
      </c>
      <c r="AL241" s="64">
        <f t="shared" si="16"/>
        <v>15</v>
      </c>
      <c r="AM241" s="64">
        <f t="shared" si="16"/>
        <v>15</v>
      </c>
      <c r="AN241" s="64">
        <f t="shared" si="16"/>
        <v>15</v>
      </c>
      <c r="AO241" s="64">
        <f t="shared" si="16"/>
        <v>15</v>
      </c>
      <c r="AP241" s="64">
        <f t="shared" si="16"/>
        <v>15</v>
      </c>
      <c r="AQ241" s="64">
        <f t="shared" si="16"/>
        <v>15</v>
      </c>
      <c r="AR241" s="64">
        <f t="shared" si="16"/>
        <v>15</v>
      </c>
      <c r="AS241" s="64">
        <f t="shared" si="16"/>
        <v>15</v>
      </c>
      <c r="AT241" s="64">
        <f t="shared" si="16"/>
        <v>14</v>
      </c>
      <c r="AU241" s="64">
        <f t="shared" si="16"/>
        <v>14</v>
      </c>
      <c r="AV241" s="64">
        <f t="shared" si="16"/>
        <v>13</v>
      </c>
      <c r="AW241" s="64">
        <f t="shared" si="16"/>
        <v>14</v>
      </c>
      <c r="AX241" s="64">
        <f t="shared" si="16"/>
        <v>13</v>
      </c>
      <c r="AY241" s="64">
        <f t="shared" si="16"/>
        <v>15</v>
      </c>
      <c r="AZ241" s="64">
        <f t="shared" si="16"/>
        <v>16</v>
      </c>
      <c r="BA241" s="64">
        <f t="shared" si="16"/>
        <v>15</v>
      </c>
      <c r="BB241" s="64">
        <f t="shared" si="16"/>
        <v>15</v>
      </c>
      <c r="BC241" s="64">
        <f t="shared" si="16"/>
        <v>15</v>
      </c>
      <c r="BD241" s="64">
        <f t="shared" si="16"/>
        <v>15</v>
      </c>
      <c r="BE241" s="64">
        <f t="shared" si="16"/>
        <v>15</v>
      </c>
      <c r="BF241" s="64">
        <f t="shared" si="16"/>
        <v>15</v>
      </c>
      <c r="BG241" s="64">
        <f t="shared" si="16"/>
        <v>15</v>
      </c>
      <c r="BH241" s="64">
        <f t="shared" si="16"/>
        <v>14</v>
      </c>
      <c r="BI241" s="64">
        <f t="shared" si="16"/>
        <v>15</v>
      </c>
      <c r="BJ241" s="64">
        <f t="shared" si="16"/>
        <v>15</v>
      </c>
      <c r="BK241" s="64">
        <f t="shared" si="16"/>
        <v>15</v>
      </c>
      <c r="BL241" s="64">
        <f t="shared" si="16"/>
        <v>14</v>
      </c>
      <c r="BM241" s="64">
        <f t="shared" si="16"/>
        <v>14</v>
      </c>
      <c r="BN241" s="64">
        <f t="shared" si="16"/>
        <v>20</v>
      </c>
      <c r="BO241" s="64">
        <f t="shared" si="16"/>
        <v>17</v>
      </c>
      <c r="BP241" s="64">
        <f t="shared" si="16"/>
        <v>17</v>
      </c>
      <c r="BQ241" s="64">
        <f t="shared" ref="BQ241:EB241" si="17">COUNTA(BQ9:BQ238)</f>
        <v>15</v>
      </c>
      <c r="BR241" s="64">
        <f t="shared" si="17"/>
        <v>15</v>
      </c>
      <c r="BS241" s="64">
        <f t="shared" si="17"/>
        <v>15</v>
      </c>
      <c r="BT241" s="64">
        <f t="shared" si="17"/>
        <v>15</v>
      </c>
      <c r="BU241" s="64">
        <f t="shared" si="17"/>
        <v>15</v>
      </c>
      <c r="BV241" s="64">
        <f t="shared" si="17"/>
        <v>15</v>
      </c>
      <c r="BW241" s="64">
        <f t="shared" si="17"/>
        <v>15</v>
      </c>
      <c r="BX241" s="64">
        <f t="shared" si="17"/>
        <v>15</v>
      </c>
      <c r="BY241" s="64">
        <f t="shared" si="17"/>
        <v>15</v>
      </c>
      <c r="BZ241" s="64">
        <f t="shared" si="17"/>
        <v>15</v>
      </c>
      <c r="CA241" s="64">
        <f t="shared" si="17"/>
        <v>15</v>
      </c>
      <c r="CB241" s="64">
        <f t="shared" si="17"/>
        <v>10</v>
      </c>
      <c r="CC241" s="64">
        <f t="shared" si="17"/>
        <v>15</v>
      </c>
      <c r="CD241" s="64">
        <f t="shared" si="17"/>
        <v>15</v>
      </c>
      <c r="CE241" s="64">
        <f t="shared" si="17"/>
        <v>15</v>
      </c>
      <c r="CF241" s="64">
        <f t="shared" si="17"/>
        <v>16</v>
      </c>
      <c r="CG241" s="64">
        <f t="shared" si="17"/>
        <v>16</v>
      </c>
      <c r="CH241" s="64">
        <f t="shared" si="17"/>
        <v>14</v>
      </c>
      <c r="CI241" s="64">
        <f t="shared" si="17"/>
        <v>15</v>
      </c>
      <c r="CJ241" s="64">
        <f t="shared" si="17"/>
        <v>15</v>
      </c>
      <c r="CK241" s="64">
        <f t="shared" si="17"/>
        <v>15</v>
      </c>
      <c r="CL241" s="64">
        <f t="shared" si="17"/>
        <v>15</v>
      </c>
      <c r="CM241" s="64">
        <f t="shared" si="17"/>
        <v>13</v>
      </c>
      <c r="CN241" s="64">
        <f t="shared" si="17"/>
        <v>14</v>
      </c>
      <c r="CO241" s="64">
        <f t="shared" si="17"/>
        <v>14</v>
      </c>
      <c r="CP241" s="64">
        <f t="shared" si="17"/>
        <v>14</v>
      </c>
      <c r="CQ241" s="64">
        <f t="shared" si="17"/>
        <v>7</v>
      </c>
      <c r="CR241" s="64">
        <f t="shared" si="17"/>
        <v>7</v>
      </c>
      <c r="CS241" s="64">
        <f t="shared" si="17"/>
        <v>7</v>
      </c>
      <c r="CT241" s="64">
        <f t="shared" si="17"/>
        <v>15</v>
      </c>
      <c r="CU241" s="64">
        <f t="shared" si="17"/>
        <v>15</v>
      </c>
      <c r="CV241" s="64">
        <f t="shared" si="17"/>
        <v>15</v>
      </c>
      <c r="CW241" s="64">
        <f t="shared" si="17"/>
        <v>15</v>
      </c>
      <c r="CX241" s="64">
        <f t="shared" si="17"/>
        <v>15</v>
      </c>
      <c r="CY241" s="64">
        <f t="shared" si="17"/>
        <v>13</v>
      </c>
      <c r="CZ241" s="64">
        <f t="shared" si="17"/>
        <v>15</v>
      </c>
      <c r="DA241" s="64">
        <f t="shared" si="17"/>
        <v>15</v>
      </c>
      <c r="DB241" s="64">
        <f t="shared" si="17"/>
        <v>15</v>
      </c>
      <c r="DC241" s="64">
        <f t="shared" si="17"/>
        <v>15</v>
      </c>
      <c r="DD241" s="64">
        <f t="shared" si="17"/>
        <v>15</v>
      </c>
      <c r="DE241" s="64">
        <f t="shared" si="17"/>
        <v>13</v>
      </c>
      <c r="DF241" s="64">
        <f t="shared" si="17"/>
        <v>13</v>
      </c>
      <c r="DG241" s="64">
        <f t="shared" si="17"/>
        <v>9</v>
      </c>
      <c r="DH241" s="64">
        <f t="shared" si="17"/>
        <v>15</v>
      </c>
      <c r="DI241" s="64">
        <f t="shared" si="17"/>
        <v>15</v>
      </c>
      <c r="DJ241" s="64">
        <f t="shared" si="17"/>
        <v>13</v>
      </c>
      <c r="DK241" s="64">
        <f t="shared" si="17"/>
        <v>15</v>
      </c>
      <c r="DL241" s="64">
        <f t="shared" si="17"/>
        <v>15</v>
      </c>
      <c r="DM241" s="64">
        <f t="shared" si="17"/>
        <v>15</v>
      </c>
      <c r="DN241" s="64">
        <f t="shared" si="17"/>
        <v>15</v>
      </c>
      <c r="DO241" s="64">
        <f t="shared" si="17"/>
        <v>15</v>
      </c>
      <c r="DP241" s="64">
        <f t="shared" si="17"/>
        <v>15</v>
      </c>
      <c r="DQ241" s="64">
        <f t="shared" si="17"/>
        <v>13</v>
      </c>
      <c r="DR241" s="64">
        <f t="shared" si="17"/>
        <v>15</v>
      </c>
      <c r="DS241" s="64">
        <f t="shared" si="17"/>
        <v>14</v>
      </c>
      <c r="DT241" s="64">
        <f t="shared" si="17"/>
        <v>14</v>
      </c>
      <c r="DU241" s="64">
        <f t="shared" si="17"/>
        <v>9</v>
      </c>
      <c r="DV241" s="64">
        <f t="shared" si="17"/>
        <v>15</v>
      </c>
      <c r="DW241" s="64">
        <f t="shared" si="17"/>
        <v>15</v>
      </c>
      <c r="DX241" s="64">
        <f t="shared" si="17"/>
        <v>16</v>
      </c>
      <c r="DY241" s="64">
        <f t="shared" si="17"/>
        <v>16</v>
      </c>
      <c r="DZ241" s="64">
        <f t="shared" si="17"/>
        <v>15</v>
      </c>
      <c r="EA241" s="64">
        <f t="shared" si="17"/>
        <v>15</v>
      </c>
      <c r="EB241" s="64">
        <f t="shared" si="17"/>
        <v>15</v>
      </c>
      <c r="EC241" s="64">
        <f t="shared" ref="EC241:GN241" si="18">COUNTA(EC9:EC238)</f>
        <v>15</v>
      </c>
      <c r="ED241" s="64">
        <f t="shared" si="18"/>
        <v>9</v>
      </c>
      <c r="EE241" s="64">
        <f t="shared" si="18"/>
        <v>15</v>
      </c>
      <c r="EF241" s="64">
        <f t="shared" si="18"/>
        <v>15</v>
      </c>
      <c r="EG241" s="64">
        <f t="shared" si="18"/>
        <v>13</v>
      </c>
      <c r="EH241" s="64">
        <f t="shared" si="18"/>
        <v>15</v>
      </c>
      <c r="EI241" s="64">
        <f t="shared" si="18"/>
        <v>15</v>
      </c>
      <c r="EJ241" s="64">
        <f t="shared" si="18"/>
        <v>13</v>
      </c>
      <c r="EK241" s="64">
        <f t="shared" si="18"/>
        <v>14</v>
      </c>
      <c r="EL241" s="64">
        <f t="shared" si="18"/>
        <v>13</v>
      </c>
      <c r="EM241" s="64">
        <f t="shared" si="18"/>
        <v>15</v>
      </c>
      <c r="EN241" s="64">
        <f t="shared" si="18"/>
        <v>13</v>
      </c>
      <c r="EO241" s="64">
        <f t="shared" si="18"/>
        <v>15</v>
      </c>
      <c r="EP241" s="64">
        <f t="shared" si="18"/>
        <v>15</v>
      </c>
      <c r="EQ241" s="64">
        <f t="shared" si="18"/>
        <v>9</v>
      </c>
      <c r="ER241" s="64">
        <f t="shared" si="18"/>
        <v>9</v>
      </c>
      <c r="ES241" s="64">
        <f t="shared" si="18"/>
        <v>15</v>
      </c>
      <c r="ET241" s="64">
        <f t="shared" si="18"/>
        <v>9</v>
      </c>
      <c r="EU241" s="64">
        <f t="shared" si="18"/>
        <v>9</v>
      </c>
      <c r="EV241" s="64">
        <f t="shared" si="18"/>
        <v>8</v>
      </c>
      <c r="EW241" s="64">
        <f t="shared" si="18"/>
        <v>15</v>
      </c>
      <c r="EX241" s="64">
        <f t="shared" si="18"/>
        <v>16</v>
      </c>
      <c r="EY241" s="64">
        <f t="shared" si="18"/>
        <v>15</v>
      </c>
      <c r="EZ241" s="64">
        <f t="shared" si="18"/>
        <v>15</v>
      </c>
      <c r="FA241" s="64">
        <f t="shared" si="18"/>
        <v>9</v>
      </c>
      <c r="FB241" s="64">
        <f t="shared" si="18"/>
        <v>15</v>
      </c>
      <c r="FC241" s="64">
        <f t="shared" si="18"/>
        <v>15</v>
      </c>
      <c r="FD241" s="64">
        <f t="shared" si="18"/>
        <v>14</v>
      </c>
      <c r="FE241" s="64">
        <f t="shared" si="18"/>
        <v>14</v>
      </c>
      <c r="FF241" s="64">
        <f t="shared" si="18"/>
        <v>15</v>
      </c>
      <c r="FG241" s="64">
        <f t="shared" si="18"/>
        <v>14</v>
      </c>
      <c r="FH241" s="64">
        <f t="shared" si="18"/>
        <v>15</v>
      </c>
      <c r="FI241" s="64">
        <f t="shared" si="18"/>
        <v>13</v>
      </c>
      <c r="FJ241" s="64">
        <f t="shared" si="18"/>
        <v>13</v>
      </c>
      <c r="FK241" s="64">
        <f t="shared" si="18"/>
        <v>20</v>
      </c>
      <c r="FL241" s="64">
        <f t="shared" si="18"/>
        <v>15</v>
      </c>
      <c r="FM241" s="64">
        <f t="shared" si="18"/>
        <v>15</v>
      </c>
      <c r="FN241" s="64">
        <f t="shared" si="18"/>
        <v>7</v>
      </c>
      <c r="FO241" s="64">
        <f t="shared" si="18"/>
        <v>7</v>
      </c>
      <c r="FP241" s="64">
        <f t="shared" si="18"/>
        <v>15</v>
      </c>
      <c r="FQ241" s="64">
        <f t="shared" si="18"/>
        <v>13</v>
      </c>
      <c r="FR241" s="64">
        <f t="shared" si="18"/>
        <v>15</v>
      </c>
      <c r="FS241" s="64">
        <f t="shared" si="18"/>
        <v>14</v>
      </c>
      <c r="FT241" s="64">
        <f t="shared" si="18"/>
        <v>12</v>
      </c>
      <c r="FU241" s="64">
        <f t="shared" si="18"/>
        <v>15</v>
      </c>
      <c r="FV241" s="64">
        <f t="shared" si="18"/>
        <v>15</v>
      </c>
      <c r="FW241" s="64">
        <f t="shared" si="18"/>
        <v>12</v>
      </c>
      <c r="FX241" s="64">
        <f t="shared" si="18"/>
        <v>13</v>
      </c>
      <c r="FY241" s="64">
        <f t="shared" si="18"/>
        <v>14</v>
      </c>
      <c r="FZ241" s="64">
        <f t="shared" si="18"/>
        <v>13</v>
      </c>
      <c r="GA241" s="64">
        <f t="shared" si="18"/>
        <v>15</v>
      </c>
      <c r="GB241" s="64">
        <f t="shared" si="18"/>
        <v>15</v>
      </c>
      <c r="GC241" s="64">
        <f t="shared" si="18"/>
        <v>15</v>
      </c>
      <c r="GD241" s="64">
        <f t="shared" si="18"/>
        <v>15</v>
      </c>
      <c r="GE241" s="64">
        <f t="shared" si="18"/>
        <v>7</v>
      </c>
      <c r="GF241" s="64">
        <f t="shared" si="18"/>
        <v>15</v>
      </c>
      <c r="GG241" s="64">
        <f t="shared" si="18"/>
        <v>7</v>
      </c>
      <c r="GH241" s="64">
        <f t="shared" si="18"/>
        <v>7</v>
      </c>
      <c r="GI241" s="64">
        <f t="shared" si="18"/>
        <v>7</v>
      </c>
      <c r="GJ241" s="64">
        <f t="shared" si="18"/>
        <v>15</v>
      </c>
      <c r="GK241" s="64">
        <f t="shared" si="18"/>
        <v>15</v>
      </c>
      <c r="GL241" s="64">
        <f t="shared" si="18"/>
        <v>15</v>
      </c>
      <c r="GM241" s="64">
        <f t="shared" si="18"/>
        <v>15</v>
      </c>
      <c r="GN241" s="64">
        <f t="shared" si="18"/>
        <v>13</v>
      </c>
      <c r="GO241" s="64">
        <f t="shared" ref="GO241:IZ241" si="19">COUNTA(GO9:GO238)</f>
        <v>14</v>
      </c>
      <c r="GP241" s="64">
        <f t="shared" si="19"/>
        <v>14</v>
      </c>
      <c r="GQ241" s="64">
        <f t="shared" si="19"/>
        <v>14</v>
      </c>
      <c r="GR241" s="64">
        <f t="shared" si="19"/>
        <v>15</v>
      </c>
      <c r="GS241" s="64">
        <f t="shared" si="19"/>
        <v>15</v>
      </c>
      <c r="GT241" s="64">
        <f t="shared" si="19"/>
        <v>15</v>
      </c>
      <c r="GU241" s="64">
        <f t="shared" si="19"/>
        <v>13</v>
      </c>
      <c r="GV241" s="64">
        <f t="shared" si="19"/>
        <v>15</v>
      </c>
      <c r="GW241" s="64">
        <f t="shared" si="19"/>
        <v>15</v>
      </c>
      <c r="GX241" s="64">
        <f t="shared" si="19"/>
        <v>15</v>
      </c>
      <c r="GY241" s="64">
        <f t="shared" si="19"/>
        <v>15</v>
      </c>
      <c r="GZ241" s="64">
        <f t="shared" si="19"/>
        <v>12</v>
      </c>
      <c r="HA241" s="64">
        <f t="shared" si="19"/>
        <v>15</v>
      </c>
      <c r="HB241" s="64">
        <f t="shared" si="19"/>
        <v>12</v>
      </c>
      <c r="HC241" s="64">
        <f t="shared" si="19"/>
        <v>15</v>
      </c>
      <c r="HD241" s="64">
        <f t="shared" si="19"/>
        <v>15</v>
      </c>
      <c r="HE241" s="64">
        <f t="shared" si="19"/>
        <v>14</v>
      </c>
      <c r="HF241" s="64">
        <f t="shared" si="19"/>
        <v>15</v>
      </c>
      <c r="HG241" s="64">
        <f t="shared" si="19"/>
        <v>15</v>
      </c>
      <c r="HH241" s="64">
        <f t="shared" si="19"/>
        <v>15</v>
      </c>
      <c r="HI241" s="64">
        <f t="shared" si="19"/>
        <v>15</v>
      </c>
      <c r="HJ241" s="64">
        <f t="shared" si="19"/>
        <v>15</v>
      </c>
      <c r="HK241" s="64">
        <f t="shared" si="19"/>
        <v>15</v>
      </c>
      <c r="HL241" s="64">
        <f t="shared" si="19"/>
        <v>15</v>
      </c>
      <c r="HM241" s="64">
        <f t="shared" si="19"/>
        <v>10</v>
      </c>
      <c r="HN241" s="64">
        <f t="shared" si="19"/>
        <v>10</v>
      </c>
      <c r="HO241" s="64">
        <f t="shared" si="19"/>
        <v>10</v>
      </c>
      <c r="HP241" s="64">
        <f t="shared" si="19"/>
        <v>15</v>
      </c>
      <c r="HQ241" s="64">
        <f t="shared" si="19"/>
        <v>15</v>
      </c>
      <c r="HR241" s="64">
        <f t="shared" si="19"/>
        <v>9</v>
      </c>
      <c r="HS241" s="64">
        <f t="shared" si="19"/>
        <v>14</v>
      </c>
      <c r="HT241" s="64">
        <f t="shared" si="19"/>
        <v>14</v>
      </c>
      <c r="HU241" s="64">
        <f t="shared" si="19"/>
        <v>9</v>
      </c>
      <c r="HV241" s="64">
        <f t="shared" si="19"/>
        <v>9</v>
      </c>
      <c r="HW241" s="64">
        <f t="shared" si="19"/>
        <v>9</v>
      </c>
      <c r="HX241" s="64">
        <f t="shared" si="19"/>
        <v>9</v>
      </c>
      <c r="HY241" s="64">
        <f t="shared" si="19"/>
        <v>9</v>
      </c>
      <c r="HZ241" s="64">
        <f t="shared" si="19"/>
        <v>9</v>
      </c>
      <c r="IA241" s="64">
        <f t="shared" si="19"/>
        <v>9</v>
      </c>
      <c r="IB241" s="64">
        <f t="shared" si="19"/>
        <v>9</v>
      </c>
      <c r="IC241" s="64">
        <f t="shared" si="19"/>
        <v>9</v>
      </c>
      <c r="ID241" s="64">
        <f t="shared" si="19"/>
        <v>17</v>
      </c>
      <c r="IE241" s="64">
        <f t="shared" si="19"/>
        <v>7</v>
      </c>
      <c r="IF241" s="64">
        <f t="shared" si="19"/>
        <v>9</v>
      </c>
      <c r="IG241" s="64">
        <f t="shared" si="19"/>
        <v>9</v>
      </c>
      <c r="IH241" s="64">
        <f t="shared" si="19"/>
        <v>9</v>
      </c>
      <c r="II241" s="64">
        <f t="shared" si="19"/>
        <v>9</v>
      </c>
      <c r="IJ241" s="64">
        <f t="shared" si="19"/>
        <v>9</v>
      </c>
      <c r="IK241" s="64">
        <f t="shared" si="19"/>
        <v>9</v>
      </c>
      <c r="IL241" s="64">
        <f t="shared" si="19"/>
        <v>9</v>
      </c>
      <c r="IM241" s="64">
        <f t="shared" si="19"/>
        <v>9</v>
      </c>
      <c r="IN241" s="64">
        <f t="shared" si="19"/>
        <v>9</v>
      </c>
      <c r="IO241" s="64">
        <f t="shared" si="19"/>
        <v>9</v>
      </c>
      <c r="IP241" s="64">
        <f t="shared" si="19"/>
        <v>9</v>
      </c>
      <c r="IQ241" s="64">
        <f t="shared" si="19"/>
        <v>9</v>
      </c>
      <c r="IR241" s="64">
        <f t="shared" si="19"/>
        <v>9</v>
      </c>
      <c r="IS241" s="64">
        <f t="shared" si="19"/>
        <v>9</v>
      </c>
      <c r="IT241" s="64">
        <f t="shared" si="19"/>
        <v>9</v>
      </c>
      <c r="IU241" s="64">
        <f t="shared" si="19"/>
        <v>9</v>
      </c>
      <c r="IV241" s="64">
        <f t="shared" si="19"/>
        <v>9</v>
      </c>
      <c r="IW241" s="64">
        <f t="shared" si="19"/>
        <v>9</v>
      </c>
      <c r="IX241" s="64">
        <f t="shared" si="19"/>
        <v>9</v>
      </c>
      <c r="IY241" s="64">
        <f t="shared" si="19"/>
        <v>9</v>
      </c>
      <c r="IZ241" s="64">
        <f t="shared" si="19"/>
        <v>9</v>
      </c>
      <c r="JA241" s="64">
        <f t="shared" ref="JA241:LS241" si="20">COUNTA(JA9:JA238)</f>
        <v>9</v>
      </c>
      <c r="JB241" s="64">
        <f t="shared" si="20"/>
        <v>9</v>
      </c>
      <c r="JC241" s="64">
        <f t="shared" si="20"/>
        <v>9</v>
      </c>
      <c r="JD241" s="64">
        <f t="shared" si="20"/>
        <v>9</v>
      </c>
      <c r="JE241" s="64">
        <f t="shared" si="20"/>
        <v>9</v>
      </c>
      <c r="JF241" s="64">
        <f t="shared" si="20"/>
        <v>9</v>
      </c>
      <c r="JG241" s="64">
        <f t="shared" si="20"/>
        <v>9</v>
      </c>
      <c r="JH241" s="64">
        <f t="shared" si="20"/>
        <v>9</v>
      </c>
      <c r="JI241" s="64">
        <f t="shared" si="20"/>
        <v>9</v>
      </c>
      <c r="JJ241" s="64">
        <f t="shared" si="20"/>
        <v>9</v>
      </c>
      <c r="JK241" s="64">
        <f t="shared" si="20"/>
        <v>9</v>
      </c>
      <c r="JL241" s="64">
        <f t="shared" si="20"/>
        <v>9</v>
      </c>
      <c r="JM241" s="64">
        <f t="shared" si="20"/>
        <v>12</v>
      </c>
      <c r="JN241" s="64">
        <f t="shared" si="20"/>
        <v>12</v>
      </c>
      <c r="JO241" s="64">
        <f t="shared" si="20"/>
        <v>12</v>
      </c>
      <c r="JP241" s="64">
        <f t="shared" si="20"/>
        <v>12</v>
      </c>
      <c r="JQ241" s="64">
        <f t="shared" si="20"/>
        <v>12</v>
      </c>
      <c r="JR241" s="64">
        <f t="shared" si="20"/>
        <v>13</v>
      </c>
      <c r="JS241" s="64">
        <f t="shared" si="20"/>
        <v>13</v>
      </c>
      <c r="JT241" s="64">
        <f t="shared" si="20"/>
        <v>15</v>
      </c>
      <c r="JU241" s="64">
        <f t="shared" si="20"/>
        <v>15</v>
      </c>
      <c r="JV241" s="64">
        <f t="shared" si="20"/>
        <v>15</v>
      </c>
      <c r="JW241" s="64">
        <f t="shared" si="20"/>
        <v>13</v>
      </c>
      <c r="JX241" s="64">
        <f t="shared" si="20"/>
        <v>13</v>
      </c>
      <c r="JY241" s="64">
        <f t="shared" si="20"/>
        <v>13</v>
      </c>
      <c r="JZ241" s="64">
        <f t="shared" si="20"/>
        <v>13</v>
      </c>
      <c r="KA241" s="64">
        <f t="shared" si="20"/>
        <v>12</v>
      </c>
      <c r="KB241" s="64">
        <f t="shared" si="20"/>
        <v>12</v>
      </c>
      <c r="KC241" s="64">
        <f t="shared" si="20"/>
        <v>15</v>
      </c>
      <c r="KD241" s="64">
        <f t="shared" si="20"/>
        <v>15</v>
      </c>
      <c r="KE241" s="64">
        <f t="shared" si="20"/>
        <v>15</v>
      </c>
      <c r="KF241" s="64">
        <f t="shared" si="20"/>
        <v>15</v>
      </c>
      <c r="KG241" s="64">
        <f t="shared" si="20"/>
        <v>15</v>
      </c>
      <c r="KH241" s="64">
        <f t="shared" si="20"/>
        <v>15</v>
      </c>
      <c r="KI241" s="64">
        <f t="shared" si="20"/>
        <v>15</v>
      </c>
      <c r="KJ241" s="64">
        <f t="shared" si="20"/>
        <v>15</v>
      </c>
      <c r="KK241" s="64">
        <f t="shared" si="20"/>
        <v>15</v>
      </c>
      <c r="KL241" s="64">
        <f t="shared" si="20"/>
        <v>12</v>
      </c>
      <c r="KM241" s="64">
        <f t="shared" si="20"/>
        <v>12</v>
      </c>
      <c r="KN241" s="64">
        <f t="shared" si="20"/>
        <v>14</v>
      </c>
      <c r="KO241" s="64">
        <f t="shared" si="20"/>
        <v>14</v>
      </c>
      <c r="KP241" s="64">
        <f t="shared" si="20"/>
        <v>14</v>
      </c>
      <c r="KQ241" s="64">
        <f t="shared" si="20"/>
        <v>15</v>
      </c>
      <c r="KR241" s="64">
        <f t="shared" si="20"/>
        <v>14</v>
      </c>
      <c r="KS241" s="64">
        <f t="shared" si="20"/>
        <v>14</v>
      </c>
      <c r="KT241" s="64">
        <f t="shared" si="20"/>
        <v>15</v>
      </c>
      <c r="KU241" s="64">
        <f t="shared" si="20"/>
        <v>15</v>
      </c>
      <c r="KV241" s="64">
        <f t="shared" si="20"/>
        <v>15</v>
      </c>
      <c r="KW241" s="64">
        <f t="shared" si="20"/>
        <v>15</v>
      </c>
      <c r="KX241" s="64">
        <f t="shared" si="20"/>
        <v>12</v>
      </c>
      <c r="KY241" s="64">
        <f t="shared" si="20"/>
        <v>12</v>
      </c>
      <c r="KZ241" s="64">
        <f t="shared" si="20"/>
        <v>12</v>
      </c>
      <c r="LA241" s="64">
        <f t="shared" si="20"/>
        <v>15</v>
      </c>
      <c r="LB241" s="64">
        <f t="shared" si="20"/>
        <v>7</v>
      </c>
      <c r="LC241" s="64">
        <f t="shared" si="20"/>
        <v>7</v>
      </c>
      <c r="LD241" s="64">
        <f t="shared" si="20"/>
        <v>24</v>
      </c>
      <c r="LE241" s="64">
        <f t="shared" si="20"/>
        <v>24</v>
      </c>
      <c r="LF241" s="64">
        <f t="shared" si="20"/>
        <v>24</v>
      </c>
      <c r="LG241" s="64">
        <f t="shared" si="20"/>
        <v>24</v>
      </c>
      <c r="LH241" s="64">
        <f t="shared" si="20"/>
        <v>24</v>
      </c>
      <c r="LI241" s="64">
        <f t="shared" si="20"/>
        <v>24</v>
      </c>
      <c r="LJ241" s="64">
        <f t="shared" si="20"/>
        <v>24</v>
      </c>
      <c r="LK241" s="64">
        <f t="shared" si="20"/>
        <v>24</v>
      </c>
      <c r="LL241" s="64">
        <f t="shared" si="20"/>
        <v>7</v>
      </c>
      <c r="LM241" s="64">
        <f t="shared" si="20"/>
        <v>7</v>
      </c>
      <c r="LN241" s="64">
        <f t="shared" si="20"/>
        <v>13</v>
      </c>
      <c r="LO241" s="64">
        <f t="shared" si="20"/>
        <v>15</v>
      </c>
      <c r="LP241" s="64">
        <f t="shared" si="20"/>
        <v>7</v>
      </c>
      <c r="LQ241" s="64">
        <f t="shared" si="20"/>
        <v>14</v>
      </c>
      <c r="LR241" s="64">
        <f t="shared" si="20"/>
        <v>15</v>
      </c>
      <c r="LS241" s="64">
        <f t="shared" si="20"/>
        <v>15</v>
      </c>
      <c r="LT241" s="64">
        <f t="shared" ref="LT241:OE241" si="21">COUNTA(LT9:LT238)</f>
        <v>15</v>
      </c>
      <c r="LU241" s="64">
        <f t="shared" si="21"/>
        <v>12</v>
      </c>
      <c r="LV241" s="64">
        <f t="shared" si="21"/>
        <v>14</v>
      </c>
      <c r="LW241" s="64">
        <f t="shared" si="21"/>
        <v>7</v>
      </c>
      <c r="LX241" s="64">
        <f t="shared" si="21"/>
        <v>7</v>
      </c>
      <c r="LY241" s="64">
        <f t="shared" si="21"/>
        <v>7</v>
      </c>
      <c r="LZ241" s="64">
        <f t="shared" si="21"/>
        <v>7</v>
      </c>
      <c r="MA241" s="64">
        <f t="shared" si="21"/>
        <v>7</v>
      </c>
      <c r="MB241" s="64">
        <f t="shared" si="21"/>
        <v>7</v>
      </c>
      <c r="MC241" s="64">
        <f t="shared" si="21"/>
        <v>7</v>
      </c>
      <c r="MD241" s="64">
        <f t="shared" si="21"/>
        <v>15</v>
      </c>
      <c r="ME241" s="64">
        <f t="shared" si="21"/>
        <v>15</v>
      </c>
      <c r="MF241" s="64">
        <f t="shared" si="21"/>
        <v>13</v>
      </c>
      <c r="MG241" s="64">
        <f t="shared" si="21"/>
        <v>13</v>
      </c>
      <c r="MH241" s="64">
        <f t="shared" si="21"/>
        <v>7</v>
      </c>
      <c r="MI241" s="64">
        <f t="shared" si="21"/>
        <v>14</v>
      </c>
      <c r="MJ241" s="64">
        <f t="shared" si="21"/>
        <v>14</v>
      </c>
      <c r="MK241" s="64">
        <f t="shared" si="21"/>
        <v>14</v>
      </c>
      <c r="ML241" s="64">
        <f t="shared" si="21"/>
        <v>7</v>
      </c>
      <c r="MM241" s="64">
        <f t="shared" si="21"/>
        <v>7</v>
      </c>
      <c r="MN241" s="64">
        <f t="shared" si="21"/>
        <v>14</v>
      </c>
      <c r="MO241" s="64">
        <f t="shared" si="21"/>
        <v>13</v>
      </c>
      <c r="MP241" s="64">
        <f t="shared" si="21"/>
        <v>13</v>
      </c>
      <c r="MQ241" s="64">
        <f t="shared" si="21"/>
        <v>13</v>
      </c>
      <c r="MR241" s="64">
        <f t="shared" si="21"/>
        <v>13</v>
      </c>
      <c r="MS241" s="64">
        <f t="shared" si="21"/>
        <v>13</v>
      </c>
      <c r="MT241" s="64">
        <f t="shared" si="21"/>
        <v>7</v>
      </c>
      <c r="MU241" s="64">
        <f t="shared" si="21"/>
        <v>13</v>
      </c>
      <c r="MV241" s="64">
        <f t="shared" si="21"/>
        <v>7</v>
      </c>
      <c r="MW241" s="64">
        <f t="shared" si="21"/>
        <v>7</v>
      </c>
      <c r="MX241" s="64">
        <f t="shared" si="21"/>
        <v>7</v>
      </c>
      <c r="MY241" s="64">
        <f t="shared" si="21"/>
        <v>7</v>
      </c>
      <c r="MZ241" s="64">
        <f t="shared" si="21"/>
        <v>7</v>
      </c>
      <c r="NA241" s="64">
        <f t="shared" si="21"/>
        <v>7</v>
      </c>
      <c r="NB241" s="64">
        <f t="shared" si="21"/>
        <v>7</v>
      </c>
      <c r="NC241" s="64">
        <f t="shared" si="21"/>
        <v>7</v>
      </c>
      <c r="ND241" s="64">
        <f t="shared" si="21"/>
        <v>7</v>
      </c>
      <c r="NE241" s="64">
        <f t="shared" si="21"/>
        <v>7</v>
      </c>
      <c r="NF241" s="64">
        <f t="shared" si="21"/>
        <v>7</v>
      </c>
      <c r="NG241" s="64">
        <f t="shared" si="21"/>
        <v>14</v>
      </c>
      <c r="NH241" s="64">
        <f t="shared" si="21"/>
        <v>15</v>
      </c>
      <c r="NI241" s="64">
        <f t="shared" si="21"/>
        <v>15</v>
      </c>
      <c r="NJ241" s="64">
        <f t="shared" si="21"/>
        <v>7</v>
      </c>
      <c r="NK241" s="64">
        <f t="shared" si="21"/>
        <v>15</v>
      </c>
      <c r="NL241" s="64">
        <f t="shared" si="21"/>
        <v>12</v>
      </c>
      <c r="NM241" s="64">
        <f t="shared" si="21"/>
        <v>12</v>
      </c>
      <c r="NN241" s="64">
        <f t="shared" si="21"/>
        <v>14</v>
      </c>
      <c r="NO241" s="64">
        <f t="shared" si="21"/>
        <v>14</v>
      </c>
      <c r="NP241" s="64">
        <f t="shared" si="21"/>
        <v>14</v>
      </c>
      <c r="NQ241" s="64">
        <f t="shared" si="21"/>
        <v>14</v>
      </c>
      <c r="NR241" s="64">
        <f t="shared" si="21"/>
        <v>14</v>
      </c>
      <c r="NS241" s="64">
        <f t="shared" si="21"/>
        <v>14</v>
      </c>
      <c r="NT241" s="64">
        <f t="shared" si="21"/>
        <v>14</v>
      </c>
      <c r="NU241" s="64">
        <f t="shared" si="21"/>
        <v>14</v>
      </c>
      <c r="NV241" s="64">
        <f t="shared" si="21"/>
        <v>14</v>
      </c>
      <c r="NW241" s="64">
        <f t="shared" si="21"/>
        <v>14</v>
      </c>
      <c r="NX241" s="64">
        <f t="shared" si="21"/>
        <v>14</v>
      </c>
      <c r="NY241" s="64">
        <f t="shared" si="21"/>
        <v>9</v>
      </c>
      <c r="NZ241" s="64">
        <f t="shared" si="21"/>
        <v>9</v>
      </c>
      <c r="OA241" s="64">
        <f t="shared" si="21"/>
        <v>12</v>
      </c>
      <c r="OB241" s="64">
        <f t="shared" si="21"/>
        <v>14</v>
      </c>
      <c r="OC241" s="64">
        <f t="shared" si="21"/>
        <v>14</v>
      </c>
      <c r="OD241" s="64">
        <f t="shared" si="21"/>
        <v>9</v>
      </c>
      <c r="OE241" s="64">
        <f t="shared" si="21"/>
        <v>15</v>
      </c>
      <c r="OF241" s="64">
        <f t="shared" ref="OF241:QQ241" si="22">COUNTA(OF9:OF238)</f>
        <v>15</v>
      </c>
      <c r="OG241" s="64">
        <f t="shared" si="22"/>
        <v>15</v>
      </c>
      <c r="OH241" s="64">
        <f t="shared" si="22"/>
        <v>15</v>
      </c>
      <c r="OI241" s="64">
        <f t="shared" si="22"/>
        <v>14</v>
      </c>
      <c r="OJ241" s="64">
        <f t="shared" si="22"/>
        <v>14</v>
      </c>
      <c r="OK241" s="64">
        <f t="shared" si="22"/>
        <v>12</v>
      </c>
      <c r="OL241" s="64">
        <f t="shared" si="22"/>
        <v>12</v>
      </c>
      <c r="OM241" s="64">
        <f t="shared" si="22"/>
        <v>7</v>
      </c>
      <c r="ON241" s="64">
        <f t="shared" si="22"/>
        <v>12</v>
      </c>
      <c r="OO241" s="64">
        <f t="shared" si="22"/>
        <v>14</v>
      </c>
      <c r="OP241" s="64">
        <f t="shared" si="22"/>
        <v>14</v>
      </c>
      <c r="OQ241" s="64">
        <f t="shared" si="22"/>
        <v>14</v>
      </c>
      <c r="OR241" s="64">
        <f t="shared" si="22"/>
        <v>7</v>
      </c>
      <c r="OS241" s="64">
        <f t="shared" si="22"/>
        <v>7</v>
      </c>
      <c r="OT241" s="64">
        <f t="shared" si="22"/>
        <v>14</v>
      </c>
      <c r="OU241" s="64">
        <f t="shared" si="22"/>
        <v>14</v>
      </c>
      <c r="OV241" s="64">
        <f t="shared" si="22"/>
        <v>11</v>
      </c>
      <c r="OW241" s="64">
        <f t="shared" si="22"/>
        <v>11</v>
      </c>
      <c r="OX241" s="64">
        <f t="shared" si="22"/>
        <v>14</v>
      </c>
      <c r="OY241" s="64">
        <f t="shared" si="22"/>
        <v>14</v>
      </c>
      <c r="OZ241" s="64">
        <f t="shared" si="22"/>
        <v>7</v>
      </c>
      <c r="PA241" s="64">
        <f t="shared" si="22"/>
        <v>11</v>
      </c>
      <c r="PB241" s="64">
        <f t="shared" si="22"/>
        <v>11</v>
      </c>
      <c r="PC241" s="64">
        <f t="shared" si="22"/>
        <v>14</v>
      </c>
      <c r="PD241" s="64">
        <f t="shared" si="22"/>
        <v>15</v>
      </c>
      <c r="PE241" s="64">
        <f t="shared" si="22"/>
        <v>15</v>
      </c>
      <c r="PF241" s="64">
        <f t="shared" si="22"/>
        <v>14</v>
      </c>
      <c r="PG241" s="64">
        <f t="shared" si="22"/>
        <v>14</v>
      </c>
      <c r="PH241" s="64">
        <f t="shared" si="22"/>
        <v>14</v>
      </c>
      <c r="PI241" s="64">
        <f t="shared" si="22"/>
        <v>14</v>
      </c>
      <c r="PJ241" s="64">
        <f t="shared" si="22"/>
        <v>15</v>
      </c>
      <c r="PK241" s="64">
        <f t="shared" si="22"/>
        <v>15</v>
      </c>
      <c r="PL241" s="64">
        <f t="shared" si="22"/>
        <v>14</v>
      </c>
      <c r="PM241" s="64">
        <f t="shared" si="22"/>
        <v>13</v>
      </c>
      <c r="PN241" s="64">
        <f t="shared" si="22"/>
        <v>13</v>
      </c>
      <c r="PO241" s="64">
        <f t="shared" si="22"/>
        <v>13</v>
      </c>
      <c r="PP241" s="64">
        <f t="shared" si="22"/>
        <v>13</v>
      </c>
      <c r="PQ241" s="64">
        <f t="shared" si="22"/>
        <v>14</v>
      </c>
      <c r="PR241" s="64">
        <f t="shared" si="22"/>
        <v>14</v>
      </c>
      <c r="PS241" s="64">
        <f t="shared" si="22"/>
        <v>14</v>
      </c>
      <c r="PT241" s="64">
        <f t="shared" si="22"/>
        <v>14</v>
      </c>
      <c r="PU241" s="64">
        <f t="shared" si="22"/>
        <v>7</v>
      </c>
      <c r="PV241" s="64">
        <f t="shared" si="22"/>
        <v>11</v>
      </c>
      <c r="PW241" s="64">
        <f t="shared" si="22"/>
        <v>11</v>
      </c>
      <c r="PX241" s="64">
        <f t="shared" si="22"/>
        <v>15</v>
      </c>
      <c r="PY241" s="64">
        <f t="shared" si="22"/>
        <v>13</v>
      </c>
      <c r="PZ241" s="64">
        <f t="shared" si="22"/>
        <v>13</v>
      </c>
      <c r="QA241" s="64">
        <f t="shared" si="22"/>
        <v>14</v>
      </c>
      <c r="QB241" s="64">
        <f t="shared" si="22"/>
        <v>14</v>
      </c>
      <c r="QC241" s="64">
        <f t="shared" si="22"/>
        <v>10</v>
      </c>
      <c r="QD241" s="64">
        <f t="shared" si="22"/>
        <v>10</v>
      </c>
      <c r="QE241" s="64">
        <f t="shared" si="22"/>
        <v>10</v>
      </c>
      <c r="QF241" s="64">
        <f t="shared" si="22"/>
        <v>14</v>
      </c>
      <c r="QG241" s="64">
        <f t="shared" si="22"/>
        <v>10</v>
      </c>
      <c r="QH241" s="64">
        <f t="shared" si="22"/>
        <v>10</v>
      </c>
      <c r="QI241" s="64">
        <f t="shared" si="22"/>
        <v>14</v>
      </c>
      <c r="QJ241" s="64">
        <f t="shared" si="22"/>
        <v>10</v>
      </c>
      <c r="QK241" s="64">
        <f t="shared" si="22"/>
        <v>10</v>
      </c>
      <c r="QL241" s="64">
        <f t="shared" si="22"/>
        <v>10</v>
      </c>
      <c r="QM241" s="64">
        <f t="shared" si="22"/>
        <v>10</v>
      </c>
      <c r="QN241" s="64">
        <f t="shared" si="22"/>
        <v>10</v>
      </c>
      <c r="QO241" s="64">
        <f t="shared" si="22"/>
        <v>10</v>
      </c>
      <c r="QP241" s="64">
        <f t="shared" si="22"/>
        <v>10</v>
      </c>
      <c r="QQ241" s="64">
        <f t="shared" si="22"/>
        <v>10</v>
      </c>
      <c r="QR241" s="64">
        <f t="shared" ref="QR241:SD241" si="23">COUNTA(QR9:QR238)</f>
        <v>10</v>
      </c>
      <c r="QS241" s="64">
        <f t="shared" si="23"/>
        <v>14</v>
      </c>
      <c r="QT241" s="64">
        <f t="shared" si="23"/>
        <v>14</v>
      </c>
      <c r="QU241" s="64">
        <f t="shared" si="23"/>
        <v>14</v>
      </c>
      <c r="QV241" s="64">
        <f t="shared" si="23"/>
        <v>14</v>
      </c>
      <c r="QW241" s="64">
        <f t="shared" si="23"/>
        <v>14</v>
      </c>
      <c r="QX241" s="64">
        <f t="shared" si="23"/>
        <v>7</v>
      </c>
      <c r="QY241" s="64">
        <f t="shared" si="23"/>
        <v>7</v>
      </c>
      <c r="QZ241" s="64">
        <f t="shared" si="23"/>
        <v>7</v>
      </c>
      <c r="RA241" s="64">
        <f t="shared" si="23"/>
        <v>7</v>
      </c>
      <c r="RB241" s="64">
        <f t="shared" si="23"/>
        <v>7</v>
      </c>
      <c r="RC241" s="64">
        <f t="shared" si="23"/>
        <v>7</v>
      </c>
      <c r="RD241" s="64">
        <f t="shared" si="23"/>
        <v>7</v>
      </c>
      <c r="RE241" s="64">
        <f t="shared" si="23"/>
        <v>7</v>
      </c>
      <c r="RF241" s="64">
        <f t="shared" si="23"/>
        <v>7</v>
      </c>
      <c r="RG241" s="64">
        <f t="shared" si="23"/>
        <v>7</v>
      </c>
      <c r="RH241" s="64">
        <f t="shared" si="23"/>
        <v>7</v>
      </c>
      <c r="RI241" s="64">
        <f t="shared" si="23"/>
        <v>7</v>
      </c>
      <c r="RJ241" s="64">
        <f t="shared" si="23"/>
        <v>7</v>
      </c>
      <c r="RK241" s="64">
        <f t="shared" si="23"/>
        <v>7</v>
      </c>
      <c r="RL241" s="64">
        <f t="shared" si="23"/>
        <v>7</v>
      </c>
      <c r="RM241" s="64">
        <f t="shared" si="23"/>
        <v>7</v>
      </c>
      <c r="RN241" s="64">
        <f t="shared" si="23"/>
        <v>7</v>
      </c>
      <c r="RO241" s="64">
        <f t="shared" si="23"/>
        <v>7</v>
      </c>
      <c r="RP241" s="64">
        <f t="shared" si="23"/>
        <v>7</v>
      </c>
      <c r="RQ241" s="64">
        <f t="shared" si="23"/>
        <v>7</v>
      </c>
      <c r="RR241" s="64">
        <f t="shared" si="23"/>
        <v>7</v>
      </c>
      <c r="RS241" s="64">
        <f t="shared" si="23"/>
        <v>7</v>
      </c>
      <c r="RT241" s="64">
        <f t="shared" si="23"/>
        <v>7</v>
      </c>
      <c r="RU241" s="64">
        <f t="shared" si="23"/>
        <v>7</v>
      </c>
      <c r="RV241" s="64">
        <f t="shared" si="23"/>
        <v>7</v>
      </c>
      <c r="RW241" s="64">
        <f t="shared" si="23"/>
        <v>7</v>
      </c>
      <c r="RX241" s="64">
        <f t="shared" si="23"/>
        <v>7</v>
      </c>
      <c r="RY241" s="64">
        <f t="shared" si="23"/>
        <v>7</v>
      </c>
      <c r="RZ241" s="64">
        <f t="shared" si="23"/>
        <v>7</v>
      </c>
      <c r="SA241" s="64">
        <f t="shared" si="23"/>
        <v>7</v>
      </c>
      <c r="SB241" s="64">
        <f t="shared" si="23"/>
        <v>10</v>
      </c>
      <c r="SC241" s="64">
        <f t="shared" si="23"/>
        <v>12</v>
      </c>
      <c r="SD241" s="64">
        <f t="shared" si="23"/>
        <v>13</v>
      </c>
      <c r="SE241" s="71"/>
      <c r="SF241" s="71"/>
      <c r="SG241" s="71"/>
      <c r="SH241" s="71"/>
      <c r="SI241" s="71"/>
      <c r="SJ241" s="71"/>
      <c r="SK241" s="71"/>
      <c r="SL241" s="71"/>
      <c r="SM241" s="71"/>
      <c r="SN241" s="71"/>
      <c r="SO241" s="71"/>
      <c r="SP241" s="71"/>
      <c r="SQ241" s="71"/>
      <c r="SR241" s="71"/>
      <c r="SS241" s="71"/>
      <c r="ST241" s="71"/>
      <c r="SU241" s="71"/>
      <c r="SV241" s="71"/>
      <c r="SW241" s="71"/>
      <c r="SX241" s="71"/>
      <c r="SY241" s="71"/>
      <c r="SZ241" s="71"/>
      <c r="TA241" s="71"/>
      <c r="TB241" s="71"/>
      <c r="TC241" s="71"/>
      <c r="TD241" s="71"/>
      <c r="TE241" s="71"/>
      <c r="TF241" s="71"/>
      <c r="TG241" s="71"/>
      <c r="TH241" s="71"/>
      <c r="TI241" s="71"/>
      <c r="TJ241" s="71"/>
      <c r="TK241" s="71"/>
      <c r="TL241" s="71"/>
      <c r="TM241" s="71"/>
      <c r="TN241" s="71"/>
      <c r="TO241" s="71"/>
      <c r="TP241" s="71"/>
      <c r="TQ241" s="71"/>
      <c r="TR241" s="71"/>
      <c r="TS241" s="71"/>
      <c r="TT241" s="71"/>
      <c r="TU241" s="71"/>
      <c r="TV241" s="71"/>
      <c r="TW241" s="71"/>
      <c r="TX241" s="71"/>
      <c r="TY241" s="71"/>
      <c r="TZ241" s="71"/>
      <c r="UA241" s="71"/>
      <c r="UB241" s="71"/>
      <c r="UC241" s="71"/>
      <c r="UD241" s="71"/>
      <c r="UE241" s="71"/>
      <c r="UF241" s="71"/>
      <c r="UG241" s="71"/>
      <c r="UH241" s="71"/>
      <c r="UI241" s="71"/>
      <c r="UJ241" s="71"/>
      <c r="UK241" s="71"/>
      <c r="UL241" s="71"/>
      <c r="UM241" s="71"/>
      <c r="UN241" s="71"/>
      <c r="UO241" s="71"/>
      <c r="UP241" s="71"/>
      <c r="UQ241" s="71"/>
      <c r="UR241" s="71"/>
      <c r="US241" s="71"/>
      <c r="UT241" s="71"/>
      <c r="UU241" s="71"/>
      <c r="UV241" s="71"/>
      <c r="UW241" s="71"/>
      <c r="UX241" s="71"/>
      <c r="UY241" s="71"/>
      <c r="UZ241" s="71"/>
    </row>
    <row r="276" ht="13.5" customHeight="1"/>
  </sheetData>
  <autoFilter ref="E3:SD241" xr:uid="{00000000-0009-0000-0000-000002000000}">
    <filterColumn colId="26">
      <filters>
        <filter val="1"/>
      </filters>
    </filterColumn>
  </autoFilter>
  <mergeCells count="413">
    <mergeCell ref="QX1:RY1"/>
    <mergeCell ref="RZ1:SD1"/>
    <mergeCell ref="E2:I2"/>
    <mergeCell ref="J2:Q2"/>
    <mergeCell ref="R2:AC2"/>
    <mergeCell ref="AD2:AL2"/>
    <mergeCell ref="AM2:AX2"/>
    <mergeCell ref="HR1:JL1"/>
    <mergeCell ref="JM1:KK1"/>
    <mergeCell ref="KL1:KT1"/>
    <mergeCell ref="KU1:NJ1"/>
    <mergeCell ref="NK1:OF1"/>
    <mergeCell ref="OG1:OI1"/>
    <mergeCell ref="E1:BU1"/>
    <mergeCell ref="BV1:CT1"/>
    <mergeCell ref="CU1:DU1"/>
    <mergeCell ref="DV1:FK1"/>
    <mergeCell ref="FL1:HO1"/>
    <mergeCell ref="HP1:HQ1"/>
    <mergeCell ref="AY2:BE2"/>
    <mergeCell ref="BF2:BP2"/>
    <mergeCell ref="BQ2:BU2"/>
    <mergeCell ref="BW2:CE2"/>
    <mergeCell ref="CF2:CM2"/>
    <mergeCell ref="CN2:CT2"/>
    <mergeCell ref="OJ1:PL1"/>
    <mergeCell ref="PM1:QR1"/>
    <mergeCell ref="QS1:QW1"/>
    <mergeCell ref="ED2:EP2"/>
    <mergeCell ref="EQ2:FE2"/>
    <mergeCell ref="FF2:FK2"/>
    <mergeCell ref="FL2:FP2"/>
    <mergeCell ref="FQ2:GC2"/>
    <mergeCell ref="GD2:GY2"/>
    <mergeCell ref="CU2:CV2"/>
    <mergeCell ref="CW2:DG2"/>
    <mergeCell ref="DH2:DQ2"/>
    <mergeCell ref="DR2:DU2"/>
    <mergeCell ref="DV2:DY2"/>
    <mergeCell ref="DZ2:EC2"/>
    <mergeCell ref="IT2:JE2"/>
    <mergeCell ref="JF2:JG2"/>
    <mergeCell ref="JH2:JL2"/>
    <mergeCell ref="JM2:JO2"/>
    <mergeCell ref="JP2:JS2"/>
    <mergeCell ref="JT2:KB2"/>
    <mergeCell ref="GZ2:HF2"/>
    <mergeCell ref="HG2:HO2"/>
    <mergeCell ref="HP2:HQ2"/>
    <mergeCell ref="HS2:IE2"/>
    <mergeCell ref="IF2:IL2"/>
    <mergeCell ref="IM2:IS2"/>
    <mergeCell ref="LO2:LQ2"/>
    <mergeCell ref="LR2:LU2"/>
    <mergeCell ref="LV2:MC2"/>
    <mergeCell ref="MD2:ME2"/>
    <mergeCell ref="MG2:MO2"/>
    <mergeCell ref="MP2:MU2"/>
    <mergeCell ref="KC2:KD2"/>
    <mergeCell ref="KE2:KK2"/>
    <mergeCell ref="KL2:KP2"/>
    <mergeCell ref="KQ2:KT2"/>
    <mergeCell ref="KU2:LC2"/>
    <mergeCell ref="LD2:LN2"/>
    <mergeCell ref="OO2:OS2"/>
    <mergeCell ref="OT2:OU2"/>
    <mergeCell ref="OV2:OZ2"/>
    <mergeCell ref="PA2:PB2"/>
    <mergeCell ref="PC2:PF2"/>
    <mergeCell ref="PG2:PI2"/>
    <mergeCell ref="MV2:MY2"/>
    <mergeCell ref="MZ2:NC2"/>
    <mergeCell ref="ND2:NJ2"/>
    <mergeCell ref="NL2:OF2"/>
    <mergeCell ref="OG2:OH2"/>
    <mergeCell ref="OJ2:ON2"/>
    <mergeCell ref="QX2:RB2"/>
    <mergeCell ref="RC2:RF2"/>
    <mergeCell ref="RG2:RI2"/>
    <mergeCell ref="RK2:RQ2"/>
    <mergeCell ref="RS2:RY2"/>
    <mergeCell ref="RZ2:SD2"/>
    <mergeCell ref="PJ2:PL2"/>
    <mergeCell ref="PM2:PT2"/>
    <mergeCell ref="PU2:QB2"/>
    <mergeCell ref="QC2:QH2"/>
    <mergeCell ref="QI2:QR2"/>
    <mergeCell ref="QT2:QW2"/>
    <mergeCell ref="K3:K4"/>
    <mergeCell ref="L3:L4"/>
    <mergeCell ref="M3:M4"/>
    <mergeCell ref="N3:N4"/>
    <mergeCell ref="R3:R4"/>
    <mergeCell ref="S3:S4"/>
    <mergeCell ref="E3:E4"/>
    <mergeCell ref="F3:F4"/>
    <mergeCell ref="G3:G4"/>
    <mergeCell ref="H3:H4"/>
    <mergeCell ref="I3:I4"/>
    <mergeCell ref="J3:J4"/>
    <mergeCell ref="Z3:Z4"/>
    <mergeCell ref="AA3:AA4"/>
    <mergeCell ref="AB3:AB4"/>
    <mergeCell ref="AC3:AC4"/>
    <mergeCell ref="AD3:AD4"/>
    <mergeCell ref="AE3:AE4"/>
    <mergeCell ref="T3:T4"/>
    <mergeCell ref="U3:U4"/>
    <mergeCell ref="V3:V4"/>
    <mergeCell ref="W3:W4"/>
    <mergeCell ref="X3:X4"/>
    <mergeCell ref="Y3:Y4"/>
    <mergeCell ref="AL3:AL4"/>
    <mergeCell ref="AM3:AM4"/>
    <mergeCell ref="AN3:AN4"/>
    <mergeCell ref="AO3:AO4"/>
    <mergeCell ref="AP3:AP4"/>
    <mergeCell ref="AQ3:AQ4"/>
    <mergeCell ref="AF3:AF4"/>
    <mergeCell ref="AG3:AG4"/>
    <mergeCell ref="AH3:AH4"/>
    <mergeCell ref="AI3:AI4"/>
    <mergeCell ref="AJ3:AJ4"/>
    <mergeCell ref="AK3:AK4"/>
    <mergeCell ref="BA3:BA4"/>
    <mergeCell ref="BB3:BB4"/>
    <mergeCell ref="BC3:BC4"/>
    <mergeCell ref="BD3:BD4"/>
    <mergeCell ref="BE3:BE4"/>
    <mergeCell ref="BF3:BF4"/>
    <mergeCell ref="AR3:AR4"/>
    <mergeCell ref="AS3:AS4"/>
    <mergeCell ref="AT3:AT4"/>
    <mergeCell ref="AU3:AU4"/>
    <mergeCell ref="AY3:AY4"/>
    <mergeCell ref="AZ3:AZ4"/>
    <mergeCell ref="BM3:BM4"/>
    <mergeCell ref="BN3:BN4"/>
    <mergeCell ref="BQ3:BQ4"/>
    <mergeCell ref="BR3:BR4"/>
    <mergeCell ref="BS3:BS4"/>
    <mergeCell ref="BV3:BV4"/>
    <mergeCell ref="BG3:BG4"/>
    <mergeCell ref="BH3:BH4"/>
    <mergeCell ref="BI3:BI4"/>
    <mergeCell ref="BJ3:BJ4"/>
    <mergeCell ref="BK3:BK4"/>
    <mergeCell ref="BL3:BL4"/>
    <mergeCell ref="CD3:CD4"/>
    <mergeCell ref="CE3:CE4"/>
    <mergeCell ref="CF3:CF4"/>
    <mergeCell ref="CG3:CG4"/>
    <mergeCell ref="CH3:CH4"/>
    <mergeCell ref="CI3:CI4"/>
    <mergeCell ref="BW3:BW4"/>
    <mergeCell ref="BX3:BX4"/>
    <mergeCell ref="BY3:BY4"/>
    <mergeCell ref="BZ3:BZ4"/>
    <mergeCell ref="CA3:CA4"/>
    <mergeCell ref="CC3:CC4"/>
    <mergeCell ref="CU3:CU4"/>
    <mergeCell ref="CV3:CV4"/>
    <mergeCell ref="CW3:CW4"/>
    <mergeCell ref="CX3:CX4"/>
    <mergeCell ref="CY3:CY4"/>
    <mergeCell ref="CZ3:CZ4"/>
    <mergeCell ref="CJ3:CJ4"/>
    <mergeCell ref="CK3:CK4"/>
    <mergeCell ref="CL3:CL4"/>
    <mergeCell ref="CM3:CM4"/>
    <mergeCell ref="CN3:CN4"/>
    <mergeCell ref="CT3:CT4"/>
    <mergeCell ref="DJ3:DJ4"/>
    <mergeCell ref="DK3:DK4"/>
    <mergeCell ref="DL3:DL4"/>
    <mergeCell ref="DM3:DM4"/>
    <mergeCell ref="DN3:DN4"/>
    <mergeCell ref="DO3:DO4"/>
    <mergeCell ref="DA3:DA4"/>
    <mergeCell ref="DB3:DB4"/>
    <mergeCell ref="DC3:DC4"/>
    <mergeCell ref="DD3:DD4"/>
    <mergeCell ref="DH3:DH4"/>
    <mergeCell ref="DI3:DI4"/>
    <mergeCell ref="FM3:FM4"/>
    <mergeCell ref="FN3:FN4"/>
    <mergeCell ref="FP3:FP4"/>
    <mergeCell ref="FQ3:FQ4"/>
    <mergeCell ref="FR3:FR4"/>
    <mergeCell ref="FS3:FS4"/>
    <mergeCell ref="DR3:DR4"/>
    <mergeCell ref="DS3:DS4"/>
    <mergeCell ref="DT3:DT4"/>
    <mergeCell ref="FB3:FB4"/>
    <mergeCell ref="FC3:FC4"/>
    <mergeCell ref="FL3:FL4"/>
    <mergeCell ref="FZ3:FZ4"/>
    <mergeCell ref="GA3:GA4"/>
    <mergeCell ref="GC3:GC4"/>
    <mergeCell ref="GN3:GN4"/>
    <mergeCell ref="GO3:GO4"/>
    <mergeCell ref="GP3:GP4"/>
    <mergeCell ref="FT3:FT4"/>
    <mergeCell ref="FU3:FU4"/>
    <mergeCell ref="FV3:FV4"/>
    <mergeCell ref="FW3:FW4"/>
    <mergeCell ref="FX3:FX4"/>
    <mergeCell ref="FY3:FY4"/>
    <mergeCell ref="HG3:HG4"/>
    <mergeCell ref="HH3:HH4"/>
    <mergeCell ref="HI3:HI4"/>
    <mergeCell ref="HP3:HP4"/>
    <mergeCell ref="HQ3:HQ4"/>
    <mergeCell ref="HR3:HR4"/>
    <mergeCell ref="GZ3:GZ4"/>
    <mergeCell ref="HA3:HA4"/>
    <mergeCell ref="HB3:HB4"/>
    <mergeCell ref="HD3:HD4"/>
    <mergeCell ref="HE3:HE4"/>
    <mergeCell ref="HF3:HF4"/>
    <mergeCell ref="KZ3:KZ4"/>
    <mergeCell ref="LA3:LA4"/>
    <mergeCell ref="LB3:LB4"/>
    <mergeCell ref="LC3:LC4"/>
    <mergeCell ref="LD3:LD4"/>
    <mergeCell ref="LE3:LE4"/>
    <mergeCell ref="HS3:HS4"/>
    <mergeCell ref="KU3:KU4"/>
    <mergeCell ref="KV3:KV4"/>
    <mergeCell ref="KW3:KW4"/>
    <mergeCell ref="KX3:KX4"/>
    <mergeCell ref="KY3:KY4"/>
    <mergeCell ref="LL3:LL4"/>
    <mergeCell ref="LM3:LM4"/>
    <mergeCell ref="LN3:LN4"/>
    <mergeCell ref="LO3:LO4"/>
    <mergeCell ref="LP3:LP4"/>
    <mergeCell ref="LQ3:LQ4"/>
    <mergeCell ref="LF3:LF4"/>
    <mergeCell ref="LG3:LG4"/>
    <mergeCell ref="LH3:LH4"/>
    <mergeCell ref="LI3:LI4"/>
    <mergeCell ref="LJ3:LJ4"/>
    <mergeCell ref="LK3:LK4"/>
    <mergeCell ref="LX3:LX4"/>
    <mergeCell ref="LY3:LY4"/>
    <mergeCell ref="LZ3:LZ4"/>
    <mergeCell ref="MA3:MA4"/>
    <mergeCell ref="MB3:MB4"/>
    <mergeCell ref="MC3:MC4"/>
    <mergeCell ref="LR3:LR4"/>
    <mergeCell ref="LS3:LS4"/>
    <mergeCell ref="LT3:LT4"/>
    <mergeCell ref="LU3:LU4"/>
    <mergeCell ref="LV3:LV4"/>
    <mergeCell ref="LW3:LW4"/>
    <mergeCell ref="MJ3:MJ4"/>
    <mergeCell ref="MK3:MK4"/>
    <mergeCell ref="ML3:ML4"/>
    <mergeCell ref="MM3:MM4"/>
    <mergeCell ref="MN3:MN4"/>
    <mergeCell ref="MO3:MO4"/>
    <mergeCell ref="MD3:MD4"/>
    <mergeCell ref="ME3:ME4"/>
    <mergeCell ref="MF3:MF4"/>
    <mergeCell ref="MG3:MG4"/>
    <mergeCell ref="MH3:MH4"/>
    <mergeCell ref="MI3:MI4"/>
    <mergeCell ref="MV3:MV4"/>
    <mergeCell ref="MW3:MW4"/>
    <mergeCell ref="MX3:MX4"/>
    <mergeCell ref="MY3:MY4"/>
    <mergeCell ref="MZ3:MZ4"/>
    <mergeCell ref="NA3:NA4"/>
    <mergeCell ref="MP3:MP4"/>
    <mergeCell ref="MQ3:MQ4"/>
    <mergeCell ref="MR3:MR4"/>
    <mergeCell ref="MS3:MS4"/>
    <mergeCell ref="MT3:MT4"/>
    <mergeCell ref="MU3:MU4"/>
    <mergeCell ref="NH3:NH4"/>
    <mergeCell ref="NI3:NI4"/>
    <mergeCell ref="NJ3:NJ4"/>
    <mergeCell ref="NK3:NK4"/>
    <mergeCell ref="NL3:NL4"/>
    <mergeCell ref="NM3:NM4"/>
    <mergeCell ref="NB3:NB4"/>
    <mergeCell ref="NC3:NC4"/>
    <mergeCell ref="ND3:ND4"/>
    <mergeCell ref="NE3:NE4"/>
    <mergeCell ref="NF3:NF4"/>
    <mergeCell ref="NG3:NG4"/>
    <mergeCell ref="NT3:NT4"/>
    <mergeCell ref="NU3:NU4"/>
    <mergeCell ref="NV3:NV4"/>
    <mergeCell ref="NW3:NW4"/>
    <mergeCell ref="NX3:NX4"/>
    <mergeCell ref="NY3:NY4"/>
    <mergeCell ref="NN3:NN4"/>
    <mergeCell ref="NO3:NO4"/>
    <mergeCell ref="NP3:NP4"/>
    <mergeCell ref="NQ3:NQ4"/>
    <mergeCell ref="NR3:NR4"/>
    <mergeCell ref="NS3:NS4"/>
    <mergeCell ref="OF3:OF4"/>
    <mergeCell ref="OG3:OG4"/>
    <mergeCell ref="OH3:OH4"/>
    <mergeCell ref="OI3:OI4"/>
    <mergeCell ref="OJ3:OJ4"/>
    <mergeCell ref="OK3:OK4"/>
    <mergeCell ref="NZ3:NZ4"/>
    <mergeCell ref="OA3:OA4"/>
    <mergeCell ref="OB3:OB4"/>
    <mergeCell ref="OC3:OC4"/>
    <mergeCell ref="OD3:OD4"/>
    <mergeCell ref="OE3:OE4"/>
    <mergeCell ref="OR3:OR4"/>
    <mergeCell ref="OS3:OS4"/>
    <mergeCell ref="OT3:OT4"/>
    <mergeCell ref="OU3:OU4"/>
    <mergeCell ref="OV3:OV4"/>
    <mergeCell ref="OW3:OW4"/>
    <mergeCell ref="OL3:OL4"/>
    <mergeCell ref="OM3:OM4"/>
    <mergeCell ref="ON3:ON4"/>
    <mergeCell ref="OO3:OO4"/>
    <mergeCell ref="OP3:OP4"/>
    <mergeCell ref="OQ3:OQ4"/>
    <mergeCell ref="PD3:PD4"/>
    <mergeCell ref="PE3:PE4"/>
    <mergeCell ref="PF3:PF4"/>
    <mergeCell ref="PG3:PG4"/>
    <mergeCell ref="PH3:PH4"/>
    <mergeCell ref="PI3:PI4"/>
    <mergeCell ref="OX3:OX4"/>
    <mergeCell ref="OY3:OY4"/>
    <mergeCell ref="OZ3:OZ4"/>
    <mergeCell ref="PA3:PA4"/>
    <mergeCell ref="PB3:PB4"/>
    <mergeCell ref="PC3:PC4"/>
    <mergeCell ref="PP3:PP4"/>
    <mergeCell ref="PQ3:PQ4"/>
    <mergeCell ref="PR3:PR4"/>
    <mergeCell ref="PS3:PS4"/>
    <mergeCell ref="PT3:PT4"/>
    <mergeCell ref="PU3:PU4"/>
    <mergeCell ref="PJ3:PJ4"/>
    <mergeCell ref="PK3:PK4"/>
    <mergeCell ref="PL3:PL4"/>
    <mergeCell ref="PM3:PM4"/>
    <mergeCell ref="PN3:PN4"/>
    <mergeCell ref="PO3:PO4"/>
    <mergeCell ref="QB3:QB4"/>
    <mergeCell ref="QC3:QC4"/>
    <mergeCell ref="QD3:QD4"/>
    <mergeCell ref="QE3:QE4"/>
    <mergeCell ref="QF3:QF4"/>
    <mergeCell ref="QG3:QG4"/>
    <mergeCell ref="PV3:PV4"/>
    <mergeCell ref="PW3:PW4"/>
    <mergeCell ref="PX3:PX4"/>
    <mergeCell ref="PY3:PY4"/>
    <mergeCell ref="PZ3:PZ4"/>
    <mergeCell ref="QA3:QA4"/>
    <mergeCell ref="QN3:QN4"/>
    <mergeCell ref="QO3:QO4"/>
    <mergeCell ref="QP3:QP4"/>
    <mergeCell ref="QQ3:QQ4"/>
    <mergeCell ref="QR3:QR4"/>
    <mergeCell ref="QS3:QS4"/>
    <mergeCell ref="QH3:QH4"/>
    <mergeCell ref="QI3:QI4"/>
    <mergeCell ref="QJ3:QJ4"/>
    <mergeCell ref="QK3:QK4"/>
    <mergeCell ref="QL3:QL4"/>
    <mergeCell ref="QM3:QM4"/>
    <mergeCell ref="QZ3:QZ4"/>
    <mergeCell ref="RA3:RA4"/>
    <mergeCell ref="RB3:RB4"/>
    <mergeCell ref="RC3:RC4"/>
    <mergeCell ref="RD3:RD4"/>
    <mergeCell ref="RE3:RE4"/>
    <mergeCell ref="QT3:QT4"/>
    <mergeCell ref="QU3:QU4"/>
    <mergeCell ref="QV3:QV4"/>
    <mergeCell ref="QW3:QW4"/>
    <mergeCell ref="QX3:QX4"/>
    <mergeCell ref="QY3:QY4"/>
    <mergeCell ref="RL3:RL4"/>
    <mergeCell ref="RM3:RM4"/>
    <mergeCell ref="RN3:RN4"/>
    <mergeCell ref="RO3:RO4"/>
    <mergeCell ref="RP3:RP4"/>
    <mergeCell ref="RQ3:RQ4"/>
    <mergeCell ref="RF3:RF4"/>
    <mergeCell ref="RG3:RG4"/>
    <mergeCell ref="RH3:RH4"/>
    <mergeCell ref="RI3:RI4"/>
    <mergeCell ref="RJ3:RJ4"/>
    <mergeCell ref="RK3:RK4"/>
    <mergeCell ref="SD3:SD4"/>
    <mergeCell ref="RX3:RX4"/>
    <mergeCell ref="RY3:RY4"/>
    <mergeCell ref="RZ3:RZ4"/>
    <mergeCell ref="SA3:SA4"/>
    <mergeCell ref="SB3:SB4"/>
    <mergeCell ref="SC3:SC4"/>
    <mergeCell ref="RR3:RR4"/>
    <mergeCell ref="RS3:RS4"/>
    <mergeCell ref="RT3:RT4"/>
    <mergeCell ref="RU3:RU4"/>
    <mergeCell ref="RV3:RV4"/>
    <mergeCell ref="RW3:RW4"/>
  </mergeCells>
  <conditionalFormatting sqref="CJ24:CK195 AC9:AI17 AC19:AI27 AC29:AI39 AA52:AI52 AC212:AI221 AC223:AI233 AN9:AX17 AC41:AI51 AL9:AL17 AL19:AL27 AL29:AL39 AL41:AL49 AK52:AM52 AL212:AL221 AL223:AL233 AL50:AM51 AQ41:AX51 CL55:EB55 DR223:EA233 HD211:HO211 AN223:AX233 AQ19:AX27 AQ29:AX39 CL29:EA39 CL41:EA54 CL211:DN217 CL218:DD218 DH218:DN218 CL219:DN238 GW223:GX232 AN28:BW28 AN212:BW221 BB9:BW17 BB19:BW27 BB29:BW39 BB41:BW51 BB67:BW85 BB223:BW233 AQ52:BW52 E9:N238 GR78:GX78 GW43:GX43 GY8:GY147 DR234:FA238 DR196:FA222 ED223:FA233 ED41:FA55 CL40:FA40 ED29:FA39 CL8:FA28 CL56:FA195 BX9:CI238 E8:CK8 E242:DN311 GQ233:GX238 GQ223:GU227 GQ228:GT229 GQ43:GU43 GQ79:GX147 GQ230:GU232 GQ8:GX42 GQ44:GX77 FB8:GP238 DR242:RX311 HD8:IC8 HD19:HR27 HD28:IC28 HD222:HO222 HD212:HJ221 HD234:HO234 HD223:HJ233 HM223:HO233 HD235:HJ238 HD9:HR17 HD29:HE39 HD40:IC40 HD66:IC66 HD41:HR65 HD67:HE89 HD91:HE105 HD117:IC117 HD111:HR116 HD118:HJ123 HD124:IC124 HD130:IC130 HD125:HR129 HD131:HF136 HD137:IC137 HD147:IC147 HD138:HR146 HD155:IC155 GQ155:GX222 GQ148:GW154 GY155:GY238 HS196:IC196 HD156:HR195 HS205:IC205 HS211:IC211 HS222:IC222 HS234:IC234 R53:BW66 R234:BW238 R222:BW222 R40:BW40 R18:BW18 R86:BW211 R19:Y27 R67:AX85 R223:Y233 R212:Y221 R41:Y52 R29:Y39 R28:AL28 R9:Y17 IM234:KT234 IM222:KT222 IM211:KT211 IM205:KT205 IM196:KT196 IM155:KT155 IM147:KT147 IM137:KT137 IM130:KT130 IM124:KT124 IM117:KT117 IM110:KT110 IM106:KT106 IM90:KT90 IM66:KT66 IM40:KT40 IM18:KT18 IM28:KT28 IM8:KT8 IE234:IK234 IE222:IK222 IE211:IK211 IE205:IK205 IE196:IK196 IE155:IK155 IE147:IK147 IE137:IK137 IE130:IK130 IE124:IK124 IE117:IK117 IE66:IK66 IE40:IK40 IE28:IK28 IE8:IK8 HD18:IK18 HD90:IK90 HD106:IK106 HD110:IK110 RZ242:UZ311 SB8:UZ8 SB28:UZ28 SE9:UZ27 SB40:UZ238 SE29:UZ39">
    <cfRule type="cellIs" dxfId="7231" priority="579" operator="equal">
      <formula>2</formula>
    </cfRule>
    <cfRule type="cellIs" dxfId="7230" priority="580" operator="equal">
      <formula>1</formula>
    </cfRule>
  </conditionalFormatting>
  <conditionalFormatting sqref="DO242:DQ311 DO211:DQ238">
    <cfRule type="cellIs" dxfId="7229" priority="577" operator="equal">
      <formula>2</formula>
    </cfRule>
    <cfRule type="cellIs" dxfId="7228" priority="578" operator="equal">
      <formula>1</formula>
    </cfRule>
  </conditionalFormatting>
  <conditionalFormatting sqref="HD196:HO196 CL196:DN204 HD197:HD204">
    <cfRule type="cellIs" dxfId="7227" priority="575" operator="equal">
      <formula>2</formula>
    </cfRule>
    <cfRule type="cellIs" dxfId="7226" priority="576" operator="equal">
      <formula>1</formula>
    </cfRule>
  </conditionalFormatting>
  <conditionalFormatting sqref="DO196:DQ204">
    <cfRule type="cellIs" dxfId="7225" priority="573" operator="equal">
      <formula>2</formula>
    </cfRule>
    <cfRule type="cellIs" dxfId="7224" priority="574" operator="equal">
      <formula>1</formula>
    </cfRule>
  </conditionalFormatting>
  <conditionalFormatting sqref="HD205:HO205 CL205:DN210 HD206:HJ210 HM206:HO210">
    <cfRule type="cellIs" dxfId="7223" priority="571" operator="equal">
      <formula>2</formula>
    </cfRule>
    <cfRule type="cellIs" dxfId="7222" priority="572" operator="equal">
      <formula>1</formula>
    </cfRule>
  </conditionalFormatting>
  <conditionalFormatting sqref="DO205:DQ210">
    <cfRule type="cellIs" dxfId="7221" priority="569" operator="equal">
      <formula>2</formula>
    </cfRule>
    <cfRule type="cellIs" dxfId="7220" priority="570" operator="equal">
      <formula>1</formula>
    </cfRule>
  </conditionalFormatting>
  <conditionalFormatting sqref="CJ211:CK238 CJ9:CK19 CJ21:CK21 CK22:CK23">
    <cfRule type="cellIs" dxfId="7219" priority="567" operator="equal">
      <formula>2</formula>
    </cfRule>
    <cfRule type="cellIs" dxfId="7218" priority="568" operator="equal">
      <formula>1</formula>
    </cfRule>
  </conditionalFormatting>
  <conditionalFormatting sqref="CJ196:CK204">
    <cfRule type="cellIs" dxfId="7217" priority="565" operator="equal">
      <formula>2</formula>
    </cfRule>
    <cfRule type="cellIs" dxfId="7216" priority="566" operator="equal">
      <formula>1</formula>
    </cfRule>
  </conditionalFormatting>
  <conditionalFormatting sqref="CJ205:CK210">
    <cfRule type="cellIs" dxfId="7215" priority="563" operator="equal">
      <formula>2</formula>
    </cfRule>
    <cfRule type="cellIs" dxfId="7214" priority="564" operator="equal">
      <formula>1</formula>
    </cfRule>
  </conditionalFormatting>
  <conditionalFormatting sqref="CJ20">
    <cfRule type="cellIs" dxfId="7213" priority="561" operator="equal">
      <formula>2</formula>
    </cfRule>
    <cfRule type="cellIs" dxfId="7212" priority="562" operator="equal">
      <formula>1</formula>
    </cfRule>
  </conditionalFormatting>
  <conditionalFormatting sqref="CK20">
    <cfRule type="cellIs" dxfId="7211" priority="559" operator="equal">
      <formula>2</formula>
    </cfRule>
    <cfRule type="cellIs" dxfId="7210" priority="560" operator="equal">
      <formula>1</formula>
    </cfRule>
  </conditionalFormatting>
  <conditionalFormatting sqref="CJ22">
    <cfRule type="cellIs" dxfId="7209" priority="557" operator="equal">
      <formula>2</formula>
    </cfRule>
    <cfRule type="cellIs" dxfId="7208" priority="558" operator="equal">
      <formula>1</formula>
    </cfRule>
  </conditionalFormatting>
  <conditionalFormatting sqref="CJ23">
    <cfRule type="cellIs" dxfId="7207" priority="555" operator="equal">
      <formula>2</formula>
    </cfRule>
    <cfRule type="cellIs" dxfId="7206" priority="556" operator="equal">
      <formula>1</formula>
    </cfRule>
  </conditionalFormatting>
  <conditionalFormatting sqref="HP211:HR211 HP222:HR234">
    <cfRule type="cellIs" dxfId="7205" priority="553" operator="equal">
      <formula>2</formula>
    </cfRule>
    <cfRule type="cellIs" dxfId="7204" priority="554" operator="equal">
      <formula>1</formula>
    </cfRule>
  </conditionalFormatting>
  <conditionalFormatting sqref="HP196:HR196">
    <cfRule type="cellIs" dxfId="7203" priority="551" operator="equal">
      <formula>2</formula>
    </cfRule>
    <cfRule type="cellIs" dxfId="7202" priority="552" operator="equal">
      <formula>1</formula>
    </cfRule>
  </conditionalFormatting>
  <conditionalFormatting sqref="HP205:HR210">
    <cfRule type="cellIs" dxfId="7201" priority="549" operator="equal">
      <formula>2</formula>
    </cfRule>
    <cfRule type="cellIs" dxfId="7200" priority="550" operator="equal">
      <formula>1</formula>
    </cfRule>
  </conditionalFormatting>
  <conditionalFormatting sqref="Z9:Z17">
    <cfRule type="cellIs" dxfId="7199" priority="547" operator="equal">
      <formula>2</formula>
    </cfRule>
    <cfRule type="cellIs" dxfId="7198" priority="548" operator="equal">
      <formula>1</formula>
    </cfRule>
  </conditionalFormatting>
  <conditionalFormatting sqref="Z19:Z27">
    <cfRule type="cellIs" dxfId="7197" priority="545" operator="equal">
      <formula>2</formula>
    </cfRule>
    <cfRule type="cellIs" dxfId="7196" priority="546" operator="equal">
      <formula>1</formula>
    </cfRule>
  </conditionalFormatting>
  <conditionalFormatting sqref="Z29:Z39">
    <cfRule type="cellIs" dxfId="7195" priority="543" operator="equal">
      <formula>2</formula>
    </cfRule>
    <cfRule type="cellIs" dxfId="7194" priority="544" operator="equal">
      <formula>1</formula>
    </cfRule>
  </conditionalFormatting>
  <conditionalFormatting sqref="Z41:Z52">
    <cfRule type="cellIs" dxfId="7193" priority="541" operator="equal">
      <formula>2</formula>
    </cfRule>
    <cfRule type="cellIs" dxfId="7192" priority="542" operator="equal">
      <formula>1</formula>
    </cfRule>
  </conditionalFormatting>
  <conditionalFormatting sqref="Z212:Z221">
    <cfRule type="cellIs" dxfId="7191" priority="539" operator="equal">
      <formula>2</formula>
    </cfRule>
    <cfRule type="cellIs" dxfId="7190" priority="540" operator="equal">
      <formula>1</formula>
    </cfRule>
  </conditionalFormatting>
  <conditionalFormatting sqref="Z223:Z233">
    <cfRule type="cellIs" dxfId="7189" priority="537" operator="equal">
      <formula>2</formula>
    </cfRule>
    <cfRule type="cellIs" dxfId="7188" priority="538" operator="equal">
      <formula>1</formula>
    </cfRule>
  </conditionalFormatting>
  <conditionalFormatting sqref="AA9:AA17">
    <cfRule type="cellIs" dxfId="7187" priority="535" operator="equal">
      <formula>2</formula>
    </cfRule>
    <cfRule type="cellIs" dxfId="7186" priority="536" operator="equal">
      <formula>1</formula>
    </cfRule>
  </conditionalFormatting>
  <conditionalFormatting sqref="AA19:AA27">
    <cfRule type="cellIs" dxfId="7185" priority="533" operator="equal">
      <formula>2</formula>
    </cfRule>
    <cfRule type="cellIs" dxfId="7184" priority="534" operator="equal">
      <formula>1</formula>
    </cfRule>
  </conditionalFormatting>
  <conditionalFormatting sqref="AA29:AA39">
    <cfRule type="cellIs" dxfId="7183" priority="531" operator="equal">
      <formula>2</formula>
    </cfRule>
    <cfRule type="cellIs" dxfId="7182" priority="532" operator="equal">
      <formula>1</formula>
    </cfRule>
  </conditionalFormatting>
  <conditionalFormatting sqref="AA41:AA51">
    <cfRule type="cellIs" dxfId="7181" priority="529" operator="equal">
      <formula>2</formula>
    </cfRule>
    <cfRule type="cellIs" dxfId="7180" priority="530" operator="equal">
      <formula>1</formula>
    </cfRule>
  </conditionalFormatting>
  <conditionalFormatting sqref="AA212:AA221">
    <cfRule type="cellIs" dxfId="7179" priority="527" operator="equal">
      <formula>2</formula>
    </cfRule>
    <cfRule type="cellIs" dxfId="7178" priority="528" operator="equal">
      <formula>1</formula>
    </cfRule>
  </conditionalFormatting>
  <conditionalFormatting sqref="AA223:AA233">
    <cfRule type="cellIs" dxfId="7177" priority="525" operator="equal">
      <formula>2</formula>
    </cfRule>
    <cfRule type="cellIs" dxfId="7176" priority="526" operator="equal">
      <formula>1</formula>
    </cfRule>
  </conditionalFormatting>
  <conditionalFormatting sqref="AB9:AB17">
    <cfRule type="cellIs" dxfId="7175" priority="523" operator="equal">
      <formula>2</formula>
    </cfRule>
    <cfRule type="cellIs" dxfId="7174" priority="524" operator="equal">
      <formula>1</formula>
    </cfRule>
  </conditionalFormatting>
  <conditionalFormatting sqref="AB19:AB27">
    <cfRule type="cellIs" dxfId="7173" priority="521" operator="equal">
      <formula>2</formula>
    </cfRule>
    <cfRule type="cellIs" dxfId="7172" priority="522" operator="equal">
      <formula>1</formula>
    </cfRule>
  </conditionalFormatting>
  <conditionalFormatting sqref="AB29:AB39">
    <cfRule type="cellIs" dxfId="7171" priority="519" operator="equal">
      <formula>2</formula>
    </cfRule>
    <cfRule type="cellIs" dxfId="7170" priority="520" operator="equal">
      <formula>1</formula>
    </cfRule>
  </conditionalFormatting>
  <conditionalFormatting sqref="AB41:AB51">
    <cfRule type="cellIs" dxfId="7169" priority="517" operator="equal">
      <formula>2</formula>
    </cfRule>
    <cfRule type="cellIs" dxfId="7168" priority="518" operator="equal">
      <formula>1</formula>
    </cfRule>
  </conditionalFormatting>
  <conditionalFormatting sqref="AB212:AB221">
    <cfRule type="cellIs" dxfId="7167" priority="515" operator="equal">
      <formula>2</formula>
    </cfRule>
    <cfRule type="cellIs" dxfId="7166" priority="516" operator="equal">
      <formula>1</formula>
    </cfRule>
  </conditionalFormatting>
  <conditionalFormatting sqref="AB223:AB233">
    <cfRule type="cellIs" dxfId="7165" priority="513" operator="equal">
      <formula>2</formula>
    </cfRule>
    <cfRule type="cellIs" dxfId="7164" priority="514" operator="equal">
      <formula>1</formula>
    </cfRule>
  </conditionalFormatting>
  <conditionalFormatting sqref="AM9:AM17">
    <cfRule type="cellIs" dxfId="7163" priority="511" operator="equal">
      <formula>2</formula>
    </cfRule>
    <cfRule type="cellIs" dxfId="7162" priority="512" operator="equal">
      <formula>1</formula>
    </cfRule>
  </conditionalFormatting>
  <conditionalFormatting sqref="AM19:AM27">
    <cfRule type="cellIs" dxfId="7161" priority="509" operator="equal">
      <formula>2</formula>
    </cfRule>
    <cfRule type="cellIs" dxfId="7160" priority="510" operator="equal">
      <formula>1</formula>
    </cfRule>
  </conditionalFormatting>
  <conditionalFormatting sqref="AM28">
    <cfRule type="cellIs" dxfId="7159" priority="507" operator="equal">
      <formula>2</formula>
    </cfRule>
    <cfRule type="cellIs" dxfId="7158" priority="508" operator="equal">
      <formula>1</formula>
    </cfRule>
  </conditionalFormatting>
  <conditionalFormatting sqref="AM29:AM39">
    <cfRule type="cellIs" dxfId="7157" priority="505" operator="equal">
      <formula>2</formula>
    </cfRule>
    <cfRule type="cellIs" dxfId="7156" priority="506" operator="equal">
      <formula>1</formula>
    </cfRule>
  </conditionalFormatting>
  <conditionalFormatting sqref="AM41:AM49">
    <cfRule type="cellIs" dxfId="7155" priority="503" operator="equal">
      <formula>2</formula>
    </cfRule>
    <cfRule type="cellIs" dxfId="7154" priority="504" operator="equal">
      <formula>1</formula>
    </cfRule>
  </conditionalFormatting>
  <conditionalFormatting sqref="AM212:AM221">
    <cfRule type="cellIs" dxfId="7153" priority="501" operator="equal">
      <formula>2</formula>
    </cfRule>
    <cfRule type="cellIs" dxfId="7152" priority="502" operator="equal">
      <formula>1</formula>
    </cfRule>
  </conditionalFormatting>
  <conditionalFormatting sqref="AM223:AM233">
    <cfRule type="cellIs" dxfId="7151" priority="499" operator="equal">
      <formula>2</formula>
    </cfRule>
    <cfRule type="cellIs" dxfId="7150" priority="500" operator="equal">
      <formula>1</formula>
    </cfRule>
  </conditionalFormatting>
  <conditionalFormatting sqref="AJ9:AJ17">
    <cfRule type="cellIs" dxfId="7149" priority="497" operator="equal">
      <formula>2</formula>
    </cfRule>
    <cfRule type="cellIs" dxfId="7148" priority="498" operator="equal">
      <formula>1</formula>
    </cfRule>
  </conditionalFormatting>
  <conditionalFormatting sqref="AJ19:AJ27">
    <cfRule type="cellIs" dxfId="7147" priority="495" operator="equal">
      <formula>2</formula>
    </cfRule>
    <cfRule type="cellIs" dxfId="7146" priority="496" operator="equal">
      <formula>1</formula>
    </cfRule>
  </conditionalFormatting>
  <conditionalFormatting sqref="AJ29:AJ39">
    <cfRule type="cellIs" dxfId="7145" priority="493" operator="equal">
      <formula>2</formula>
    </cfRule>
    <cfRule type="cellIs" dxfId="7144" priority="494" operator="equal">
      <formula>1</formula>
    </cfRule>
  </conditionalFormatting>
  <conditionalFormatting sqref="AJ41:AJ52">
    <cfRule type="cellIs" dxfId="7143" priority="491" operator="equal">
      <formula>2</formula>
    </cfRule>
    <cfRule type="cellIs" dxfId="7142" priority="492" operator="equal">
      <formula>1</formula>
    </cfRule>
  </conditionalFormatting>
  <conditionalFormatting sqref="AJ212:AJ221">
    <cfRule type="cellIs" dxfId="7141" priority="489" operator="equal">
      <formula>2</formula>
    </cfRule>
    <cfRule type="cellIs" dxfId="7140" priority="490" operator="equal">
      <formula>1</formula>
    </cfRule>
  </conditionalFormatting>
  <conditionalFormatting sqref="AJ223:AJ233">
    <cfRule type="cellIs" dxfId="7139" priority="487" operator="equal">
      <formula>2</formula>
    </cfRule>
    <cfRule type="cellIs" dxfId="7138" priority="488" operator="equal">
      <formula>1</formula>
    </cfRule>
  </conditionalFormatting>
  <conditionalFormatting sqref="AK9:AK17">
    <cfRule type="cellIs" dxfId="7137" priority="485" operator="equal">
      <formula>2</formula>
    </cfRule>
    <cfRule type="cellIs" dxfId="7136" priority="486" operator="equal">
      <formula>1</formula>
    </cfRule>
  </conditionalFormatting>
  <conditionalFormatting sqref="AK19:AK27">
    <cfRule type="cellIs" dxfId="7135" priority="483" operator="equal">
      <formula>2</formula>
    </cfRule>
    <cfRule type="cellIs" dxfId="7134" priority="484" operator="equal">
      <formula>1</formula>
    </cfRule>
  </conditionalFormatting>
  <conditionalFormatting sqref="AK29:AK39">
    <cfRule type="cellIs" dxfId="7133" priority="481" operator="equal">
      <formula>2</formula>
    </cfRule>
    <cfRule type="cellIs" dxfId="7132" priority="482" operator="equal">
      <formula>1</formula>
    </cfRule>
  </conditionalFormatting>
  <conditionalFormatting sqref="AK41:AK51">
    <cfRule type="cellIs" dxfId="7131" priority="479" operator="equal">
      <formula>2</formula>
    </cfRule>
    <cfRule type="cellIs" dxfId="7130" priority="480" operator="equal">
      <formula>1</formula>
    </cfRule>
  </conditionalFormatting>
  <conditionalFormatting sqref="AK212:AK221">
    <cfRule type="cellIs" dxfId="7129" priority="477" operator="equal">
      <formula>2</formula>
    </cfRule>
    <cfRule type="cellIs" dxfId="7128" priority="478" operator="equal">
      <formula>1</formula>
    </cfRule>
  </conditionalFormatting>
  <conditionalFormatting sqref="AK223:AK233">
    <cfRule type="cellIs" dxfId="7127" priority="475" operator="equal">
      <formula>2</formula>
    </cfRule>
    <cfRule type="cellIs" dxfId="7126" priority="476" operator="equal">
      <formula>1</formula>
    </cfRule>
  </conditionalFormatting>
  <conditionalFormatting sqref="AN19:AN27">
    <cfRule type="cellIs" dxfId="7125" priority="473" operator="equal">
      <formula>2</formula>
    </cfRule>
    <cfRule type="cellIs" dxfId="7124" priority="474" operator="equal">
      <formula>1</formula>
    </cfRule>
  </conditionalFormatting>
  <conditionalFormatting sqref="AN29:AN39">
    <cfRule type="cellIs" dxfId="7123" priority="471" operator="equal">
      <formula>2</formula>
    </cfRule>
    <cfRule type="cellIs" dxfId="7122" priority="472" operator="equal">
      <formula>1</formula>
    </cfRule>
  </conditionalFormatting>
  <conditionalFormatting sqref="AN41:AN52">
    <cfRule type="cellIs" dxfId="7121" priority="469" operator="equal">
      <formula>2</formula>
    </cfRule>
    <cfRule type="cellIs" dxfId="7120" priority="470" operator="equal">
      <formula>1</formula>
    </cfRule>
  </conditionalFormatting>
  <conditionalFormatting sqref="AO19:AO27">
    <cfRule type="cellIs" dxfId="7119" priority="467" operator="equal">
      <formula>2</formula>
    </cfRule>
    <cfRule type="cellIs" dxfId="7118" priority="468" operator="equal">
      <formula>1</formula>
    </cfRule>
  </conditionalFormatting>
  <conditionalFormatting sqref="AP19:AP27">
    <cfRule type="cellIs" dxfId="7117" priority="465" operator="equal">
      <formula>2</formula>
    </cfRule>
    <cfRule type="cellIs" dxfId="7116" priority="466" operator="equal">
      <formula>1</formula>
    </cfRule>
  </conditionalFormatting>
  <conditionalFormatting sqref="AO29:AO39">
    <cfRule type="cellIs" dxfId="7115" priority="463" operator="equal">
      <formula>2</formula>
    </cfRule>
    <cfRule type="cellIs" dxfId="7114" priority="464" operator="equal">
      <formula>1</formula>
    </cfRule>
  </conditionalFormatting>
  <conditionalFormatting sqref="AP29:AP39">
    <cfRule type="cellIs" dxfId="7113" priority="461" operator="equal">
      <formula>2</formula>
    </cfRule>
    <cfRule type="cellIs" dxfId="7112" priority="462" operator="equal">
      <formula>1</formula>
    </cfRule>
  </conditionalFormatting>
  <conditionalFormatting sqref="AO41:AO52">
    <cfRule type="cellIs" dxfId="7111" priority="459" operator="equal">
      <formula>2</formula>
    </cfRule>
    <cfRule type="cellIs" dxfId="7110" priority="460" operator="equal">
      <formula>1</formula>
    </cfRule>
  </conditionalFormatting>
  <conditionalFormatting sqref="AP41:AP52">
    <cfRule type="cellIs" dxfId="7109" priority="457" operator="equal">
      <formula>2</formula>
    </cfRule>
    <cfRule type="cellIs" dxfId="7108" priority="458" operator="equal">
      <formula>1</formula>
    </cfRule>
  </conditionalFormatting>
  <conditionalFormatting sqref="AY9:AY17">
    <cfRule type="cellIs" dxfId="7107" priority="455" operator="equal">
      <formula>2</formula>
    </cfRule>
    <cfRule type="cellIs" dxfId="7106" priority="456" operator="equal">
      <formula>1</formula>
    </cfRule>
  </conditionalFormatting>
  <conditionalFormatting sqref="AZ9:BA17">
    <cfRule type="cellIs" dxfId="7105" priority="453" operator="equal">
      <formula>2</formula>
    </cfRule>
    <cfRule type="cellIs" dxfId="7104" priority="454" operator="equal">
      <formula>1</formula>
    </cfRule>
  </conditionalFormatting>
  <conditionalFormatting sqref="AY19:AY27">
    <cfRule type="cellIs" dxfId="7103" priority="451" operator="equal">
      <formula>2</formula>
    </cfRule>
    <cfRule type="cellIs" dxfId="7102" priority="452" operator="equal">
      <formula>1</formula>
    </cfRule>
  </conditionalFormatting>
  <conditionalFormatting sqref="AZ19:BA27">
    <cfRule type="cellIs" dxfId="7101" priority="449" operator="equal">
      <formula>2</formula>
    </cfRule>
    <cfRule type="cellIs" dxfId="7100" priority="450" operator="equal">
      <formula>1</formula>
    </cfRule>
  </conditionalFormatting>
  <conditionalFormatting sqref="AY29:AY39">
    <cfRule type="cellIs" dxfId="7099" priority="447" operator="equal">
      <formula>2</formula>
    </cfRule>
    <cfRule type="cellIs" dxfId="7098" priority="448" operator="equal">
      <formula>1</formula>
    </cfRule>
  </conditionalFormatting>
  <conditionalFormatting sqref="AZ29:BA39">
    <cfRule type="cellIs" dxfId="7097" priority="445" operator="equal">
      <formula>2</formula>
    </cfRule>
    <cfRule type="cellIs" dxfId="7096" priority="446" operator="equal">
      <formula>1</formula>
    </cfRule>
  </conditionalFormatting>
  <conditionalFormatting sqref="AY41:AY51">
    <cfRule type="cellIs" dxfId="7095" priority="443" operator="equal">
      <formula>2</formula>
    </cfRule>
    <cfRule type="cellIs" dxfId="7094" priority="444" operator="equal">
      <formula>1</formula>
    </cfRule>
  </conditionalFormatting>
  <conditionalFormatting sqref="AZ41:BA51">
    <cfRule type="cellIs" dxfId="7093" priority="441" operator="equal">
      <formula>2</formula>
    </cfRule>
    <cfRule type="cellIs" dxfId="7092" priority="442" operator="equal">
      <formula>1</formula>
    </cfRule>
  </conditionalFormatting>
  <conditionalFormatting sqref="AY67:AY85">
    <cfRule type="cellIs" dxfId="7091" priority="439" operator="equal">
      <formula>2</formula>
    </cfRule>
    <cfRule type="cellIs" dxfId="7090" priority="440" operator="equal">
      <formula>1</formula>
    </cfRule>
  </conditionalFormatting>
  <conditionalFormatting sqref="AZ67:BA85">
    <cfRule type="cellIs" dxfId="7089" priority="437" operator="equal">
      <formula>2</formula>
    </cfRule>
    <cfRule type="cellIs" dxfId="7088" priority="438" operator="equal">
      <formula>1</formula>
    </cfRule>
  </conditionalFormatting>
  <conditionalFormatting sqref="AY223:AY233">
    <cfRule type="cellIs" dxfId="7087" priority="435" operator="equal">
      <formula>2</formula>
    </cfRule>
    <cfRule type="cellIs" dxfId="7086" priority="436" operator="equal">
      <formula>1</formula>
    </cfRule>
  </conditionalFormatting>
  <conditionalFormatting sqref="AZ223:BA233">
    <cfRule type="cellIs" dxfId="7085" priority="433" operator="equal">
      <formula>2</formula>
    </cfRule>
    <cfRule type="cellIs" dxfId="7084" priority="434" operator="equal">
      <formula>1</formula>
    </cfRule>
  </conditionalFormatting>
  <conditionalFormatting sqref="EB29:EB39">
    <cfRule type="cellIs" dxfId="7083" priority="431" operator="equal">
      <formula>2</formula>
    </cfRule>
    <cfRule type="cellIs" dxfId="7082" priority="432" operator="equal">
      <formula>1</formula>
    </cfRule>
  </conditionalFormatting>
  <conditionalFormatting sqref="EC29:EC39">
    <cfRule type="cellIs" dxfId="7081" priority="429" operator="equal">
      <formula>2</formula>
    </cfRule>
    <cfRule type="cellIs" dxfId="7080" priority="430" operator="equal">
      <formula>1</formula>
    </cfRule>
  </conditionalFormatting>
  <conditionalFormatting sqref="EB41:EB54">
    <cfRule type="cellIs" dxfId="7079" priority="427" operator="equal">
      <formula>2</formula>
    </cfRule>
    <cfRule type="cellIs" dxfId="7078" priority="428" operator="equal">
      <formula>1</formula>
    </cfRule>
  </conditionalFormatting>
  <conditionalFormatting sqref="EC41:EC55">
    <cfRule type="cellIs" dxfId="7077" priority="425" operator="equal">
      <formula>2</formula>
    </cfRule>
    <cfRule type="cellIs" dxfId="7076" priority="426" operator="equal">
      <formula>1</formula>
    </cfRule>
  </conditionalFormatting>
  <conditionalFormatting sqref="EB223:EB233">
    <cfRule type="cellIs" dxfId="7075" priority="423" operator="equal">
      <formula>2</formula>
    </cfRule>
    <cfRule type="cellIs" dxfId="7074" priority="424" operator="equal">
      <formula>1</formula>
    </cfRule>
  </conditionalFormatting>
  <conditionalFormatting sqref="EC223:EC233">
    <cfRule type="cellIs" dxfId="7073" priority="421" operator="equal">
      <formula>2</formula>
    </cfRule>
    <cfRule type="cellIs" dxfId="7072" priority="422" operator="equal">
      <formula>1</formula>
    </cfRule>
  </conditionalFormatting>
  <conditionalFormatting sqref="LH130">
    <cfRule type="cellIs" dxfId="7071" priority="391" operator="equal">
      <formula>2</formula>
    </cfRule>
    <cfRule type="cellIs" dxfId="7070" priority="392" operator="equal">
      <formula>1</formula>
    </cfRule>
  </conditionalFormatting>
  <conditionalFormatting sqref="GU228:GU229">
    <cfRule type="cellIs" dxfId="7069" priority="419" operator="equal">
      <formula>2</formula>
    </cfRule>
    <cfRule type="cellIs" dxfId="7068" priority="420" operator="equal">
      <formula>1</formula>
    </cfRule>
  </conditionalFormatting>
  <conditionalFormatting sqref="GV43">
    <cfRule type="cellIs" dxfId="7067" priority="417" operator="equal">
      <formula>2</formula>
    </cfRule>
    <cfRule type="cellIs" dxfId="7066" priority="418" operator="equal">
      <formula>1</formula>
    </cfRule>
  </conditionalFormatting>
  <conditionalFormatting sqref="GV223:GV227 GV230:GV232">
    <cfRule type="cellIs" dxfId="7065" priority="415" operator="equal">
      <formula>2</formula>
    </cfRule>
    <cfRule type="cellIs" dxfId="7064" priority="416" operator="equal">
      <formula>1</formula>
    </cfRule>
  </conditionalFormatting>
  <conditionalFormatting sqref="GV228:GV229">
    <cfRule type="cellIs" dxfId="7063" priority="413" operator="equal">
      <formula>2</formula>
    </cfRule>
    <cfRule type="cellIs" dxfId="7062" priority="414" operator="equal">
      <formula>1</formula>
    </cfRule>
  </conditionalFormatting>
  <conditionalFormatting sqref="RY242:RY311">
    <cfRule type="cellIs" dxfId="7061" priority="411" operator="equal">
      <formula>2</formula>
    </cfRule>
    <cfRule type="cellIs" dxfId="7060" priority="412" operator="equal">
      <formula>1</formula>
    </cfRule>
  </conditionalFormatting>
  <conditionalFormatting sqref="GZ8:HC106 GZ110:HC147 GZ107:HB109 GZ155:HC238">
    <cfRule type="cellIs" dxfId="7059" priority="409" operator="equal">
      <formula>2</formula>
    </cfRule>
    <cfRule type="cellIs" dxfId="7058" priority="410" operator="equal">
      <formula>1</formula>
    </cfRule>
  </conditionalFormatting>
  <conditionalFormatting sqref="KX130 LB130:LD130 LL130:LR130 LV130:MD130 ML130:MM130 MP130 MF130 MV130:NH130 MH130 MT130 NJ130 KU40:NJ40 KU66:NJ66 KU90:NJ90 KU106:NJ106 KU110:NJ110 KU117:NJ117 KU124:NJ124 KU137:NJ137 KU147:NJ147 KU155:NJ155 KU196:NJ196 KU205:NJ205 KU28:NJ28">
    <cfRule type="cellIs" dxfId="7057" priority="407" operator="equal">
      <formula>2</formula>
    </cfRule>
    <cfRule type="cellIs" dxfId="7056" priority="408" operator="equal">
      <formula>1</formula>
    </cfRule>
  </conditionalFormatting>
  <conditionalFormatting sqref="KU130">
    <cfRule type="cellIs" dxfId="7055" priority="405" operator="equal">
      <formula>2</formula>
    </cfRule>
    <cfRule type="cellIs" dxfId="7054" priority="406" operator="equal">
      <formula>1</formula>
    </cfRule>
  </conditionalFormatting>
  <conditionalFormatting sqref="KV130">
    <cfRule type="cellIs" dxfId="7053" priority="403" operator="equal">
      <formula>2</formula>
    </cfRule>
    <cfRule type="cellIs" dxfId="7052" priority="404" operator="equal">
      <formula>1</formula>
    </cfRule>
  </conditionalFormatting>
  <conditionalFormatting sqref="KW130">
    <cfRule type="cellIs" dxfId="7051" priority="401" operator="equal">
      <formula>2</formula>
    </cfRule>
    <cfRule type="cellIs" dxfId="7050" priority="402" operator="equal">
      <formula>1</formula>
    </cfRule>
  </conditionalFormatting>
  <conditionalFormatting sqref="LA130">
    <cfRule type="cellIs" dxfId="7049" priority="399" operator="equal">
      <formula>2</formula>
    </cfRule>
    <cfRule type="cellIs" dxfId="7048" priority="400" operator="equal">
      <formula>1</formula>
    </cfRule>
  </conditionalFormatting>
  <conditionalFormatting sqref="LE130">
    <cfRule type="cellIs" dxfId="7047" priority="397" operator="equal">
      <formula>2</formula>
    </cfRule>
    <cfRule type="cellIs" dxfId="7046" priority="398" operator="equal">
      <formula>1</formula>
    </cfRule>
  </conditionalFormatting>
  <conditionalFormatting sqref="LF130">
    <cfRule type="cellIs" dxfId="7045" priority="395" operator="equal">
      <formula>2</formula>
    </cfRule>
    <cfRule type="cellIs" dxfId="7044" priority="396" operator="equal">
      <formula>1</formula>
    </cfRule>
  </conditionalFormatting>
  <conditionalFormatting sqref="LG130">
    <cfRule type="cellIs" dxfId="7043" priority="393" operator="equal">
      <formula>2</formula>
    </cfRule>
    <cfRule type="cellIs" dxfId="7042" priority="394" operator="equal">
      <formula>1</formula>
    </cfRule>
  </conditionalFormatting>
  <conditionalFormatting sqref="LI130">
    <cfRule type="cellIs" dxfId="7041" priority="389" operator="equal">
      <formula>2</formula>
    </cfRule>
    <cfRule type="cellIs" dxfId="7040" priority="390" operator="equal">
      <formula>1</formula>
    </cfRule>
  </conditionalFormatting>
  <conditionalFormatting sqref="LJ130">
    <cfRule type="cellIs" dxfId="7039" priority="387" operator="equal">
      <formula>2</formula>
    </cfRule>
    <cfRule type="cellIs" dxfId="7038" priority="388" operator="equal">
      <formula>1</formula>
    </cfRule>
  </conditionalFormatting>
  <conditionalFormatting sqref="LK130">
    <cfRule type="cellIs" dxfId="7037" priority="385" operator="equal">
      <formula>2</formula>
    </cfRule>
    <cfRule type="cellIs" dxfId="7036" priority="386" operator="equal">
      <formula>1</formula>
    </cfRule>
  </conditionalFormatting>
  <conditionalFormatting sqref="LS130">
    <cfRule type="cellIs" dxfId="7035" priority="383" operator="equal">
      <formula>2</formula>
    </cfRule>
    <cfRule type="cellIs" dxfId="7034" priority="384" operator="equal">
      <formula>1</formula>
    </cfRule>
  </conditionalFormatting>
  <conditionalFormatting sqref="LT130">
    <cfRule type="cellIs" dxfId="7033" priority="381" operator="equal">
      <formula>2</formula>
    </cfRule>
    <cfRule type="cellIs" dxfId="7032" priority="382" operator="equal">
      <formula>1</formula>
    </cfRule>
  </conditionalFormatting>
  <conditionalFormatting sqref="KY130">
    <cfRule type="cellIs" dxfId="7031" priority="379" operator="equal">
      <formula>2</formula>
    </cfRule>
    <cfRule type="cellIs" dxfId="7030" priority="380" operator="equal">
      <formula>1</formula>
    </cfRule>
  </conditionalFormatting>
  <conditionalFormatting sqref="KZ130">
    <cfRule type="cellIs" dxfId="7029" priority="377" operator="equal">
      <formula>2</formula>
    </cfRule>
    <cfRule type="cellIs" dxfId="7028" priority="378" operator="equal">
      <formula>1</formula>
    </cfRule>
  </conditionalFormatting>
  <conditionalFormatting sqref="LU130">
    <cfRule type="cellIs" dxfId="7027" priority="375" operator="equal">
      <formula>2</formula>
    </cfRule>
    <cfRule type="cellIs" dxfId="7026" priority="376" operator="equal">
      <formula>1</formula>
    </cfRule>
  </conditionalFormatting>
  <conditionalFormatting sqref="MI130">
    <cfRule type="cellIs" dxfId="7025" priority="373" operator="equal">
      <formula>2</formula>
    </cfRule>
    <cfRule type="cellIs" dxfId="7024" priority="374" operator="equal">
      <formula>1</formula>
    </cfRule>
  </conditionalFormatting>
  <conditionalFormatting sqref="MJ130">
    <cfRule type="cellIs" dxfId="7023" priority="371" operator="equal">
      <formula>2</formula>
    </cfRule>
    <cfRule type="cellIs" dxfId="7022" priority="372" operator="equal">
      <formula>1</formula>
    </cfRule>
  </conditionalFormatting>
  <conditionalFormatting sqref="MK130">
    <cfRule type="cellIs" dxfId="7021" priority="369" operator="equal">
      <formula>2</formula>
    </cfRule>
    <cfRule type="cellIs" dxfId="7020" priority="370" operator="equal">
      <formula>1</formula>
    </cfRule>
  </conditionalFormatting>
  <conditionalFormatting sqref="MN130">
    <cfRule type="cellIs" dxfId="7019" priority="367" operator="equal">
      <formula>2</formula>
    </cfRule>
    <cfRule type="cellIs" dxfId="7018" priority="368" operator="equal">
      <formula>1</formula>
    </cfRule>
  </conditionalFormatting>
  <conditionalFormatting sqref="ME130">
    <cfRule type="cellIs" dxfId="7017" priority="365" operator="equal">
      <formula>2</formula>
    </cfRule>
    <cfRule type="cellIs" dxfId="7016" priority="366" operator="equal">
      <formula>1</formula>
    </cfRule>
  </conditionalFormatting>
  <conditionalFormatting sqref="MU130">
    <cfRule type="cellIs" dxfId="7015" priority="363" operator="equal">
      <formula>2</formula>
    </cfRule>
    <cfRule type="cellIs" dxfId="7014" priority="364" operator="equal">
      <formula>1</formula>
    </cfRule>
  </conditionalFormatting>
  <conditionalFormatting sqref="MO130">
    <cfRule type="cellIs" dxfId="7013" priority="361" operator="equal">
      <formula>2</formula>
    </cfRule>
    <cfRule type="cellIs" dxfId="7012" priority="362" operator="equal">
      <formula>1</formula>
    </cfRule>
  </conditionalFormatting>
  <conditionalFormatting sqref="MG130">
    <cfRule type="cellIs" dxfId="7011" priority="359" operator="equal">
      <formula>2</formula>
    </cfRule>
    <cfRule type="cellIs" dxfId="7010" priority="360" operator="equal">
      <formula>1</formula>
    </cfRule>
  </conditionalFormatting>
  <conditionalFormatting sqref="MQ130">
    <cfRule type="cellIs" dxfId="7009" priority="357" operator="equal">
      <formula>2</formula>
    </cfRule>
    <cfRule type="cellIs" dxfId="7008" priority="358" operator="equal">
      <formula>1</formula>
    </cfRule>
  </conditionalFormatting>
  <conditionalFormatting sqref="MR130">
    <cfRule type="cellIs" dxfId="7007" priority="355" operator="equal">
      <formula>2</formula>
    </cfRule>
    <cfRule type="cellIs" dxfId="7006" priority="356" operator="equal">
      <formula>1</formula>
    </cfRule>
  </conditionalFormatting>
  <conditionalFormatting sqref="MS130">
    <cfRule type="cellIs" dxfId="7005" priority="353" operator="equal">
      <formula>2</formula>
    </cfRule>
    <cfRule type="cellIs" dxfId="7004" priority="354" operator="equal">
      <formula>1</formula>
    </cfRule>
  </conditionalFormatting>
  <conditionalFormatting sqref="NI130">
    <cfRule type="cellIs" dxfId="7003" priority="351" operator="equal">
      <formula>2</formula>
    </cfRule>
    <cfRule type="cellIs" dxfId="7002" priority="352" operator="equal">
      <formula>1</formula>
    </cfRule>
  </conditionalFormatting>
  <conditionalFormatting sqref="NK130:NL130 NV130 NP130 NY130:OB130 OE130:OF130 NK40:OF40 NK66:OF66 NK90:OF90 NK106:OF106 NK110:OD110 NK117:OD117 NK124:OF124 NK137:OF137 NK147:OD147 NK155:OF155 NK196:OF196 NK205:OF205 NK28:OF28">
    <cfRule type="cellIs" dxfId="7001" priority="349" operator="equal">
      <formula>2</formula>
    </cfRule>
    <cfRule type="cellIs" dxfId="7000" priority="350" operator="equal">
      <formula>1</formula>
    </cfRule>
  </conditionalFormatting>
  <conditionalFormatting sqref="NQ130">
    <cfRule type="cellIs" dxfId="6999" priority="347" operator="equal">
      <formula>2</formula>
    </cfRule>
    <cfRule type="cellIs" dxfId="6998" priority="348" operator="equal">
      <formula>1</formula>
    </cfRule>
  </conditionalFormatting>
  <conditionalFormatting sqref="NR130">
    <cfRule type="cellIs" dxfId="6997" priority="345" operator="equal">
      <formula>2</formula>
    </cfRule>
    <cfRule type="cellIs" dxfId="6996" priority="346" operator="equal">
      <formula>1</formula>
    </cfRule>
  </conditionalFormatting>
  <conditionalFormatting sqref="NN130">
    <cfRule type="cellIs" dxfId="6995" priority="343" operator="equal">
      <formula>2</formula>
    </cfRule>
    <cfRule type="cellIs" dxfId="6994" priority="344" operator="equal">
      <formula>1</formula>
    </cfRule>
  </conditionalFormatting>
  <conditionalFormatting sqref="NS130">
    <cfRule type="cellIs" dxfId="6993" priority="341" operator="equal">
      <formula>2</formula>
    </cfRule>
    <cfRule type="cellIs" dxfId="6992" priority="342" operator="equal">
      <formula>1</formula>
    </cfRule>
  </conditionalFormatting>
  <conditionalFormatting sqref="NO130">
    <cfRule type="cellIs" dxfId="6991" priority="339" operator="equal">
      <formula>2</formula>
    </cfRule>
    <cfRule type="cellIs" dxfId="6990" priority="340" operator="equal">
      <formula>1</formula>
    </cfRule>
  </conditionalFormatting>
  <conditionalFormatting sqref="NT130">
    <cfRule type="cellIs" dxfId="6989" priority="337" operator="equal">
      <formula>2</formula>
    </cfRule>
    <cfRule type="cellIs" dxfId="6988" priority="338" operator="equal">
      <formula>1</formula>
    </cfRule>
  </conditionalFormatting>
  <conditionalFormatting sqref="NU130">
    <cfRule type="cellIs" dxfId="6987" priority="335" operator="equal">
      <formula>2</formula>
    </cfRule>
    <cfRule type="cellIs" dxfId="6986" priority="336" operator="equal">
      <formula>1</formula>
    </cfRule>
  </conditionalFormatting>
  <conditionalFormatting sqref="NW130">
    <cfRule type="cellIs" dxfId="6985" priority="333" operator="equal">
      <formula>2</formula>
    </cfRule>
    <cfRule type="cellIs" dxfId="6984" priority="334" operator="equal">
      <formula>1</formula>
    </cfRule>
  </conditionalFormatting>
  <conditionalFormatting sqref="NX130">
    <cfRule type="cellIs" dxfId="6983" priority="331" operator="equal">
      <formula>2</formula>
    </cfRule>
    <cfRule type="cellIs" dxfId="6982" priority="332" operator="equal">
      <formula>1</formula>
    </cfRule>
  </conditionalFormatting>
  <conditionalFormatting sqref="NM130">
    <cfRule type="cellIs" dxfId="6981" priority="329" operator="equal">
      <formula>2</formula>
    </cfRule>
    <cfRule type="cellIs" dxfId="6980" priority="330" operator="equal">
      <formula>1</formula>
    </cfRule>
  </conditionalFormatting>
  <conditionalFormatting sqref="OD130">
    <cfRule type="cellIs" dxfId="6979" priority="327" operator="equal">
      <formula>2</formula>
    </cfRule>
    <cfRule type="cellIs" dxfId="6978" priority="328" operator="equal">
      <formula>1</formula>
    </cfRule>
  </conditionalFormatting>
  <conditionalFormatting sqref="OC130">
    <cfRule type="cellIs" dxfId="6977" priority="325" operator="equal">
      <formula>2</formula>
    </cfRule>
    <cfRule type="cellIs" dxfId="6976" priority="326" operator="equal">
      <formula>1</formula>
    </cfRule>
  </conditionalFormatting>
  <conditionalFormatting sqref="OI130 OG130">
    <cfRule type="cellIs" dxfId="6975" priority="323" operator="equal">
      <formula>2</formula>
    </cfRule>
    <cfRule type="cellIs" dxfId="6974" priority="324" operator="equal">
      <formula>1</formula>
    </cfRule>
  </conditionalFormatting>
  <conditionalFormatting sqref="OH130">
    <cfRule type="cellIs" dxfId="6973" priority="321" operator="equal">
      <formula>2</formula>
    </cfRule>
    <cfRule type="cellIs" dxfId="6972" priority="322" operator="equal">
      <formula>1</formula>
    </cfRule>
  </conditionalFormatting>
  <conditionalFormatting sqref="OG40:OI40">
    <cfRule type="cellIs" dxfId="6971" priority="319" operator="equal">
      <formula>2</formula>
    </cfRule>
    <cfRule type="cellIs" dxfId="6970" priority="320" operator="equal">
      <formula>1</formula>
    </cfRule>
  </conditionalFormatting>
  <conditionalFormatting sqref="OG66:OI66">
    <cfRule type="cellIs" dxfId="6969" priority="317" operator="equal">
      <formula>2</formula>
    </cfRule>
    <cfRule type="cellIs" dxfId="6968" priority="318" operator="equal">
      <formula>1</formula>
    </cfRule>
  </conditionalFormatting>
  <conditionalFormatting sqref="OG90:OI90">
    <cfRule type="cellIs" dxfId="6967" priority="315" operator="equal">
      <formula>2</formula>
    </cfRule>
    <cfRule type="cellIs" dxfId="6966" priority="316" operator="equal">
      <formula>1</formula>
    </cfRule>
  </conditionalFormatting>
  <conditionalFormatting sqref="OG106:OI106">
    <cfRule type="cellIs" dxfId="6965" priority="313" operator="equal">
      <formula>2</formula>
    </cfRule>
    <cfRule type="cellIs" dxfId="6964" priority="314" operator="equal">
      <formula>1</formula>
    </cfRule>
  </conditionalFormatting>
  <conditionalFormatting sqref="OG110:OI110">
    <cfRule type="cellIs" dxfId="6963" priority="311" operator="equal">
      <formula>2</formula>
    </cfRule>
    <cfRule type="cellIs" dxfId="6962" priority="312" operator="equal">
      <formula>1</formula>
    </cfRule>
  </conditionalFormatting>
  <conditionalFormatting sqref="OG117:OI117">
    <cfRule type="cellIs" dxfId="6961" priority="309" operator="equal">
      <formula>2</formula>
    </cfRule>
    <cfRule type="cellIs" dxfId="6960" priority="310" operator="equal">
      <formula>1</formula>
    </cfRule>
  </conditionalFormatting>
  <conditionalFormatting sqref="OG124:OI124">
    <cfRule type="cellIs" dxfId="6959" priority="307" operator="equal">
      <formula>2</formula>
    </cfRule>
    <cfRule type="cellIs" dxfId="6958" priority="308" operator="equal">
      <formula>1</formula>
    </cfRule>
  </conditionalFormatting>
  <conditionalFormatting sqref="OG137:OI137">
    <cfRule type="cellIs" dxfId="6957" priority="305" operator="equal">
      <formula>2</formula>
    </cfRule>
    <cfRule type="cellIs" dxfId="6956" priority="306" operator="equal">
      <formula>1</formula>
    </cfRule>
  </conditionalFormatting>
  <conditionalFormatting sqref="OG147:OI147">
    <cfRule type="cellIs" dxfId="6955" priority="303" operator="equal">
      <formula>2</formula>
    </cfRule>
    <cfRule type="cellIs" dxfId="6954" priority="304" operator="equal">
      <formula>1</formula>
    </cfRule>
  </conditionalFormatting>
  <conditionalFormatting sqref="OG155:OI155">
    <cfRule type="cellIs" dxfId="6953" priority="301" operator="equal">
      <formula>2</formula>
    </cfRule>
    <cfRule type="cellIs" dxfId="6952" priority="302" operator="equal">
      <formula>1</formula>
    </cfRule>
  </conditionalFormatting>
  <conditionalFormatting sqref="OG196:OI196">
    <cfRule type="cellIs" dxfId="6951" priority="299" operator="equal">
      <formula>2</formula>
    </cfRule>
    <cfRule type="cellIs" dxfId="6950" priority="300" operator="equal">
      <formula>1</formula>
    </cfRule>
  </conditionalFormatting>
  <conditionalFormatting sqref="OG205:OI205">
    <cfRule type="cellIs" dxfId="6949" priority="297" operator="equal">
      <formula>2</formula>
    </cfRule>
    <cfRule type="cellIs" dxfId="6948" priority="298" operator="equal">
      <formula>1</formula>
    </cfRule>
  </conditionalFormatting>
  <conditionalFormatting sqref="OG28:OI28">
    <cfRule type="cellIs" dxfId="6947" priority="295" operator="equal">
      <formula>2</formula>
    </cfRule>
    <cfRule type="cellIs" dxfId="6946" priority="296" operator="equal">
      <formula>1</formula>
    </cfRule>
  </conditionalFormatting>
  <conditionalFormatting sqref="OQ130:OT130 OV130 OZ130 PC130 PL130 OM130 PH130:PJ130 OJ130:OK130">
    <cfRule type="cellIs" dxfId="6945" priority="293" operator="equal">
      <formula>2</formula>
    </cfRule>
    <cfRule type="cellIs" dxfId="6944" priority="294" operator="equal">
      <formula>1</formula>
    </cfRule>
  </conditionalFormatting>
  <conditionalFormatting sqref="OO130">
    <cfRule type="cellIs" dxfId="6943" priority="291" operator="equal">
      <formula>2</formula>
    </cfRule>
    <cfRule type="cellIs" dxfId="6942" priority="292" operator="equal">
      <formula>1</formula>
    </cfRule>
  </conditionalFormatting>
  <conditionalFormatting sqref="OP130">
    <cfRule type="cellIs" dxfId="6941" priority="289" operator="equal">
      <formula>2</formula>
    </cfRule>
    <cfRule type="cellIs" dxfId="6940" priority="290" operator="equal">
      <formula>1</formula>
    </cfRule>
  </conditionalFormatting>
  <conditionalFormatting sqref="OU130">
    <cfRule type="cellIs" dxfId="6939" priority="287" operator="equal">
      <formula>2</formula>
    </cfRule>
    <cfRule type="cellIs" dxfId="6938" priority="288" operator="equal">
      <formula>1</formula>
    </cfRule>
  </conditionalFormatting>
  <conditionalFormatting sqref="OX130">
    <cfRule type="cellIs" dxfId="6937" priority="285" operator="equal">
      <formula>2</formula>
    </cfRule>
    <cfRule type="cellIs" dxfId="6936" priority="286" operator="equal">
      <formula>1</formula>
    </cfRule>
  </conditionalFormatting>
  <conditionalFormatting sqref="OY130">
    <cfRule type="cellIs" dxfId="6935" priority="283" operator="equal">
      <formula>2</formula>
    </cfRule>
    <cfRule type="cellIs" dxfId="6934" priority="284" operator="equal">
      <formula>1</formula>
    </cfRule>
  </conditionalFormatting>
  <conditionalFormatting sqref="OW130">
    <cfRule type="cellIs" dxfId="6933" priority="281" operator="equal">
      <formula>2</formula>
    </cfRule>
    <cfRule type="cellIs" dxfId="6932" priority="282" operator="equal">
      <formula>1</formula>
    </cfRule>
  </conditionalFormatting>
  <conditionalFormatting sqref="PA130">
    <cfRule type="cellIs" dxfId="6931" priority="279" operator="equal">
      <formula>2</formula>
    </cfRule>
    <cfRule type="cellIs" dxfId="6930" priority="280" operator="equal">
      <formula>1</formula>
    </cfRule>
  </conditionalFormatting>
  <conditionalFormatting sqref="PB130">
    <cfRule type="cellIs" dxfId="6929" priority="277" operator="equal">
      <formula>2</formula>
    </cfRule>
    <cfRule type="cellIs" dxfId="6928" priority="278" operator="equal">
      <formula>1</formula>
    </cfRule>
  </conditionalFormatting>
  <conditionalFormatting sqref="PK130">
    <cfRule type="cellIs" dxfId="6927" priority="275" operator="equal">
      <formula>2</formula>
    </cfRule>
    <cfRule type="cellIs" dxfId="6926" priority="276" operator="equal">
      <formula>1</formula>
    </cfRule>
  </conditionalFormatting>
  <conditionalFormatting sqref="OL130">
    <cfRule type="cellIs" dxfId="6925" priority="273" operator="equal">
      <formula>2</formula>
    </cfRule>
    <cfRule type="cellIs" dxfId="6924" priority="274" operator="equal">
      <formula>1</formula>
    </cfRule>
  </conditionalFormatting>
  <conditionalFormatting sqref="ON130">
    <cfRule type="cellIs" dxfId="6923" priority="271" operator="equal">
      <formula>2</formula>
    </cfRule>
    <cfRule type="cellIs" dxfId="6922" priority="272" operator="equal">
      <formula>1</formula>
    </cfRule>
  </conditionalFormatting>
  <conditionalFormatting sqref="PF130">
    <cfRule type="cellIs" dxfId="6921" priority="269" operator="equal">
      <formula>2</formula>
    </cfRule>
    <cfRule type="cellIs" dxfId="6920" priority="270" operator="equal">
      <formula>1</formula>
    </cfRule>
  </conditionalFormatting>
  <conditionalFormatting sqref="PD130">
    <cfRule type="cellIs" dxfId="6919" priority="267" operator="equal">
      <formula>2</formula>
    </cfRule>
    <cfRule type="cellIs" dxfId="6918" priority="268" operator="equal">
      <formula>1</formula>
    </cfRule>
  </conditionalFormatting>
  <conditionalFormatting sqref="PE130">
    <cfRule type="cellIs" dxfId="6917" priority="265" operator="equal">
      <formula>2</formula>
    </cfRule>
    <cfRule type="cellIs" dxfId="6916" priority="266" operator="equal">
      <formula>1</formula>
    </cfRule>
  </conditionalFormatting>
  <conditionalFormatting sqref="PG130">
    <cfRule type="cellIs" dxfId="6915" priority="263" operator="equal">
      <formula>2</formula>
    </cfRule>
    <cfRule type="cellIs" dxfId="6914" priority="264" operator="equal">
      <formula>1</formula>
    </cfRule>
  </conditionalFormatting>
  <conditionalFormatting sqref="OJ40:PL40">
    <cfRule type="cellIs" dxfId="6913" priority="261" operator="equal">
      <formula>2</formula>
    </cfRule>
    <cfRule type="cellIs" dxfId="6912" priority="262" operator="equal">
      <formula>1</formula>
    </cfRule>
  </conditionalFormatting>
  <conditionalFormatting sqref="OJ66:PL66">
    <cfRule type="cellIs" dxfId="6911" priority="259" operator="equal">
      <formula>2</formula>
    </cfRule>
    <cfRule type="cellIs" dxfId="6910" priority="260" operator="equal">
      <formula>1</formula>
    </cfRule>
  </conditionalFormatting>
  <conditionalFormatting sqref="OJ90:PL90">
    <cfRule type="cellIs" dxfId="6909" priority="257" operator="equal">
      <formula>2</formula>
    </cfRule>
    <cfRule type="cellIs" dxfId="6908" priority="258" operator="equal">
      <formula>1</formula>
    </cfRule>
  </conditionalFormatting>
  <conditionalFormatting sqref="OJ106:PL106">
    <cfRule type="cellIs" dxfId="6907" priority="255" operator="equal">
      <formula>2</formula>
    </cfRule>
    <cfRule type="cellIs" dxfId="6906" priority="256" operator="equal">
      <formula>1</formula>
    </cfRule>
  </conditionalFormatting>
  <conditionalFormatting sqref="OJ110:PL110">
    <cfRule type="cellIs" dxfId="6905" priority="253" operator="equal">
      <formula>2</formula>
    </cfRule>
    <cfRule type="cellIs" dxfId="6904" priority="254" operator="equal">
      <formula>1</formula>
    </cfRule>
  </conditionalFormatting>
  <conditionalFormatting sqref="OJ117:PL117">
    <cfRule type="cellIs" dxfId="6903" priority="251" operator="equal">
      <formula>2</formula>
    </cfRule>
    <cfRule type="cellIs" dxfId="6902" priority="252" operator="equal">
      <formula>1</formula>
    </cfRule>
  </conditionalFormatting>
  <conditionalFormatting sqref="OJ124:PL124">
    <cfRule type="cellIs" dxfId="6901" priority="249" operator="equal">
      <formula>2</formula>
    </cfRule>
    <cfRule type="cellIs" dxfId="6900" priority="250" operator="equal">
      <formula>1</formula>
    </cfRule>
  </conditionalFormatting>
  <conditionalFormatting sqref="OJ137:PL137">
    <cfRule type="cellIs" dxfId="6899" priority="247" operator="equal">
      <formula>2</formula>
    </cfRule>
    <cfRule type="cellIs" dxfId="6898" priority="248" operator="equal">
      <formula>1</formula>
    </cfRule>
  </conditionalFormatting>
  <conditionalFormatting sqref="OJ147:PL147">
    <cfRule type="cellIs" dxfId="6897" priority="245" operator="equal">
      <formula>2</formula>
    </cfRule>
    <cfRule type="cellIs" dxfId="6896" priority="246" operator="equal">
      <formula>1</formula>
    </cfRule>
  </conditionalFormatting>
  <conditionalFormatting sqref="OJ155:PL155">
    <cfRule type="cellIs" dxfId="6895" priority="243" operator="equal">
      <formula>2</formula>
    </cfRule>
    <cfRule type="cellIs" dxfId="6894" priority="244" operator="equal">
      <formula>1</formula>
    </cfRule>
  </conditionalFormatting>
  <conditionalFormatting sqref="OJ196:PL196">
    <cfRule type="cellIs" dxfId="6893" priority="241" operator="equal">
      <formula>2</formula>
    </cfRule>
    <cfRule type="cellIs" dxfId="6892" priority="242" operator="equal">
      <formula>1</formula>
    </cfRule>
  </conditionalFormatting>
  <conditionalFormatting sqref="OJ205:PL205">
    <cfRule type="cellIs" dxfId="6891" priority="239" operator="equal">
      <formula>2</formula>
    </cfRule>
    <cfRule type="cellIs" dxfId="6890" priority="240" operator="equal">
      <formula>1</formula>
    </cfRule>
  </conditionalFormatting>
  <conditionalFormatting sqref="OJ28:PL28">
    <cfRule type="cellIs" dxfId="6889" priority="237" operator="equal">
      <formula>2</formula>
    </cfRule>
    <cfRule type="cellIs" dxfId="6888" priority="238" operator="equal">
      <formula>1</formula>
    </cfRule>
  </conditionalFormatting>
  <conditionalFormatting sqref="PQ130 PS130 PU130:PV130 QM130 PX130:PY130 QI130:QJ130 QC130 QA130 PM130">
    <cfRule type="cellIs" dxfId="6887" priority="235" operator="equal">
      <formula>2</formula>
    </cfRule>
    <cfRule type="cellIs" dxfId="6886" priority="236" operator="equal">
      <formula>1</formula>
    </cfRule>
  </conditionalFormatting>
  <conditionalFormatting sqref="PN130">
    <cfRule type="cellIs" dxfId="6885" priority="233" operator="equal">
      <formula>2</formula>
    </cfRule>
    <cfRule type="cellIs" dxfId="6884" priority="234" operator="equal">
      <formula>1</formula>
    </cfRule>
  </conditionalFormatting>
  <conditionalFormatting sqref="PO130">
    <cfRule type="cellIs" dxfId="6883" priority="231" operator="equal">
      <formula>2</formula>
    </cfRule>
    <cfRule type="cellIs" dxfId="6882" priority="232" operator="equal">
      <formula>1</formula>
    </cfRule>
  </conditionalFormatting>
  <conditionalFormatting sqref="PP130">
    <cfRule type="cellIs" dxfId="6881" priority="229" operator="equal">
      <formula>2</formula>
    </cfRule>
    <cfRule type="cellIs" dxfId="6880" priority="230" operator="equal">
      <formula>1</formula>
    </cfRule>
  </conditionalFormatting>
  <conditionalFormatting sqref="PR130">
    <cfRule type="cellIs" dxfId="6879" priority="227" operator="equal">
      <formula>2</formula>
    </cfRule>
    <cfRule type="cellIs" dxfId="6878" priority="228" operator="equal">
      <formula>1</formula>
    </cfRule>
  </conditionalFormatting>
  <conditionalFormatting sqref="PT130">
    <cfRule type="cellIs" dxfId="6877" priority="225" operator="equal">
      <formula>2</formula>
    </cfRule>
    <cfRule type="cellIs" dxfId="6876" priority="226" operator="equal">
      <formula>1</formula>
    </cfRule>
  </conditionalFormatting>
  <conditionalFormatting sqref="QK130">
    <cfRule type="cellIs" dxfId="6875" priority="223" operator="equal">
      <formula>2</formula>
    </cfRule>
    <cfRule type="cellIs" dxfId="6874" priority="224" operator="equal">
      <formula>1</formula>
    </cfRule>
  </conditionalFormatting>
  <conditionalFormatting sqref="QL130">
    <cfRule type="cellIs" dxfId="6873" priority="221" operator="equal">
      <formula>2</formula>
    </cfRule>
    <cfRule type="cellIs" dxfId="6872" priority="222" operator="equal">
      <formula>1</formula>
    </cfRule>
  </conditionalFormatting>
  <conditionalFormatting sqref="PW130">
    <cfRule type="cellIs" dxfId="6871" priority="219" operator="equal">
      <formula>2</formula>
    </cfRule>
    <cfRule type="cellIs" dxfId="6870" priority="220" operator="equal">
      <formula>1</formula>
    </cfRule>
  </conditionalFormatting>
  <conditionalFormatting sqref="QP8:QR8 QP130:QR130 QP18:QR18 QP28:QR28">
    <cfRule type="cellIs" dxfId="6869" priority="217" operator="equal">
      <formula>2</formula>
    </cfRule>
    <cfRule type="cellIs" dxfId="6868" priority="218" operator="equal">
      <formula>1</formula>
    </cfRule>
  </conditionalFormatting>
  <conditionalFormatting sqref="QD130">
    <cfRule type="cellIs" dxfId="6867" priority="215" operator="equal">
      <formula>2</formula>
    </cfRule>
    <cfRule type="cellIs" dxfId="6866" priority="216" operator="equal">
      <formula>1</formula>
    </cfRule>
  </conditionalFormatting>
  <conditionalFormatting sqref="QE130">
    <cfRule type="cellIs" dxfId="6865" priority="213" operator="equal">
      <formula>2</formula>
    </cfRule>
    <cfRule type="cellIs" dxfId="6864" priority="214" operator="equal">
      <formula>1</formula>
    </cfRule>
  </conditionalFormatting>
  <conditionalFormatting sqref="QG130">
    <cfRule type="cellIs" dxfId="6863" priority="211" operator="equal">
      <formula>2</formula>
    </cfRule>
    <cfRule type="cellIs" dxfId="6862" priority="212" operator="equal">
      <formula>1</formula>
    </cfRule>
  </conditionalFormatting>
  <conditionalFormatting sqref="QH130">
    <cfRule type="cellIs" dxfId="6861" priority="209" operator="equal">
      <formula>2</formula>
    </cfRule>
    <cfRule type="cellIs" dxfId="6860" priority="210" operator="equal">
      <formula>1</formula>
    </cfRule>
  </conditionalFormatting>
  <conditionalFormatting sqref="QN130">
    <cfRule type="cellIs" dxfId="6859" priority="207" operator="equal">
      <formula>2</formula>
    </cfRule>
    <cfRule type="cellIs" dxfId="6858" priority="208" operator="equal">
      <formula>1</formula>
    </cfRule>
  </conditionalFormatting>
  <conditionalFormatting sqref="QO130">
    <cfRule type="cellIs" dxfId="6857" priority="205" operator="equal">
      <formula>2</formula>
    </cfRule>
    <cfRule type="cellIs" dxfId="6856" priority="206" operator="equal">
      <formula>1</formula>
    </cfRule>
  </conditionalFormatting>
  <conditionalFormatting sqref="QB130">
    <cfRule type="cellIs" dxfId="6855" priority="203" operator="equal">
      <formula>2</formula>
    </cfRule>
    <cfRule type="cellIs" dxfId="6854" priority="204" operator="equal">
      <formula>1</formula>
    </cfRule>
  </conditionalFormatting>
  <conditionalFormatting sqref="PZ130">
    <cfRule type="cellIs" dxfId="6853" priority="201" operator="equal">
      <formula>2</formula>
    </cfRule>
    <cfRule type="cellIs" dxfId="6852" priority="202" operator="equal">
      <formula>1</formula>
    </cfRule>
  </conditionalFormatting>
  <conditionalFormatting sqref="QF130">
    <cfRule type="cellIs" dxfId="6851" priority="199" operator="equal">
      <formula>2</formula>
    </cfRule>
    <cfRule type="cellIs" dxfId="6850" priority="200" operator="equal">
      <formula>1</formula>
    </cfRule>
  </conditionalFormatting>
  <conditionalFormatting sqref="PM40:QR40">
    <cfRule type="cellIs" dxfId="6849" priority="197" operator="equal">
      <formula>2</formula>
    </cfRule>
    <cfRule type="cellIs" dxfId="6848" priority="198" operator="equal">
      <formula>1</formula>
    </cfRule>
  </conditionalFormatting>
  <conditionalFormatting sqref="PM66:QR66">
    <cfRule type="cellIs" dxfId="6847" priority="195" operator="equal">
      <formula>2</formula>
    </cfRule>
    <cfRule type="cellIs" dxfId="6846" priority="196" operator="equal">
      <formula>1</formula>
    </cfRule>
  </conditionalFormatting>
  <conditionalFormatting sqref="PM90:QR90">
    <cfRule type="cellIs" dxfId="6845" priority="193" operator="equal">
      <formula>2</formula>
    </cfRule>
    <cfRule type="cellIs" dxfId="6844" priority="194" operator="equal">
      <formula>1</formula>
    </cfRule>
  </conditionalFormatting>
  <conditionalFormatting sqref="PM106:QR106">
    <cfRule type="cellIs" dxfId="6843" priority="191" operator="equal">
      <formula>2</formula>
    </cfRule>
    <cfRule type="cellIs" dxfId="6842" priority="192" operator="equal">
      <formula>1</formula>
    </cfRule>
  </conditionalFormatting>
  <conditionalFormatting sqref="PM110:QR110">
    <cfRule type="cellIs" dxfId="6841" priority="189" operator="equal">
      <formula>2</formula>
    </cfRule>
    <cfRule type="cellIs" dxfId="6840" priority="190" operator="equal">
      <formula>1</formula>
    </cfRule>
  </conditionalFormatting>
  <conditionalFormatting sqref="PM117:QR117">
    <cfRule type="cellIs" dxfId="6839" priority="187" operator="equal">
      <formula>2</formula>
    </cfRule>
    <cfRule type="cellIs" dxfId="6838" priority="188" operator="equal">
      <formula>1</formula>
    </cfRule>
  </conditionalFormatting>
  <conditionalFormatting sqref="PM124:QR124">
    <cfRule type="cellIs" dxfId="6837" priority="185" operator="equal">
      <formula>2</formula>
    </cfRule>
    <cfRule type="cellIs" dxfId="6836" priority="186" operator="equal">
      <formula>1</formula>
    </cfRule>
  </conditionalFormatting>
  <conditionalFormatting sqref="PM137:QR137">
    <cfRule type="cellIs" dxfId="6835" priority="183" operator="equal">
      <formula>2</formula>
    </cfRule>
    <cfRule type="cellIs" dxfId="6834" priority="184" operator="equal">
      <formula>1</formula>
    </cfRule>
  </conditionalFormatting>
  <conditionalFormatting sqref="PM147:QR147">
    <cfRule type="cellIs" dxfId="6833" priority="181" operator="equal">
      <formula>2</formula>
    </cfRule>
    <cfRule type="cellIs" dxfId="6832" priority="182" operator="equal">
      <formula>1</formula>
    </cfRule>
  </conditionalFormatting>
  <conditionalFormatting sqref="PM155:QR155">
    <cfRule type="cellIs" dxfId="6831" priority="179" operator="equal">
      <formula>2</formula>
    </cfRule>
    <cfRule type="cellIs" dxfId="6830" priority="180" operator="equal">
      <formula>1</formula>
    </cfRule>
  </conditionalFormatting>
  <conditionalFormatting sqref="PM196:QR196">
    <cfRule type="cellIs" dxfId="6829" priority="177" operator="equal">
      <formula>2</formula>
    </cfRule>
    <cfRule type="cellIs" dxfId="6828" priority="178" operator="equal">
      <formula>1</formula>
    </cfRule>
  </conditionalFormatting>
  <conditionalFormatting sqref="PM205:QR205">
    <cfRule type="cellIs" dxfId="6827" priority="175" operator="equal">
      <formula>2</formula>
    </cfRule>
    <cfRule type="cellIs" dxfId="6826" priority="176" operator="equal">
      <formula>1</formula>
    </cfRule>
  </conditionalFormatting>
  <conditionalFormatting sqref="PM28:QR28">
    <cfRule type="cellIs" dxfId="6825" priority="173" operator="equal">
      <formula>2</formula>
    </cfRule>
    <cfRule type="cellIs" dxfId="6824" priority="174" operator="equal">
      <formula>1</formula>
    </cfRule>
  </conditionalFormatting>
  <conditionalFormatting sqref="QS130 QW130">
    <cfRule type="cellIs" dxfId="6823" priority="171" operator="equal">
      <formula>2</formula>
    </cfRule>
    <cfRule type="cellIs" dxfId="6822" priority="172" operator="equal">
      <formula>1</formula>
    </cfRule>
  </conditionalFormatting>
  <conditionalFormatting sqref="QT130">
    <cfRule type="cellIs" dxfId="6821" priority="169" operator="equal">
      <formula>2</formula>
    </cfRule>
    <cfRule type="cellIs" dxfId="6820" priority="170" operator="equal">
      <formula>1</formula>
    </cfRule>
  </conditionalFormatting>
  <conditionalFormatting sqref="QU130">
    <cfRule type="cellIs" dxfId="6819" priority="167" operator="equal">
      <formula>2</formula>
    </cfRule>
    <cfRule type="cellIs" dxfId="6818" priority="168" operator="equal">
      <formula>1</formula>
    </cfRule>
  </conditionalFormatting>
  <conditionalFormatting sqref="QV130">
    <cfRule type="cellIs" dxfId="6817" priority="165" operator="equal">
      <formula>2</formula>
    </cfRule>
    <cfRule type="cellIs" dxfId="6816" priority="166" operator="equal">
      <formula>1</formula>
    </cfRule>
  </conditionalFormatting>
  <conditionalFormatting sqref="QS40:QW40">
    <cfRule type="cellIs" dxfId="6815" priority="163" operator="equal">
      <formula>2</formula>
    </cfRule>
    <cfRule type="cellIs" dxfId="6814" priority="164" operator="equal">
      <formula>1</formula>
    </cfRule>
  </conditionalFormatting>
  <conditionalFormatting sqref="QS66:QW66">
    <cfRule type="cellIs" dxfId="6813" priority="161" operator="equal">
      <formula>2</formula>
    </cfRule>
    <cfRule type="cellIs" dxfId="6812" priority="162" operator="equal">
      <formula>1</formula>
    </cfRule>
  </conditionalFormatting>
  <conditionalFormatting sqref="QS90:QW90">
    <cfRule type="cellIs" dxfId="6811" priority="159" operator="equal">
      <formula>2</formula>
    </cfRule>
    <cfRule type="cellIs" dxfId="6810" priority="160" operator="equal">
      <formula>1</formula>
    </cfRule>
  </conditionalFormatting>
  <conditionalFormatting sqref="QS106:QW106">
    <cfRule type="cellIs" dxfId="6809" priority="157" operator="equal">
      <formula>2</formula>
    </cfRule>
    <cfRule type="cellIs" dxfId="6808" priority="158" operator="equal">
      <formula>1</formula>
    </cfRule>
  </conditionalFormatting>
  <conditionalFormatting sqref="QS110:QW110">
    <cfRule type="cellIs" dxfId="6807" priority="155" operator="equal">
      <formula>2</formula>
    </cfRule>
    <cfRule type="cellIs" dxfId="6806" priority="156" operator="equal">
      <formula>1</formula>
    </cfRule>
  </conditionalFormatting>
  <conditionalFormatting sqref="QS117:QW117">
    <cfRule type="cellIs" dxfId="6805" priority="153" operator="equal">
      <formula>2</formula>
    </cfRule>
    <cfRule type="cellIs" dxfId="6804" priority="154" operator="equal">
      <formula>1</formula>
    </cfRule>
  </conditionalFormatting>
  <conditionalFormatting sqref="QS124:QW124">
    <cfRule type="cellIs" dxfId="6803" priority="151" operator="equal">
      <formula>2</formula>
    </cfRule>
    <cfRule type="cellIs" dxfId="6802" priority="152" operator="equal">
      <formula>1</formula>
    </cfRule>
  </conditionalFormatting>
  <conditionalFormatting sqref="QS137:QW137">
    <cfRule type="cellIs" dxfId="6801" priority="149" operator="equal">
      <formula>2</formula>
    </cfRule>
    <cfRule type="cellIs" dxfId="6800" priority="150" operator="equal">
      <formula>1</formula>
    </cfRule>
  </conditionalFormatting>
  <conditionalFormatting sqref="QS147:QW147">
    <cfRule type="cellIs" dxfId="6799" priority="147" operator="equal">
      <formula>2</formula>
    </cfRule>
    <cfRule type="cellIs" dxfId="6798" priority="148" operator="equal">
      <formula>1</formula>
    </cfRule>
  </conditionalFormatting>
  <conditionalFormatting sqref="QS155:QW155">
    <cfRule type="cellIs" dxfId="6797" priority="145" operator="equal">
      <formula>2</formula>
    </cfRule>
    <cfRule type="cellIs" dxfId="6796" priority="146" operator="equal">
      <formula>1</formula>
    </cfRule>
  </conditionalFormatting>
  <conditionalFormatting sqref="QS196:QW196">
    <cfRule type="cellIs" dxfId="6795" priority="143" operator="equal">
      <formula>2</formula>
    </cfRule>
    <cfRule type="cellIs" dxfId="6794" priority="144" operator="equal">
      <formula>1</formula>
    </cfRule>
  </conditionalFormatting>
  <conditionalFormatting sqref="QS205:QW205">
    <cfRule type="cellIs" dxfId="6793" priority="141" operator="equal">
      <formula>2</formula>
    </cfRule>
    <cfRule type="cellIs" dxfId="6792" priority="142" operator="equal">
      <formula>1</formula>
    </cfRule>
  </conditionalFormatting>
  <conditionalFormatting sqref="QS28:QW28">
    <cfRule type="cellIs" dxfId="6791" priority="139" operator="equal">
      <formula>2</formula>
    </cfRule>
    <cfRule type="cellIs" dxfId="6790" priority="140" operator="equal">
      <formula>1</formula>
    </cfRule>
  </conditionalFormatting>
  <conditionalFormatting sqref="QX130:RY130">
    <cfRule type="cellIs" dxfId="6789" priority="137" operator="equal">
      <formula>2</formula>
    </cfRule>
    <cfRule type="cellIs" dxfId="6788" priority="138" operator="equal">
      <formula>1</formula>
    </cfRule>
  </conditionalFormatting>
  <conditionalFormatting sqref="QX40:RY40">
    <cfRule type="cellIs" dxfId="6787" priority="135" operator="equal">
      <formula>2</formula>
    </cfRule>
    <cfRule type="cellIs" dxfId="6786" priority="136" operator="equal">
      <formula>1</formula>
    </cfRule>
  </conditionalFormatting>
  <conditionalFormatting sqref="QX66:RY66">
    <cfRule type="cellIs" dxfId="6785" priority="133" operator="equal">
      <formula>2</formula>
    </cfRule>
    <cfRule type="cellIs" dxfId="6784" priority="134" operator="equal">
      <formula>1</formula>
    </cfRule>
  </conditionalFormatting>
  <conditionalFormatting sqref="QX90:RY90">
    <cfRule type="cellIs" dxfId="6783" priority="131" operator="equal">
      <formula>2</formula>
    </cfRule>
    <cfRule type="cellIs" dxfId="6782" priority="132" operator="equal">
      <formula>1</formula>
    </cfRule>
  </conditionalFormatting>
  <conditionalFormatting sqref="QX106:RY106">
    <cfRule type="cellIs" dxfId="6781" priority="129" operator="equal">
      <formula>2</formula>
    </cfRule>
    <cfRule type="cellIs" dxfId="6780" priority="130" operator="equal">
      <formula>1</formula>
    </cfRule>
  </conditionalFormatting>
  <conditionalFormatting sqref="QX110:RY110">
    <cfRule type="cellIs" dxfId="6779" priority="127" operator="equal">
      <formula>2</formula>
    </cfRule>
    <cfRule type="cellIs" dxfId="6778" priority="128" operator="equal">
      <formula>1</formula>
    </cfRule>
  </conditionalFormatting>
  <conditionalFormatting sqref="QX117:RY117">
    <cfRule type="cellIs" dxfId="6777" priority="125" operator="equal">
      <formula>2</formula>
    </cfRule>
    <cfRule type="cellIs" dxfId="6776" priority="126" operator="equal">
      <formula>1</formula>
    </cfRule>
  </conditionalFormatting>
  <conditionalFormatting sqref="QX124:RY124">
    <cfRule type="cellIs" dxfId="6775" priority="123" operator="equal">
      <formula>2</formula>
    </cfRule>
    <cfRule type="cellIs" dxfId="6774" priority="124" operator="equal">
      <formula>1</formula>
    </cfRule>
  </conditionalFormatting>
  <conditionalFormatting sqref="QX137:RY137">
    <cfRule type="cellIs" dxfId="6773" priority="121" operator="equal">
      <formula>2</formula>
    </cfRule>
    <cfRule type="cellIs" dxfId="6772" priority="122" operator="equal">
      <formula>1</formula>
    </cfRule>
  </conditionalFormatting>
  <conditionalFormatting sqref="QX147:RY147">
    <cfRule type="cellIs" dxfId="6771" priority="119" operator="equal">
      <formula>2</formula>
    </cfRule>
    <cfRule type="cellIs" dxfId="6770" priority="120" operator="equal">
      <formula>1</formula>
    </cfRule>
  </conditionalFormatting>
  <conditionalFormatting sqref="QX155:RY155">
    <cfRule type="cellIs" dxfId="6769" priority="117" operator="equal">
      <formula>2</formula>
    </cfRule>
    <cfRule type="cellIs" dxfId="6768" priority="118" operator="equal">
      <formula>1</formula>
    </cfRule>
  </conditionalFormatting>
  <conditionalFormatting sqref="QX196:RY196">
    <cfRule type="cellIs" dxfId="6767" priority="115" operator="equal">
      <formula>2</formula>
    </cfRule>
    <cfRule type="cellIs" dxfId="6766" priority="116" operator="equal">
      <formula>1</formula>
    </cfRule>
  </conditionalFormatting>
  <conditionalFormatting sqref="QX205:RY205">
    <cfRule type="cellIs" dxfId="6765" priority="113" operator="equal">
      <formula>2</formula>
    </cfRule>
    <cfRule type="cellIs" dxfId="6764" priority="114" operator="equal">
      <formula>1</formula>
    </cfRule>
  </conditionalFormatting>
  <conditionalFormatting sqref="QX28:RY28">
    <cfRule type="cellIs" dxfId="6763" priority="111" operator="equal">
      <formula>2</formula>
    </cfRule>
    <cfRule type="cellIs" dxfId="6762" priority="112" operator="equal">
      <formula>1</formula>
    </cfRule>
  </conditionalFormatting>
  <conditionalFormatting sqref="RZ8:SA8 RZ205:SA205 RZ234:SA234 RZ222:SA222 RZ211:SA211 RZ90:SA90 RZ66:SA66 RZ40:SA40 RZ106:SA106 RZ110:SA110 RZ117:SA117 RZ124:SA124 RZ130:SA130 RZ137:SA137 RZ147:SA147 RZ155:SA155 RZ196:SA196 RZ28:SA28 RZ18:SD18">
    <cfRule type="cellIs" dxfId="6761" priority="109" operator="equal">
      <formula>2</formula>
    </cfRule>
    <cfRule type="cellIs" dxfId="6760" priority="110" operator="equal">
      <formula>1</formula>
    </cfRule>
  </conditionalFormatting>
  <conditionalFormatting sqref="HS19:IK27 IM19:SD27">
    <cfRule type="cellIs" dxfId="6759" priority="107" operator="equal">
      <formula>2</formula>
    </cfRule>
    <cfRule type="cellIs" dxfId="6758" priority="108" operator="equal">
      <formula>1</formula>
    </cfRule>
  </conditionalFormatting>
  <conditionalFormatting sqref="HS9:IK17 IM9:SD17">
    <cfRule type="cellIs" dxfId="6757" priority="101" operator="equal">
      <formula>2</formula>
    </cfRule>
    <cfRule type="cellIs" dxfId="6756" priority="102" operator="equal">
      <formula>1</formula>
    </cfRule>
  </conditionalFormatting>
  <conditionalFormatting sqref="HK206:HL210">
    <cfRule type="cellIs" dxfId="6755" priority="105" operator="equal">
      <formula>2</formula>
    </cfRule>
    <cfRule type="cellIs" dxfId="6754" priority="106" operator="equal">
      <formula>1</formula>
    </cfRule>
  </conditionalFormatting>
  <conditionalFormatting sqref="HK223:HL233">
    <cfRule type="cellIs" dxfId="6753" priority="103" operator="equal">
      <formula>2</formula>
    </cfRule>
    <cfRule type="cellIs" dxfId="6752" priority="104" operator="equal">
      <formula>1</formula>
    </cfRule>
  </conditionalFormatting>
  <conditionalFormatting sqref="HF29:IC39 IM29:SA39 IE29:IK39">
    <cfRule type="cellIs" dxfId="6751" priority="99" operator="equal">
      <formula>2</formula>
    </cfRule>
    <cfRule type="cellIs" dxfId="6750" priority="100" operator="equal">
      <formula>1</formula>
    </cfRule>
  </conditionalFormatting>
  <conditionalFormatting sqref="HS41:IC65 IM41:SA65 IE41:IK65">
    <cfRule type="cellIs" dxfId="6749" priority="97" operator="equal">
      <formula>2</formula>
    </cfRule>
    <cfRule type="cellIs" dxfId="6748" priority="98" operator="equal">
      <formula>1</formula>
    </cfRule>
  </conditionalFormatting>
  <conditionalFormatting sqref="IM67:SA89 HF67:IK89">
    <cfRule type="cellIs" dxfId="6747" priority="95" operator="equal">
      <formula>2</formula>
    </cfRule>
    <cfRule type="cellIs" dxfId="6746" priority="96" operator="equal">
      <formula>1</formula>
    </cfRule>
  </conditionalFormatting>
  <conditionalFormatting sqref="IM91:SA105 HF91:IK105">
    <cfRule type="cellIs" dxfId="6745" priority="93" operator="equal">
      <formula>2</formula>
    </cfRule>
    <cfRule type="cellIs" dxfId="6744" priority="94" operator="equal">
      <formula>1</formula>
    </cfRule>
  </conditionalFormatting>
  <conditionalFormatting sqref="IM107:SA109 HC107:IK109">
    <cfRule type="cellIs" dxfId="6743" priority="91" operator="equal">
      <formula>2</formula>
    </cfRule>
    <cfRule type="cellIs" dxfId="6742" priority="92" operator="equal">
      <formula>1</formula>
    </cfRule>
  </conditionalFormatting>
  <conditionalFormatting sqref="IM111:SA116 HS111:IK116">
    <cfRule type="cellIs" dxfId="6741" priority="89" operator="equal">
      <formula>2</formula>
    </cfRule>
    <cfRule type="cellIs" dxfId="6740" priority="90" operator="equal">
      <formula>1</formula>
    </cfRule>
  </conditionalFormatting>
  <conditionalFormatting sqref="IM118:SA123 HK118:IK123">
    <cfRule type="cellIs" dxfId="6739" priority="87" operator="equal">
      <formula>2</formula>
    </cfRule>
    <cfRule type="cellIs" dxfId="6738" priority="88" operator="equal">
      <formula>1</formula>
    </cfRule>
  </conditionalFormatting>
  <conditionalFormatting sqref="IM125:SA129 HS125:IK129">
    <cfRule type="cellIs" dxfId="6737" priority="85" operator="equal">
      <formula>2</formula>
    </cfRule>
    <cfRule type="cellIs" dxfId="6736" priority="86" operator="equal">
      <formula>1</formula>
    </cfRule>
  </conditionalFormatting>
  <conditionalFormatting sqref="HG131:IC136 IM131:SA136 IE131:IK136">
    <cfRule type="cellIs" dxfId="6735" priority="83" operator="equal">
      <formula>2</formula>
    </cfRule>
    <cfRule type="cellIs" dxfId="6734" priority="84" operator="equal">
      <formula>1</formula>
    </cfRule>
  </conditionalFormatting>
  <conditionalFormatting sqref="HS138:IC146 IM138:SA146 IE138:IK146">
    <cfRule type="cellIs" dxfId="6733" priority="81" operator="equal">
      <formula>2</formula>
    </cfRule>
    <cfRule type="cellIs" dxfId="6732" priority="82" operator="equal">
      <formula>1</formula>
    </cfRule>
  </conditionalFormatting>
  <conditionalFormatting sqref="GX148:IC154 IM148:SA154 IE148:IK154">
    <cfRule type="cellIs" dxfId="6731" priority="79" operator="equal">
      <formula>2</formula>
    </cfRule>
    <cfRule type="cellIs" dxfId="6730" priority="80" operator="equal">
      <formula>1</formula>
    </cfRule>
  </conditionalFormatting>
  <conditionalFormatting sqref="HS156:IC195 IM156:SA195 IE156:IK195">
    <cfRule type="cellIs" dxfId="6729" priority="77" operator="equal">
      <formula>2</formula>
    </cfRule>
    <cfRule type="cellIs" dxfId="6728" priority="78" operator="equal">
      <formula>1</formula>
    </cfRule>
  </conditionalFormatting>
  <conditionalFormatting sqref="HE197:IC204 IM197:SA204 IE197:IK204">
    <cfRule type="cellIs" dxfId="6727" priority="75" operator="equal">
      <formula>2</formula>
    </cfRule>
    <cfRule type="cellIs" dxfId="6726" priority="76" operator="equal">
      <formula>1</formula>
    </cfRule>
  </conditionalFormatting>
  <conditionalFormatting sqref="HS206:IC210 IM206:SA210 IE206:IK210">
    <cfRule type="cellIs" dxfId="6725" priority="73" operator="equal">
      <formula>2</formula>
    </cfRule>
    <cfRule type="cellIs" dxfId="6724" priority="74" operator="equal">
      <formula>1</formula>
    </cfRule>
  </conditionalFormatting>
  <conditionalFormatting sqref="HK212:IC221 IM212:SA221 IE212:IK221">
    <cfRule type="cellIs" dxfId="6723" priority="71" operator="equal">
      <formula>2</formula>
    </cfRule>
    <cfRule type="cellIs" dxfId="6722" priority="72" operator="equal">
      <formula>1</formula>
    </cfRule>
  </conditionalFormatting>
  <conditionalFormatting sqref="IM223:SA233 IE223:IK233 HS223:IC233">
    <cfRule type="cellIs" dxfId="6721" priority="69" operator="equal">
      <formula>2</formula>
    </cfRule>
    <cfRule type="cellIs" dxfId="6720" priority="70" operator="equal">
      <formula>1</formula>
    </cfRule>
  </conditionalFormatting>
  <conditionalFormatting sqref="IM235:SA238 IE235:IK238 HK235:IC238">
    <cfRule type="cellIs" dxfId="6719" priority="67" operator="equal">
      <formula>2</formula>
    </cfRule>
    <cfRule type="cellIs" dxfId="6718" priority="68" operator="equal">
      <formula>1</formula>
    </cfRule>
  </conditionalFormatting>
  <conditionalFormatting sqref="IL235:IL238">
    <cfRule type="cellIs" dxfId="6717" priority="23" operator="equal">
      <formula>2</formula>
    </cfRule>
    <cfRule type="cellIs" dxfId="6716" priority="24" operator="equal">
      <formula>1</formula>
    </cfRule>
  </conditionalFormatting>
  <conditionalFormatting sqref="O9:O238">
    <cfRule type="cellIs" dxfId="6715" priority="65" operator="equal">
      <formula>2</formula>
    </cfRule>
    <cfRule type="cellIs" dxfId="6714" priority="66" operator="equal">
      <formula>1</formula>
    </cfRule>
  </conditionalFormatting>
  <conditionalFormatting sqref="P9:Q238">
    <cfRule type="cellIs" dxfId="6713" priority="63" operator="equal">
      <formula>2</formula>
    </cfRule>
    <cfRule type="cellIs" dxfId="6712" priority="64" operator="equal">
      <formula>1</formula>
    </cfRule>
  </conditionalFormatting>
  <conditionalFormatting sqref="IL8 IL28 IL18 IL40 IL66 IL90 IL106 IL110 IL117 IL124 IL130 IL137 IL147 IL155 IL196 IL205 IL211 IL222 IL234">
    <cfRule type="cellIs" dxfId="6711" priority="61" operator="equal">
      <formula>2</formula>
    </cfRule>
    <cfRule type="cellIs" dxfId="6710" priority="62" operator="equal">
      <formula>1</formula>
    </cfRule>
  </conditionalFormatting>
  <conditionalFormatting sqref="IL19:IL27">
    <cfRule type="cellIs" dxfId="6709" priority="59" operator="equal">
      <formula>2</formula>
    </cfRule>
    <cfRule type="cellIs" dxfId="6708" priority="60" operator="equal">
      <formula>1</formula>
    </cfRule>
  </conditionalFormatting>
  <conditionalFormatting sqref="IL9:IL17">
    <cfRule type="cellIs" dxfId="6707" priority="57" operator="equal">
      <formula>2</formula>
    </cfRule>
    <cfRule type="cellIs" dxfId="6706" priority="58" operator="equal">
      <formula>1</formula>
    </cfRule>
  </conditionalFormatting>
  <conditionalFormatting sqref="IL29:IL39">
    <cfRule type="cellIs" dxfId="6705" priority="55" operator="equal">
      <formula>2</formula>
    </cfRule>
    <cfRule type="cellIs" dxfId="6704" priority="56" operator="equal">
      <formula>1</formula>
    </cfRule>
  </conditionalFormatting>
  <conditionalFormatting sqref="IL41:IL65">
    <cfRule type="cellIs" dxfId="6703" priority="53" operator="equal">
      <formula>2</formula>
    </cfRule>
    <cfRule type="cellIs" dxfId="6702" priority="54" operator="equal">
      <formula>1</formula>
    </cfRule>
  </conditionalFormatting>
  <conditionalFormatting sqref="IL67:IL89">
    <cfRule type="cellIs" dxfId="6701" priority="51" operator="equal">
      <formula>2</formula>
    </cfRule>
    <cfRule type="cellIs" dxfId="6700" priority="52" operator="equal">
      <formula>1</formula>
    </cfRule>
  </conditionalFormatting>
  <conditionalFormatting sqref="IL91:IL105">
    <cfRule type="cellIs" dxfId="6699" priority="49" operator="equal">
      <formula>2</formula>
    </cfRule>
    <cfRule type="cellIs" dxfId="6698" priority="50" operator="equal">
      <formula>1</formula>
    </cfRule>
  </conditionalFormatting>
  <conditionalFormatting sqref="IL107:IL109">
    <cfRule type="cellIs" dxfId="6697" priority="47" operator="equal">
      <formula>2</formula>
    </cfRule>
    <cfRule type="cellIs" dxfId="6696" priority="48" operator="equal">
      <formula>1</formula>
    </cfRule>
  </conditionalFormatting>
  <conditionalFormatting sqref="IL111:IL116">
    <cfRule type="cellIs" dxfId="6695" priority="45" operator="equal">
      <formula>2</formula>
    </cfRule>
    <cfRule type="cellIs" dxfId="6694" priority="46" operator="equal">
      <formula>1</formula>
    </cfRule>
  </conditionalFormatting>
  <conditionalFormatting sqref="IL118:IL123">
    <cfRule type="cellIs" dxfId="6693" priority="43" operator="equal">
      <formula>2</formula>
    </cfRule>
    <cfRule type="cellIs" dxfId="6692" priority="44" operator="equal">
      <formula>1</formula>
    </cfRule>
  </conditionalFormatting>
  <conditionalFormatting sqref="IL125:IL129">
    <cfRule type="cellIs" dxfId="6691" priority="41" operator="equal">
      <formula>2</formula>
    </cfRule>
    <cfRule type="cellIs" dxfId="6690" priority="42" operator="equal">
      <formula>1</formula>
    </cfRule>
  </conditionalFormatting>
  <conditionalFormatting sqref="IL131:IL136">
    <cfRule type="cellIs" dxfId="6689" priority="39" operator="equal">
      <formula>2</formula>
    </cfRule>
    <cfRule type="cellIs" dxfId="6688" priority="40" operator="equal">
      <formula>1</formula>
    </cfRule>
  </conditionalFormatting>
  <conditionalFormatting sqref="IL138:IL146">
    <cfRule type="cellIs" dxfId="6687" priority="37" operator="equal">
      <formula>2</formula>
    </cfRule>
    <cfRule type="cellIs" dxfId="6686" priority="38" operator="equal">
      <formula>1</formula>
    </cfRule>
  </conditionalFormatting>
  <conditionalFormatting sqref="IL148:IL154">
    <cfRule type="cellIs" dxfId="6685" priority="35" operator="equal">
      <formula>2</formula>
    </cfRule>
    <cfRule type="cellIs" dxfId="6684" priority="36" operator="equal">
      <formula>1</formula>
    </cfRule>
  </conditionalFormatting>
  <conditionalFormatting sqref="IL156:IL195">
    <cfRule type="cellIs" dxfId="6683" priority="33" operator="equal">
      <formula>2</formula>
    </cfRule>
    <cfRule type="cellIs" dxfId="6682" priority="34" operator="equal">
      <formula>1</formula>
    </cfRule>
  </conditionalFormatting>
  <conditionalFormatting sqref="IL197:IL204">
    <cfRule type="cellIs" dxfId="6681" priority="31" operator="equal">
      <formula>2</formula>
    </cfRule>
    <cfRule type="cellIs" dxfId="6680" priority="32" operator="equal">
      <formula>1</formula>
    </cfRule>
  </conditionalFormatting>
  <conditionalFormatting sqref="IL206:IL210">
    <cfRule type="cellIs" dxfId="6679" priority="29" operator="equal">
      <formula>2</formula>
    </cfRule>
    <cfRule type="cellIs" dxfId="6678" priority="30" operator="equal">
      <formula>1</formula>
    </cfRule>
  </conditionalFormatting>
  <conditionalFormatting sqref="IL212:IL221">
    <cfRule type="cellIs" dxfId="6677" priority="27" operator="equal">
      <formula>2</formula>
    </cfRule>
    <cfRule type="cellIs" dxfId="6676" priority="28" operator="equal">
      <formula>1</formula>
    </cfRule>
  </conditionalFormatting>
  <conditionalFormatting sqref="IL223:IL233">
    <cfRule type="cellIs" dxfId="6675" priority="25" operator="equal">
      <formula>2</formula>
    </cfRule>
    <cfRule type="cellIs" dxfId="6674" priority="26" operator="equal">
      <formula>1</formula>
    </cfRule>
  </conditionalFormatting>
  <conditionalFormatting sqref="ID205 ID222 ID211:ID212 ID8 ID234 ID130:ID196 ID124 ID28 ID40 ID66 ID117">
    <cfRule type="cellIs" dxfId="6673" priority="21" operator="equal">
      <formula>2</formula>
    </cfRule>
    <cfRule type="cellIs" dxfId="6672" priority="22" operator="equal">
      <formula>1</formula>
    </cfRule>
  </conditionalFormatting>
  <conditionalFormatting sqref="ID197:ID204">
    <cfRule type="cellIs" dxfId="6671" priority="19" operator="equal">
      <formula>2</formula>
    </cfRule>
    <cfRule type="cellIs" dxfId="6670" priority="20" operator="equal">
      <formula>1</formula>
    </cfRule>
  </conditionalFormatting>
  <conditionalFormatting sqref="ID206:ID210">
    <cfRule type="cellIs" dxfId="6669" priority="17" operator="equal">
      <formula>2</formula>
    </cfRule>
    <cfRule type="cellIs" dxfId="6668" priority="18" operator="equal">
      <formula>1</formula>
    </cfRule>
  </conditionalFormatting>
  <conditionalFormatting sqref="ID213:ID216 ID218">
    <cfRule type="cellIs" dxfId="6667" priority="15" operator="equal">
      <formula>2</formula>
    </cfRule>
    <cfRule type="cellIs" dxfId="6666" priority="16" operator="equal">
      <formula>1</formula>
    </cfRule>
  </conditionalFormatting>
  <conditionalFormatting sqref="ID217">
    <cfRule type="cellIs" dxfId="6665" priority="13" operator="equal">
      <formula>2</formula>
    </cfRule>
    <cfRule type="cellIs" dxfId="6664" priority="14" operator="equal">
      <formula>1</formula>
    </cfRule>
  </conditionalFormatting>
  <conditionalFormatting sqref="ID219:ID221">
    <cfRule type="cellIs" dxfId="6663" priority="11" operator="equal">
      <formula>2</formula>
    </cfRule>
    <cfRule type="cellIs" dxfId="6662" priority="12" operator="equal">
      <formula>1</formula>
    </cfRule>
  </conditionalFormatting>
  <conditionalFormatting sqref="ID223:ID233">
    <cfRule type="cellIs" dxfId="6661" priority="9" operator="equal">
      <formula>2</formula>
    </cfRule>
    <cfRule type="cellIs" dxfId="6660" priority="10" operator="equal">
      <formula>1</formula>
    </cfRule>
  </conditionalFormatting>
  <conditionalFormatting sqref="ID235:ID238">
    <cfRule type="cellIs" dxfId="6659" priority="7" operator="equal">
      <formula>2</formula>
    </cfRule>
    <cfRule type="cellIs" dxfId="6658" priority="8" operator="equal">
      <formula>1</formula>
    </cfRule>
  </conditionalFormatting>
  <conditionalFormatting sqref="ID29:ID39">
    <cfRule type="cellIs" dxfId="6657" priority="5" operator="equal">
      <formula>2</formula>
    </cfRule>
    <cfRule type="cellIs" dxfId="6656" priority="6" operator="equal">
      <formula>1</formula>
    </cfRule>
  </conditionalFormatting>
  <conditionalFormatting sqref="ID41:ID65">
    <cfRule type="cellIs" dxfId="6655" priority="3" operator="equal">
      <formula>2</formula>
    </cfRule>
    <cfRule type="cellIs" dxfId="6654" priority="4" operator="equal">
      <formula>1</formula>
    </cfRule>
  </conditionalFormatting>
  <conditionalFormatting sqref="SB29:SD39">
    <cfRule type="cellIs" dxfId="6653" priority="1" operator="equal">
      <formula>2</formula>
    </cfRule>
    <cfRule type="cellIs" dxfId="6652" priority="2" operator="equal">
      <formula>1</formula>
    </cfRule>
  </conditionalFormatting>
  <pageMargins left="0.7" right="0.7" top="0.75" bottom="0.75" header="0.3" footer="0.3"/>
  <pageSetup paperSize="9" orientation="portrait" r:id="rId1"/>
  <headerFooter>
    <oddFooter>&amp;C&amp;1#&amp;"Calibri"&amp;10&amp;K0078D7C1 - Interne</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12">
    <tabColor theme="8" tint="0.59999389629810485"/>
    <pageSetUpPr fitToPage="1"/>
  </sheetPr>
  <dimension ref="A1:I54"/>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2026</v>
      </c>
      <c r="E4" s="271"/>
      <c r="F4" s="271"/>
      <c r="G4" s="272" t="e">
        <f>HYPERLINK("#Matrice!"&amp;ADDRESS(3,4+MATCH(D4,Matrice!$E$3:$AOP$3,0)),"Go")</f>
        <v>#N/A</v>
      </c>
    </row>
    <row r="5" spans="1:7" s="278" customFormat="1" ht="21" customHeight="1">
      <c r="A5" s="273"/>
      <c r="B5" s="274"/>
      <c r="C5" s="275" t="s">
        <v>403</v>
      </c>
      <c r="D5" s="276" t="s">
        <v>2028</v>
      </c>
      <c r="E5" s="277"/>
      <c r="F5" s="276" t="s">
        <v>1986</v>
      </c>
      <c r="G5" s="276" t="str">
        <f ca="1">RIGHT(CELL("filename",A1),LEN(CELL("filename",A1))-SEARCH("]",CELL("filename",A1)))</f>
        <v>35509</v>
      </c>
    </row>
    <row r="6" spans="1:7" s="278" customFormat="1" ht="21" customHeight="1">
      <c r="A6" s="273"/>
      <c r="B6" s="274"/>
      <c r="C6" s="275" t="s">
        <v>404</v>
      </c>
      <c r="D6" s="276" t="s">
        <v>2025</v>
      </c>
      <c r="E6" s="277"/>
      <c r="F6" s="276" t="s">
        <v>1987</v>
      </c>
      <c r="G6" s="276" t="s">
        <v>947</v>
      </c>
    </row>
    <row r="7" spans="1:7" s="248" customFormat="1" ht="10.5" customHeight="1">
      <c r="A7" s="268"/>
      <c r="B7" s="279"/>
      <c r="C7" s="662"/>
      <c r="D7" s="285"/>
      <c r="E7" s="282"/>
    </row>
    <row r="8" spans="1:7" s="248" customFormat="1" ht="20.25" customHeight="1">
      <c r="A8" s="268"/>
      <c r="B8" s="279"/>
      <c r="C8" s="414" t="s">
        <v>1988</v>
      </c>
      <c r="D8" s="321" t="s">
        <v>1991</v>
      </c>
      <c r="E8" s="375" t="s">
        <v>1989</v>
      </c>
      <c r="F8" s="271"/>
      <c r="G8" s="283"/>
    </row>
    <row r="9" spans="1:7" s="248" customFormat="1" ht="20.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84.75" customHeight="1">
      <c r="A12" s="239" t="s">
        <v>959</v>
      </c>
      <c r="B12" s="240" t="s">
        <v>1982</v>
      </c>
      <c r="C12" s="241" t="s">
        <v>432</v>
      </c>
      <c r="D12" s="241" t="s">
        <v>431</v>
      </c>
      <c r="E12" s="241" t="s">
        <v>1997</v>
      </c>
      <c r="F12" s="242" t="s">
        <v>2056</v>
      </c>
      <c r="G12" s="242" t="s">
        <v>1984</v>
      </c>
    </row>
    <row r="13" spans="1:7" s="248" customFormat="1" ht="68">
      <c r="A13" s="244"/>
      <c r="B13" s="423"/>
      <c r="C13" s="670" t="s">
        <v>2129</v>
      </c>
      <c r="D13" s="670" t="s">
        <v>2134</v>
      </c>
      <c r="E13" s="670" t="s">
        <v>1479</v>
      </c>
      <c r="F13" s="430" t="s">
        <v>1996</v>
      </c>
      <c r="G13" s="469"/>
    </row>
    <row r="14" spans="1:7" s="248" customFormat="1" ht="68">
      <c r="A14" s="244"/>
      <c r="B14" s="423"/>
      <c r="C14" s="671" t="s">
        <v>181</v>
      </c>
      <c r="D14" s="671" t="s">
        <v>2135</v>
      </c>
      <c r="E14" s="671" t="s">
        <v>1485</v>
      </c>
      <c r="F14" s="432" t="s">
        <v>1996</v>
      </c>
      <c r="G14" s="470"/>
    </row>
    <row r="15" spans="1:7" s="248" customFormat="1" ht="102">
      <c r="A15" s="244"/>
      <c r="B15" s="423"/>
      <c r="C15" s="671" t="s">
        <v>2130</v>
      </c>
      <c r="D15" s="671" t="s">
        <v>2137</v>
      </c>
      <c r="E15" s="671" t="s">
        <v>1491</v>
      </c>
      <c r="F15" s="432" t="s">
        <v>1996</v>
      </c>
      <c r="G15" s="470"/>
    </row>
    <row r="16" spans="1:7" s="248" customFormat="1" ht="85">
      <c r="A16" s="244"/>
      <c r="B16" s="423"/>
      <c r="C16" s="671" t="s">
        <v>183</v>
      </c>
      <c r="D16" s="671" t="s">
        <v>2242</v>
      </c>
      <c r="E16" s="671" t="s">
        <v>1497</v>
      </c>
      <c r="F16" s="432" t="s">
        <v>1996</v>
      </c>
      <c r="G16" s="470"/>
    </row>
    <row r="17" spans="1:9" s="248" customFormat="1" ht="85">
      <c r="A17" s="244"/>
      <c r="B17" s="423"/>
      <c r="C17" s="671" t="s">
        <v>184</v>
      </c>
      <c r="D17" s="671" t="s">
        <v>2136</v>
      </c>
      <c r="E17" s="671" t="s">
        <v>1503</v>
      </c>
      <c r="F17" s="432" t="s">
        <v>1996</v>
      </c>
      <c r="G17" s="470"/>
    </row>
    <row r="18" spans="1:9" s="248" customFormat="1" ht="51">
      <c r="A18" s="244"/>
      <c r="B18" s="423"/>
      <c r="C18" s="671" t="s">
        <v>2177</v>
      </c>
      <c r="D18" s="671" t="s">
        <v>2219</v>
      </c>
      <c r="E18" s="671" t="s">
        <v>1509</v>
      </c>
      <c r="F18" s="432" t="s">
        <v>1996</v>
      </c>
      <c r="G18" s="470"/>
    </row>
    <row r="19" spans="1:9" s="248" customFormat="1" ht="51">
      <c r="A19" s="244"/>
      <c r="B19" s="423"/>
      <c r="C19" s="671" t="s">
        <v>186</v>
      </c>
      <c r="D19" s="671" t="s">
        <v>2235</v>
      </c>
      <c r="E19" s="671" t="s">
        <v>1515</v>
      </c>
      <c r="F19" s="432" t="s">
        <v>1996</v>
      </c>
      <c r="G19" s="470"/>
    </row>
    <row r="20" spans="1:9" s="248" customFormat="1" ht="102">
      <c r="A20" s="244"/>
      <c r="B20" s="423"/>
      <c r="C20" s="671" t="s">
        <v>2270</v>
      </c>
      <c r="D20" s="671" t="s">
        <v>2271</v>
      </c>
      <c r="E20" s="671" t="s">
        <v>2303</v>
      </c>
      <c r="F20" s="432" t="s">
        <v>1996</v>
      </c>
      <c r="G20" s="470"/>
    </row>
    <row r="21" spans="1:9" s="248" customFormat="1" ht="72.75" customHeight="1">
      <c r="A21" s="244"/>
      <c r="B21" s="423"/>
      <c r="C21" s="672" t="s">
        <v>2272</v>
      </c>
      <c r="D21" s="672" t="s">
        <v>2273</v>
      </c>
      <c r="E21" s="672" t="s">
        <v>2304</v>
      </c>
      <c r="F21" s="434" t="s">
        <v>1996</v>
      </c>
      <c r="G21" s="471"/>
    </row>
    <row r="22" spans="1:9" ht="27.75" customHeight="1">
      <c r="C22" s="260" t="s">
        <v>1992</v>
      </c>
      <c r="D22" s="285"/>
      <c r="E22" s="379"/>
      <c r="F22" s="260" t="s">
        <v>1992</v>
      </c>
    </row>
    <row r="23" spans="1:9" s="210" customFormat="1">
      <c r="A23" s="207"/>
      <c r="B23" s="208"/>
      <c r="C23" s="260" t="s">
        <v>1993</v>
      </c>
      <c r="D23" s="285"/>
      <c r="E23" s="379"/>
      <c r="F23" s="260" t="s">
        <v>1995</v>
      </c>
      <c r="G23" s="207"/>
      <c r="H23" s="207"/>
      <c r="I23" s="207"/>
    </row>
    <row r="24" spans="1:9" s="210" customFormat="1">
      <c r="A24" s="207"/>
      <c r="B24" s="208"/>
      <c r="C24" s="669" t="s">
        <v>1994</v>
      </c>
      <c r="D24" s="285"/>
      <c r="E24" s="379"/>
      <c r="F24" s="262" t="s">
        <v>1994</v>
      </c>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sheetData>
  <sheetProtection algorithmName="SHA-512" hashValue="6XwuoPsRL0xE5y3ByY9LxuwHt0m/NYSxW/+kX01zUIAeZWAtJkAmmExFDPsKtR9pr6fX+LyRsDnLyvj2NK7Y9g==" saltValue="UzJl++3gP7NDYhEqYrs1CA==" spinCount="100000" sheet="1" objects="1" scenarios="1"/>
  <autoFilter ref="A12:G21" xr:uid="{00000000-0009-0000-0000-00001D000000}"/>
  <mergeCells count="1">
    <mergeCell ref="C11:G11"/>
  </mergeCells>
  <conditionalFormatting sqref="C4 C7">
    <cfRule type="containsText" dxfId="5319" priority="50" operator="containsText" text="Choisie">
      <formula>NOT(ISERROR(SEARCH("Choisie",C4)))</formula>
    </cfRule>
    <cfRule type="containsText" dxfId="5318" priority="51" operator="containsText" text="clé">
      <formula>NOT(ISERROR(SEARCH("clé",C4)))</formula>
    </cfRule>
    <cfRule type="containsText" dxfId="5317" priority="52" operator="containsText" text="UTILE">
      <formula>NOT(ISERROR(SEARCH("UTILE",C4)))</formula>
    </cfRule>
  </conditionalFormatting>
  <conditionalFormatting sqref="B13:B21 B22:C69">
    <cfRule type="expression" dxfId="5316" priority="32">
      <formula>$B13="Z. Compétences Managériales"</formula>
    </cfRule>
    <cfRule type="expression" dxfId="5315" priority="33">
      <formula>$B13="Y. Compétences comportementales"</formula>
    </cfRule>
    <cfRule type="expression" dxfId="5314" priority="34">
      <formula>$B13="X. Digital"</formula>
    </cfRule>
    <cfRule type="expression" dxfId="5313" priority="35">
      <formula>$B13="P.  Projet"</formula>
    </cfRule>
    <cfRule type="expression" dxfId="5312" priority="36">
      <formula>$B13="O.  Communication"</formula>
    </cfRule>
    <cfRule type="expression" dxfId="5311" priority="37">
      <formula>$B13="N .  Système d'informations"</formula>
    </cfRule>
    <cfRule type="expression" dxfId="5310" priority="38">
      <formula>$B13="M.  Marketing"</formula>
    </cfRule>
    <cfRule type="expression" dxfId="5309" priority="39">
      <formula>$B13="L.  Ressources Humaines"</formula>
    </cfRule>
    <cfRule type="expression" dxfId="5308" priority="40">
      <formula>$B13="K.  Audit / Risques"</formula>
    </cfRule>
    <cfRule type="expression" dxfId="5307" priority="41">
      <formula>$B13="J.  Administration / Services Généraux"</formula>
    </cfRule>
    <cfRule type="expression" dxfId="5306" priority="42">
      <formula>$B13="I.  Immobilier"</formula>
    </cfRule>
    <cfRule type="expression" dxfId="5305" priority="43">
      <formula>$B13="H.  Finance / Contrôle de Gestion / Comptabilité"</formula>
    </cfRule>
    <cfRule type="expression" dxfId="5304" priority="44">
      <formula>$B13="G.  Achats"</formula>
    </cfRule>
    <cfRule type="expression" dxfId="5303" priority="45">
      <formula>$B13="F.  Entreprises"</formula>
    </cfRule>
    <cfRule type="expression" dxfId="5302" priority="46">
      <formula>$B13="E. Excellence opérationnelle  Banque de détail"</formula>
    </cfRule>
    <cfRule type="expression" dxfId="5301" priority="47">
      <formula>$B13="D. Excellence opérationnelle Expertise transverse"</formula>
    </cfRule>
    <cfRule type="expression" dxfId="5300" priority="48">
      <formula>$B13="C. Gestion des risques"</formula>
    </cfRule>
    <cfRule type="expression" dxfId="5299" priority="49">
      <formula>$B13="B. Vente, Conseil"</formula>
    </cfRule>
    <cfRule type="expression" dxfId="5298" priority="53">
      <formula>$B13="A. Accueil, orientation"</formula>
    </cfRule>
  </conditionalFormatting>
  <conditionalFormatting sqref="C8 C10">
    <cfRule type="containsText" dxfId="5297" priority="29" operator="containsText" text="Choisie">
      <formula>NOT(ISERROR(SEARCH("Choisie",C8)))</formula>
    </cfRule>
    <cfRule type="containsText" dxfId="5296" priority="30" operator="containsText" text="clé">
      <formula>NOT(ISERROR(SEARCH("clé",C8)))</formula>
    </cfRule>
    <cfRule type="containsText" dxfId="5295" priority="31" operator="containsText" text="UTILE">
      <formula>NOT(ISERROR(SEARCH("UTILE",C8)))</formula>
    </cfRule>
  </conditionalFormatting>
  <conditionalFormatting sqref="F22:F24">
    <cfRule type="expression" dxfId="5294" priority="10">
      <formula>$B22="Z. Compétences Managériales"</formula>
    </cfRule>
    <cfRule type="expression" dxfId="5293" priority="11">
      <formula>$B22="Y. Compétences comportementales"</formula>
    </cfRule>
    <cfRule type="expression" dxfId="5292" priority="12">
      <formula>$B22="X. Digital"</formula>
    </cfRule>
    <cfRule type="expression" dxfId="5291" priority="13">
      <formula>$B22="P.  Projet"</formula>
    </cfRule>
    <cfRule type="expression" dxfId="5290" priority="14">
      <formula>$B22="O.  Communication"</formula>
    </cfRule>
    <cfRule type="expression" dxfId="5289" priority="15">
      <formula>$B22="N .  Système d'informations"</formula>
    </cfRule>
    <cfRule type="expression" dxfId="5288" priority="16">
      <formula>$B22="M.  Marketing"</formula>
    </cfRule>
    <cfRule type="expression" dxfId="5287" priority="17">
      <formula>$B22="L.  Ressources Humaines"</formula>
    </cfRule>
    <cfRule type="expression" dxfId="5286" priority="18">
      <formula>$B22="K.  Audit / Risques"</formula>
    </cfRule>
    <cfRule type="expression" dxfId="5285" priority="19">
      <formula>$B22="J.  Administration / Services Généraux"</formula>
    </cfRule>
    <cfRule type="expression" dxfId="5284" priority="20">
      <formula>$B22="I.  Immobilier"</formula>
    </cfRule>
    <cfRule type="expression" dxfId="5283" priority="21">
      <formula>$B22="H.  Finance / Contrôle de Gestion / Comptabilité"</formula>
    </cfRule>
    <cfRule type="expression" dxfId="5282" priority="22">
      <formula>$B22="G.  Achats"</formula>
    </cfRule>
    <cfRule type="expression" dxfId="5281" priority="23">
      <formula>$B22="F.  Entreprises"</formula>
    </cfRule>
    <cfRule type="expression" dxfId="5280" priority="24">
      <formula>$B22="E. Excellence opérationnelle  Banque de détail"</formula>
    </cfRule>
    <cfRule type="expression" dxfId="5279" priority="25">
      <formula>$B22="D. Excellence opérationnelle Expertise transverse"</formula>
    </cfRule>
    <cfRule type="expression" dxfId="5278" priority="26">
      <formula>$B22="C. Gestion des risques"</formula>
    </cfRule>
    <cfRule type="expression" dxfId="5277" priority="27">
      <formula>$B22="B. Vente, Conseil"</formula>
    </cfRule>
    <cfRule type="expression" dxfId="5276" priority="28">
      <formula>$B22="A. Accueil, orientation"</formula>
    </cfRule>
  </conditionalFormatting>
  <printOptions horizontalCentered="1"/>
  <pageMargins left="0.23622047244094491" right="0.23622047244094491" top="0.74803149606299213" bottom="0.74803149606299213" header="0" footer="0"/>
  <pageSetup paperSize="9" scale="71" orientation="portrait" r:id="rId1"/>
  <headerFooter>
    <oddFooter>&amp;C&amp;1#&amp;"Calibri"&amp;10&amp;K0078D7C1 - Interne</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4">
    <tabColor theme="8" tint="0.59999389629810485"/>
    <pageSetUpPr fitToPage="1"/>
  </sheetPr>
  <dimension ref="A1:I52"/>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2043</v>
      </c>
      <c r="E4" s="271"/>
      <c r="F4" s="271"/>
      <c r="G4" s="272" t="e">
        <f>HYPERLINK("#Matrice!"&amp;ADDRESS(3,4+MATCH(D4,Matrice!$E$3:$AOP$3,0)),"Go")</f>
        <v>#N/A</v>
      </c>
    </row>
    <row r="5" spans="1:7" s="278" customFormat="1" ht="21" customHeight="1">
      <c r="A5" s="273"/>
      <c r="B5" s="274"/>
      <c r="C5" s="275" t="s">
        <v>403</v>
      </c>
      <c r="D5" s="276" t="s">
        <v>2024</v>
      </c>
      <c r="E5" s="277"/>
      <c r="F5" s="276" t="s">
        <v>1986</v>
      </c>
      <c r="G5" s="276" t="str">
        <f ca="1">RIGHT(CELL("filename",A1),LEN(CELL("filename",A1))-SEARCH("]",CELL("filename",A1)))</f>
        <v>25043</v>
      </c>
    </row>
    <row r="6" spans="1:7" s="278" customFormat="1" ht="21" customHeight="1">
      <c r="A6" s="273"/>
      <c r="B6" s="274"/>
      <c r="C6" s="275" t="s">
        <v>404</v>
      </c>
      <c r="D6" s="276" t="s">
        <v>2042</v>
      </c>
      <c r="E6" s="277"/>
      <c r="F6" s="276" t="s">
        <v>1987</v>
      </c>
      <c r="G6" s="276" t="s">
        <v>949</v>
      </c>
    </row>
    <row r="7" spans="1:7" s="248" customFormat="1" ht="17.25" customHeight="1">
      <c r="A7" s="268"/>
      <c r="B7" s="279"/>
      <c r="C7" s="662"/>
      <c r="D7" s="285"/>
      <c r="E7" s="282"/>
    </row>
    <row r="8" spans="1:7" s="248" customFormat="1" ht="17.25" customHeight="1">
      <c r="A8" s="268"/>
      <c r="B8" s="279"/>
      <c r="C8" s="414" t="s">
        <v>1988</v>
      </c>
      <c r="D8" s="321"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5.25" customHeight="1">
      <c r="A12" s="239" t="s">
        <v>959</v>
      </c>
      <c r="B12" s="240" t="s">
        <v>1982</v>
      </c>
      <c r="C12" s="241" t="s">
        <v>432</v>
      </c>
      <c r="D12" s="241" t="s">
        <v>431</v>
      </c>
      <c r="E12" s="241" t="s">
        <v>1997</v>
      </c>
      <c r="F12" s="242" t="s">
        <v>2056</v>
      </c>
      <c r="G12" s="242" t="s">
        <v>1984</v>
      </c>
    </row>
    <row r="13" spans="1:7" s="248" customFormat="1" ht="51">
      <c r="A13" s="244"/>
      <c r="B13" s="423"/>
      <c r="C13" s="664" t="s">
        <v>186</v>
      </c>
      <c r="D13" s="664" t="s">
        <v>2235</v>
      </c>
      <c r="E13" s="665" t="s">
        <v>1517</v>
      </c>
      <c r="F13" s="430" t="s">
        <v>1996</v>
      </c>
      <c r="G13" s="469"/>
    </row>
    <row r="14" spans="1:7" s="248" customFormat="1" ht="68">
      <c r="A14" s="244"/>
      <c r="B14" s="423"/>
      <c r="C14" s="666" t="s">
        <v>2129</v>
      </c>
      <c r="D14" s="666" t="s">
        <v>2134</v>
      </c>
      <c r="E14" s="667" t="s">
        <v>1481</v>
      </c>
      <c r="F14" s="432" t="s">
        <v>1996</v>
      </c>
      <c r="G14" s="470"/>
    </row>
    <row r="15" spans="1:7" s="248" customFormat="1" ht="68">
      <c r="A15" s="244"/>
      <c r="B15" s="423"/>
      <c r="C15" s="666" t="s">
        <v>181</v>
      </c>
      <c r="D15" s="666" t="s">
        <v>2135</v>
      </c>
      <c r="E15" s="667" t="s">
        <v>1487</v>
      </c>
      <c r="F15" s="432" t="s">
        <v>1996</v>
      </c>
      <c r="G15" s="470"/>
    </row>
    <row r="16" spans="1:7" s="248" customFormat="1" ht="102">
      <c r="A16" s="244"/>
      <c r="B16" s="423"/>
      <c r="C16" s="666" t="s">
        <v>2130</v>
      </c>
      <c r="D16" s="666" t="s">
        <v>2137</v>
      </c>
      <c r="E16" s="667" t="s">
        <v>1493</v>
      </c>
      <c r="F16" s="432" t="s">
        <v>1996</v>
      </c>
      <c r="G16" s="470"/>
    </row>
    <row r="17" spans="1:9" s="248" customFormat="1" ht="85">
      <c r="A17" s="244"/>
      <c r="B17" s="423"/>
      <c r="C17" s="666" t="s">
        <v>183</v>
      </c>
      <c r="D17" s="666" t="s">
        <v>2242</v>
      </c>
      <c r="E17" s="667" t="s">
        <v>1499</v>
      </c>
      <c r="F17" s="432" t="s">
        <v>1996</v>
      </c>
      <c r="G17" s="470"/>
    </row>
    <row r="18" spans="1:9" s="248" customFormat="1" ht="85">
      <c r="A18" s="244"/>
      <c r="B18" s="423"/>
      <c r="C18" s="666" t="s">
        <v>184</v>
      </c>
      <c r="D18" s="666" t="s">
        <v>2136</v>
      </c>
      <c r="E18" s="667" t="s">
        <v>1505</v>
      </c>
      <c r="F18" s="432" t="s">
        <v>1996</v>
      </c>
      <c r="G18" s="470"/>
    </row>
    <row r="19" spans="1:9" s="248" customFormat="1" ht="51">
      <c r="A19" s="244"/>
      <c r="B19" s="423"/>
      <c r="C19" s="674" t="s">
        <v>2177</v>
      </c>
      <c r="D19" s="674" t="s">
        <v>2219</v>
      </c>
      <c r="E19" s="673" t="s">
        <v>1511</v>
      </c>
      <c r="F19" s="434" t="s">
        <v>1996</v>
      </c>
      <c r="G19" s="471"/>
    </row>
    <row r="20" spans="1:9" ht="27.75" customHeight="1">
      <c r="C20" s="260" t="s">
        <v>1992</v>
      </c>
      <c r="D20" s="285"/>
      <c r="E20" s="379"/>
      <c r="F20" s="260" t="s">
        <v>1992</v>
      </c>
    </row>
    <row r="21" spans="1:9" s="210" customFormat="1">
      <c r="A21" s="207"/>
      <c r="B21" s="208"/>
      <c r="C21" s="260" t="s">
        <v>1993</v>
      </c>
      <c r="D21" s="285"/>
      <c r="E21" s="379"/>
      <c r="F21" s="260" t="s">
        <v>1995</v>
      </c>
      <c r="G21" s="207"/>
      <c r="H21" s="207"/>
      <c r="I21" s="207"/>
    </row>
    <row r="22" spans="1:9" s="210" customFormat="1">
      <c r="A22" s="207"/>
      <c r="B22" s="208"/>
      <c r="C22" s="669" t="s">
        <v>1994</v>
      </c>
      <c r="D22" s="285"/>
      <c r="E22" s="379"/>
      <c r="F22" s="262" t="s">
        <v>1994</v>
      </c>
      <c r="G22" s="207"/>
      <c r="H22" s="207"/>
      <c r="I22" s="207"/>
    </row>
    <row r="23" spans="1:9" s="210" customFormat="1">
      <c r="A23" s="207"/>
      <c r="B23" s="208"/>
      <c r="C23" s="279"/>
      <c r="D23" s="285"/>
      <c r="E23" s="379"/>
      <c r="F23" s="207"/>
      <c r="G23" s="207"/>
      <c r="H23" s="207"/>
      <c r="I23" s="207"/>
    </row>
    <row r="24" spans="1:9" s="210" customFormat="1">
      <c r="A24" s="207"/>
      <c r="B24" s="208"/>
      <c r="C24" s="279"/>
      <c r="D24" s="285"/>
      <c r="E24" s="379"/>
      <c r="F24" s="207"/>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c r="E28" s="379"/>
    </row>
    <row r="29" spans="1:9">
      <c r="E29" s="379"/>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sheetData>
  <sheetProtection algorithmName="SHA-512" hashValue="K7uGLkL680H9dtXPLoYtzF3jzmvh6v6WZ/GrsmQv0mRMIZRsW9i3n5ifkUefyxcWEjA2iRy55hyw966sEIumoA==" saltValue="7yGWM2zRuWEbwKniE29+0A==" spinCount="100000" sheet="1" objects="1" scenarios="1"/>
  <autoFilter ref="A12:G19" xr:uid="{00000000-0009-0000-0000-00001E000000}"/>
  <mergeCells count="1">
    <mergeCell ref="C11:G11"/>
  </mergeCells>
  <conditionalFormatting sqref="C4 C7 E13:E19">
    <cfRule type="containsText" dxfId="5275" priority="53" operator="containsText" text="Choisie">
      <formula>NOT(ISERROR(SEARCH("Choisie",C4)))</formula>
    </cfRule>
    <cfRule type="containsText" dxfId="5274" priority="54" operator="containsText" text="clé">
      <formula>NOT(ISERROR(SEARCH("clé",C4)))</formula>
    </cfRule>
    <cfRule type="containsText" dxfId="5273" priority="55" operator="containsText" text="UTILE">
      <formula>NOT(ISERROR(SEARCH("UTILE",C4)))</formula>
    </cfRule>
  </conditionalFormatting>
  <conditionalFormatting sqref="B13:B19 B20:C67">
    <cfRule type="expression" dxfId="5272" priority="35">
      <formula>$B13="Z. Compétences Managériales"</formula>
    </cfRule>
    <cfRule type="expression" dxfId="5271" priority="36">
      <formula>$B13="Y. Compétences comportementales"</formula>
    </cfRule>
    <cfRule type="expression" dxfId="5270" priority="37">
      <formula>$B13="X. Digital"</formula>
    </cfRule>
    <cfRule type="expression" dxfId="5269" priority="38">
      <formula>$B13="P.  Projet"</formula>
    </cfRule>
    <cfRule type="expression" dxfId="5268" priority="39">
      <formula>$B13="O.  Communication"</formula>
    </cfRule>
    <cfRule type="expression" dxfId="5267" priority="40">
      <formula>$B13="N .  Système d'informations"</formula>
    </cfRule>
    <cfRule type="expression" dxfId="5266" priority="41">
      <formula>$B13="M.  Marketing"</formula>
    </cfRule>
    <cfRule type="expression" dxfId="5265" priority="42">
      <formula>$B13="L.  Ressources Humaines"</formula>
    </cfRule>
    <cfRule type="expression" dxfId="5264" priority="43">
      <formula>$B13="K.  Audit / Risques"</formula>
    </cfRule>
    <cfRule type="expression" dxfId="5263" priority="44">
      <formula>$B13="J.  Administration / Services Généraux"</formula>
    </cfRule>
    <cfRule type="expression" dxfId="5262" priority="45">
      <formula>$B13="I.  Immobilier"</formula>
    </cfRule>
    <cfRule type="expression" dxfId="5261" priority="46">
      <formula>$B13="H.  Finance / Contrôle de Gestion / Comptabilité"</formula>
    </cfRule>
    <cfRule type="expression" dxfId="5260" priority="47">
      <formula>$B13="G.  Achats"</formula>
    </cfRule>
    <cfRule type="expression" dxfId="5259" priority="48">
      <formula>$B13="F.  Entreprises"</formula>
    </cfRule>
    <cfRule type="expression" dxfId="5258" priority="49">
      <formula>$B13="E. Excellence opérationnelle  Banque de détail"</formula>
    </cfRule>
    <cfRule type="expression" dxfId="5257" priority="50">
      <formula>$B13="D. Excellence opérationnelle Expertise transverse"</formula>
    </cfRule>
    <cfRule type="expression" dxfId="5256" priority="51">
      <formula>$B13="C. Gestion des risques"</formula>
    </cfRule>
    <cfRule type="expression" dxfId="5255" priority="52">
      <formula>$B13="B. Vente, Conseil"</formula>
    </cfRule>
    <cfRule type="expression" dxfId="5254" priority="56">
      <formula>$B13="A. Accueil, orientation"</formula>
    </cfRule>
  </conditionalFormatting>
  <conditionalFormatting sqref="C8 C10">
    <cfRule type="containsText" dxfId="5253" priority="32" operator="containsText" text="Choisie">
      <formula>NOT(ISERROR(SEARCH("Choisie",C8)))</formula>
    </cfRule>
    <cfRule type="containsText" dxfId="5252" priority="33" operator="containsText" text="clé">
      <formula>NOT(ISERROR(SEARCH("clé",C8)))</formula>
    </cfRule>
    <cfRule type="containsText" dxfId="5251" priority="34" operator="containsText" text="UTILE">
      <formula>NOT(ISERROR(SEARCH("UTILE",C8)))</formula>
    </cfRule>
  </conditionalFormatting>
  <conditionalFormatting sqref="F20:F22">
    <cfRule type="expression" dxfId="5250" priority="13">
      <formula>$B20="Z. Compétences Managériales"</formula>
    </cfRule>
    <cfRule type="expression" dxfId="5249" priority="14">
      <formula>$B20="Y. Compétences comportementales"</formula>
    </cfRule>
    <cfRule type="expression" dxfId="5248" priority="15">
      <formula>$B20="X. Digital"</formula>
    </cfRule>
    <cfRule type="expression" dxfId="5247" priority="16">
      <formula>$B20="P.  Projet"</formula>
    </cfRule>
    <cfRule type="expression" dxfId="5246" priority="17">
      <formula>$B20="O.  Communication"</formula>
    </cfRule>
    <cfRule type="expression" dxfId="5245" priority="18">
      <formula>$B20="N .  Système d'informations"</formula>
    </cfRule>
    <cfRule type="expression" dxfId="5244" priority="19">
      <formula>$B20="M.  Marketing"</formula>
    </cfRule>
    <cfRule type="expression" dxfId="5243" priority="20">
      <formula>$B20="L.  Ressources Humaines"</formula>
    </cfRule>
    <cfRule type="expression" dxfId="5242" priority="21">
      <formula>$B20="K.  Audit / Risques"</formula>
    </cfRule>
    <cfRule type="expression" dxfId="5241" priority="22">
      <formula>$B20="J.  Administration / Services Généraux"</formula>
    </cfRule>
    <cfRule type="expression" dxfId="5240" priority="23">
      <formula>$B20="I.  Immobilier"</formula>
    </cfRule>
    <cfRule type="expression" dxfId="5239" priority="24">
      <formula>$B20="H.  Finance / Contrôle de Gestion / Comptabilité"</formula>
    </cfRule>
    <cfRule type="expression" dxfId="5238" priority="25">
      <formula>$B20="G.  Achats"</formula>
    </cfRule>
    <cfRule type="expression" dxfId="5237" priority="26">
      <formula>$B20="F.  Entreprises"</formula>
    </cfRule>
    <cfRule type="expression" dxfId="5236" priority="27">
      <formula>$B20="E. Excellence opérationnelle  Banque de détail"</formula>
    </cfRule>
    <cfRule type="expression" dxfId="5235" priority="28">
      <formula>$B20="D. Excellence opérationnelle Expertise transverse"</formula>
    </cfRule>
    <cfRule type="expression" dxfId="5234" priority="29">
      <formula>$B20="C. Gestion des risques"</formula>
    </cfRule>
    <cfRule type="expression" dxfId="5233" priority="30">
      <formula>$B20="B. Vente, Conseil"</formula>
    </cfRule>
    <cfRule type="expression" dxfId="5232" priority="31">
      <formula>$B20="A. Accueil, orientation"</formula>
    </cfRule>
  </conditionalFormatting>
  <conditionalFormatting sqref="C13:D19">
    <cfRule type="containsText" dxfId="5231" priority="1" operator="containsText" text="Choisie">
      <formula>NOT(ISERROR(SEARCH("Choisie",C13)))</formula>
    </cfRule>
    <cfRule type="containsText" dxfId="5230" priority="2" operator="containsText" text="clé">
      <formula>NOT(ISERROR(SEARCH("clé",C13)))</formula>
    </cfRule>
    <cfRule type="containsText" dxfId="5229" priority="3" operator="containsText" text="UTILE">
      <formula>NOT(ISERROR(SEARCH("UTILE",C13)))</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25">
    <tabColor theme="8" tint="0.59999389629810485"/>
    <pageSetUpPr fitToPage="1"/>
  </sheetPr>
  <dimension ref="A1:I52"/>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30"/>
      <c r="B4" s="231"/>
      <c r="C4" s="675" t="s">
        <v>1985</v>
      </c>
      <c r="D4" s="270" t="s">
        <v>2044</v>
      </c>
      <c r="E4" s="271"/>
      <c r="F4" s="271"/>
      <c r="G4" s="272" t="e">
        <f>HYPERLINK("#Matrice!"&amp;ADDRESS(3,4+MATCH(D4,Matrice!$E$3:$AOP$3,0)),"Go")</f>
        <v>#N/A</v>
      </c>
    </row>
    <row r="5" spans="1:7" s="278" customFormat="1" ht="21" customHeight="1">
      <c r="A5" s="273"/>
      <c r="B5" s="274"/>
      <c r="C5" s="275" t="s">
        <v>403</v>
      </c>
      <c r="D5" s="276" t="s">
        <v>2024</v>
      </c>
      <c r="E5" s="323"/>
      <c r="F5" s="276" t="s">
        <v>1986</v>
      </c>
      <c r="G5" s="276" t="str">
        <f ca="1">RIGHT(CELL("filename",A1),LEN(CELL("filename",A1))-SEARCH("]",CELL("filename",A1)))</f>
        <v>25044</v>
      </c>
    </row>
    <row r="6" spans="1:7" s="278" customFormat="1" ht="21" customHeight="1">
      <c r="A6" s="273"/>
      <c r="B6" s="274"/>
      <c r="C6" s="275" t="s">
        <v>404</v>
      </c>
      <c r="D6" s="276" t="s">
        <v>2042</v>
      </c>
      <c r="E6" s="323"/>
      <c r="F6" s="276" t="s">
        <v>1987</v>
      </c>
      <c r="G6" s="276" t="s">
        <v>962</v>
      </c>
    </row>
    <row r="7" spans="1:7" s="248" customFormat="1" ht="6.75" customHeight="1">
      <c r="A7" s="230"/>
      <c r="B7" s="279"/>
      <c r="C7" s="676"/>
      <c r="D7" s="281"/>
      <c r="E7" s="282"/>
    </row>
    <row r="8" spans="1:7" s="248" customFormat="1" ht="18" customHeight="1">
      <c r="A8" s="230"/>
      <c r="B8" s="279"/>
      <c r="C8" s="414" t="s">
        <v>1988</v>
      </c>
      <c r="D8" s="321" t="s">
        <v>1991</v>
      </c>
      <c r="E8" s="375" t="s">
        <v>1989</v>
      </c>
      <c r="F8" s="324"/>
      <c r="G8" s="325"/>
    </row>
    <row r="9" spans="1:7" s="248" customFormat="1" ht="18" customHeight="1">
      <c r="A9" s="230"/>
      <c r="B9" s="279"/>
      <c r="C9" s="275" t="s">
        <v>2012</v>
      </c>
      <c r="D9" s="322"/>
      <c r="E9" s="375" t="s">
        <v>1990</v>
      </c>
      <c r="F9" s="323"/>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2.75" customHeight="1">
      <c r="A12" s="239" t="s">
        <v>959</v>
      </c>
      <c r="B12" s="240" t="s">
        <v>1982</v>
      </c>
      <c r="C12" s="241" t="s">
        <v>432</v>
      </c>
      <c r="D12" s="241" t="s">
        <v>431</v>
      </c>
      <c r="E12" s="241" t="s">
        <v>1997</v>
      </c>
      <c r="F12" s="242" t="s">
        <v>2056</v>
      </c>
      <c r="G12" s="242" t="s">
        <v>1984</v>
      </c>
    </row>
    <row r="13" spans="1:7" s="243" customFormat="1" ht="69" customHeight="1">
      <c r="A13" s="239"/>
      <c r="B13" s="408"/>
      <c r="C13" s="664" t="s">
        <v>186</v>
      </c>
      <c r="D13" s="664" t="s">
        <v>2235</v>
      </c>
      <c r="E13" s="665" t="s">
        <v>1518</v>
      </c>
      <c r="F13" s="430" t="s">
        <v>1996</v>
      </c>
      <c r="G13" s="431"/>
    </row>
    <row r="14" spans="1:7" s="243" customFormat="1" ht="69.75" customHeight="1">
      <c r="A14" s="239"/>
      <c r="B14" s="408"/>
      <c r="C14" s="666" t="s">
        <v>2129</v>
      </c>
      <c r="D14" s="666" t="s">
        <v>2134</v>
      </c>
      <c r="E14" s="667" t="s">
        <v>1482</v>
      </c>
      <c r="F14" s="432" t="s">
        <v>1996</v>
      </c>
      <c r="G14" s="433"/>
    </row>
    <row r="15" spans="1:7" s="243" customFormat="1" ht="72.75" customHeight="1">
      <c r="A15" s="239"/>
      <c r="B15" s="408"/>
      <c r="C15" s="666" t="s">
        <v>181</v>
      </c>
      <c r="D15" s="666" t="s">
        <v>2135</v>
      </c>
      <c r="E15" s="667" t="s">
        <v>1488</v>
      </c>
      <c r="F15" s="432" t="s">
        <v>1996</v>
      </c>
      <c r="G15" s="433"/>
    </row>
    <row r="16" spans="1:7" s="243" customFormat="1" ht="102.75" customHeight="1">
      <c r="A16" s="239"/>
      <c r="B16" s="408"/>
      <c r="C16" s="666" t="s">
        <v>2130</v>
      </c>
      <c r="D16" s="666" t="s">
        <v>2137</v>
      </c>
      <c r="E16" s="667" t="s">
        <v>1494</v>
      </c>
      <c r="F16" s="432" t="s">
        <v>1996</v>
      </c>
      <c r="G16" s="433"/>
    </row>
    <row r="17" spans="1:9" s="243" customFormat="1" ht="102" customHeight="1">
      <c r="A17" s="239"/>
      <c r="B17" s="408"/>
      <c r="C17" s="666" t="s">
        <v>183</v>
      </c>
      <c r="D17" s="666" t="s">
        <v>2242</v>
      </c>
      <c r="E17" s="667" t="s">
        <v>1500</v>
      </c>
      <c r="F17" s="432" t="s">
        <v>1996</v>
      </c>
      <c r="G17" s="433"/>
    </row>
    <row r="18" spans="1:9" s="243" customFormat="1" ht="98.25" customHeight="1">
      <c r="A18" s="239"/>
      <c r="B18" s="408"/>
      <c r="C18" s="666" t="s">
        <v>184</v>
      </c>
      <c r="D18" s="666" t="s">
        <v>2136</v>
      </c>
      <c r="E18" s="667" t="s">
        <v>1506</v>
      </c>
      <c r="F18" s="432" t="s">
        <v>1996</v>
      </c>
      <c r="G18" s="433"/>
    </row>
    <row r="19" spans="1:9" s="243" customFormat="1" ht="57.75" customHeight="1">
      <c r="A19" s="239"/>
      <c r="B19" s="408"/>
      <c r="C19" s="674" t="s">
        <v>2177</v>
      </c>
      <c r="D19" s="674" t="s">
        <v>2219</v>
      </c>
      <c r="E19" s="673" t="s">
        <v>1512</v>
      </c>
      <c r="F19" s="435"/>
      <c r="G19" s="435"/>
    </row>
    <row r="20" spans="1:9" ht="27.75" customHeight="1">
      <c r="C20" s="260" t="s">
        <v>1992</v>
      </c>
      <c r="D20" s="285"/>
      <c r="E20" s="379"/>
      <c r="F20" s="260" t="s">
        <v>1992</v>
      </c>
    </row>
    <row r="21" spans="1:9" s="210" customFormat="1">
      <c r="A21" s="207"/>
      <c r="B21" s="208"/>
      <c r="C21" s="260" t="s">
        <v>1993</v>
      </c>
      <c r="D21" s="285"/>
      <c r="E21" s="379"/>
      <c r="F21" s="260" t="s">
        <v>1995</v>
      </c>
      <c r="G21" s="207"/>
      <c r="H21" s="207"/>
      <c r="I21" s="207"/>
    </row>
    <row r="22" spans="1:9" s="210" customFormat="1">
      <c r="A22" s="207"/>
      <c r="B22" s="208"/>
      <c r="C22" s="669" t="s">
        <v>1994</v>
      </c>
      <c r="D22" s="285"/>
      <c r="E22" s="379"/>
      <c r="F22" s="262" t="s">
        <v>1994</v>
      </c>
      <c r="G22" s="207"/>
      <c r="H22" s="207"/>
      <c r="I22" s="207"/>
    </row>
    <row r="23" spans="1:9" s="210" customFormat="1">
      <c r="A23" s="207"/>
      <c r="B23" s="208"/>
      <c r="C23" s="279"/>
      <c r="D23" s="285"/>
      <c r="E23" s="379"/>
      <c r="F23" s="207"/>
      <c r="G23" s="207"/>
      <c r="H23" s="207"/>
      <c r="I23" s="207"/>
    </row>
    <row r="24" spans="1:9" s="210" customFormat="1">
      <c r="A24" s="207"/>
      <c r="B24" s="208"/>
      <c r="C24" s="279"/>
      <c r="D24" s="285"/>
      <c r="E24" s="379"/>
      <c r="F24" s="207"/>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c r="E28" s="379"/>
    </row>
    <row r="29" spans="1:9">
      <c r="E29" s="379"/>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sheetData>
  <sheetProtection algorithmName="SHA-512" hashValue="iX1+HztcjCuqruONR5CGMs9yAk0ONjERpQ9WDN1BpY7FIe6IL6MEBVhFn155so5+jK+eVaMej4kBaAkbUkqBoA==" saltValue="cndZQhDBymK/Tgz6R38Npw==" spinCount="100000" sheet="1" objects="1" scenarios="1"/>
  <autoFilter ref="A12:G19" xr:uid="{00000000-0009-0000-0000-00001F000000}"/>
  <mergeCells count="1">
    <mergeCell ref="C11:G11"/>
  </mergeCells>
  <conditionalFormatting sqref="C4 C7">
    <cfRule type="containsText" dxfId="5228" priority="50" operator="containsText" text="Choisie">
      <formula>NOT(ISERROR(SEARCH("Choisie",C4)))</formula>
    </cfRule>
    <cfRule type="containsText" dxfId="5227" priority="51" operator="containsText" text="clé">
      <formula>NOT(ISERROR(SEARCH("clé",C4)))</formula>
    </cfRule>
    <cfRule type="containsText" dxfId="5226" priority="52" operator="containsText" text="UTILE">
      <formula>NOT(ISERROR(SEARCH("UTILE",C4)))</formula>
    </cfRule>
  </conditionalFormatting>
  <conditionalFormatting sqref="B20:C67">
    <cfRule type="expression" dxfId="5225" priority="32">
      <formula>$B20="Z. Compétences Managériales"</formula>
    </cfRule>
    <cfRule type="expression" dxfId="5224" priority="33">
      <formula>$B20="Y. Compétences comportementales"</formula>
    </cfRule>
    <cfRule type="expression" dxfId="5223" priority="34">
      <formula>$B20="X. Digital"</formula>
    </cfRule>
    <cfRule type="expression" dxfId="5222" priority="35">
      <formula>$B20="P.  Projet"</formula>
    </cfRule>
    <cfRule type="expression" dxfId="5221" priority="36">
      <formula>$B20="O.  Communication"</formula>
    </cfRule>
    <cfRule type="expression" dxfId="5220" priority="37">
      <formula>$B20="N .  Système d'informations"</formula>
    </cfRule>
    <cfRule type="expression" dxfId="5219" priority="38">
      <formula>$B20="M.  Marketing"</formula>
    </cfRule>
    <cfRule type="expression" dxfId="5218" priority="39">
      <formula>$B20="L.  Ressources Humaines"</formula>
    </cfRule>
    <cfRule type="expression" dxfId="5217" priority="40">
      <formula>$B20="K.  Audit / Risques"</formula>
    </cfRule>
    <cfRule type="expression" dxfId="5216" priority="41">
      <formula>$B20="J.  Administration / Services Généraux"</formula>
    </cfRule>
    <cfRule type="expression" dxfId="5215" priority="42">
      <formula>$B20="I.  Immobilier"</formula>
    </cfRule>
    <cfRule type="expression" dxfId="5214" priority="43">
      <formula>$B20="H.  Finance / Contrôle de Gestion / Comptabilité"</formula>
    </cfRule>
    <cfRule type="expression" dxfId="5213" priority="44">
      <formula>$B20="G.  Achats"</formula>
    </cfRule>
    <cfRule type="expression" dxfId="5212" priority="45">
      <formula>$B20="F.  Entreprises"</formula>
    </cfRule>
    <cfRule type="expression" dxfId="5211" priority="46">
      <formula>$B20="E. Excellence opérationnelle  Banque de détail"</formula>
    </cfRule>
    <cfRule type="expression" dxfId="5210" priority="47">
      <formula>$B20="D. Excellence opérationnelle Expertise transverse"</formula>
    </cfRule>
    <cfRule type="expression" dxfId="5209" priority="48">
      <formula>$B20="C. Gestion des risques"</formula>
    </cfRule>
    <cfRule type="expression" dxfId="5208" priority="49">
      <formula>$B20="B. Vente, Conseil"</formula>
    </cfRule>
    <cfRule type="expression" dxfId="5207" priority="53">
      <formula>$B20="A. Accueil, orientation"</formula>
    </cfRule>
  </conditionalFormatting>
  <conditionalFormatting sqref="C8 C10">
    <cfRule type="containsText" dxfId="5206" priority="29" operator="containsText" text="Choisie">
      <formula>NOT(ISERROR(SEARCH("Choisie",C8)))</formula>
    </cfRule>
    <cfRule type="containsText" dxfId="5205" priority="30" operator="containsText" text="clé">
      <formula>NOT(ISERROR(SEARCH("clé",C8)))</formula>
    </cfRule>
    <cfRule type="containsText" dxfId="5204" priority="31" operator="containsText" text="UTILE">
      <formula>NOT(ISERROR(SEARCH("UTILE",C8)))</formula>
    </cfRule>
  </conditionalFormatting>
  <conditionalFormatting sqref="F20:F22">
    <cfRule type="expression" dxfId="5203" priority="10">
      <formula>$B20="Z. Compétences Managériales"</formula>
    </cfRule>
    <cfRule type="expression" dxfId="5202" priority="11">
      <formula>$B20="Y. Compétences comportementales"</formula>
    </cfRule>
    <cfRule type="expression" dxfId="5201" priority="12">
      <formula>$B20="X. Digital"</formula>
    </cfRule>
    <cfRule type="expression" dxfId="5200" priority="13">
      <formula>$B20="P.  Projet"</formula>
    </cfRule>
    <cfRule type="expression" dxfId="5199" priority="14">
      <formula>$B20="O.  Communication"</formula>
    </cfRule>
    <cfRule type="expression" dxfId="5198" priority="15">
      <formula>$B20="N .  Système d'informations"</formula>
    </cfRule>
    <cfRule type="expression" dxfId="5197" priority="16">
      <formula>$B20="M.  Marketing"</formula>
    </cfRule>
    <cfRule type="expression" dxfId="5196" priority="17">
      <formula>$B20="L.  Ressources Humaines"</formula>
    </cfRule>
    <cfRule type="expression" dxfId="5195" priority="18">
      <formula>$B20="K.  Audit / Risques"</formula>
    </cfRule>
    <cfRule type="expression" dxfId="5194" priority="19">
      <formula>$B20="J.  Administration / Services Généraux"</formula>
    </cfRule>
    <cfRule type="expression" dxfId="5193" priority="20">
      <formula>$B20="I.  Immobilier"</formula>
    </cfRule>
    <cfRule type="expression" dxfId="5192" priority="21">
      <formula>$B20="H.  Finance / Contrôle de Gestion / Comptabilité"</formula>
    </cfRule>
    <cfRule type="expression" dxfId="5191" priority="22">
      <formula>$B20="G.  Achats"</formula>
    </cfRule>
    <cfRule type="expression" dxfId="5190" priority="23">
      <formula>$B20="F.  Entreprises"</formula>
    </cfRule>
    <cfRule type="expression" dxfId="5189" priority="24">
      <formula>$B20="E. Excellence opérationnelle  Banque de détail"</formula>
    </cfRule>
    <cfRule type="expression" dxfId="5188" priority="25">
      <formula>$B20="D. Excellence opérationnelle Expertise transverse"</formula>
    </cfRule>
    <cfRule type="expression" dxfId="5187" priority="26">
      <formula>$B20="C. Gestion des risques"</formula>
    </cfRule>
    <cfRule type="expression" dxfId="5186" priority="27">
      <formula>$B20="B. Vente, Conseil"</formula>
    </cfRule>
    <cfRule type="expression" dxfId="5185" priority="28">
      <formula>$B20="A.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26">
    <tabColor theme="8" tint="0.59999389629810485"/>
    <pageSetUpPr fitToPage="1"/>
  </sheetPr>
  <dimension ref="A1:I56"/>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2047</v>
      </c>
      <c r="E4" s="271"/>
      <c r="F4" s="271"/>
      <c r="G4" s="272" t="e">
        <f>HYPERLINK("#Matrice!"&amp;ADDRESS(3,4+MATCH(D4,Matrice!$E$3:$AOP$3,0)),"Go")</f>
        <v>#N/A</v>
      </c>
    </row>
    <row r="5" spans="1:7" s="278" customFormat="1" ht="21" customHeight="1">
      <c r="A5" s="273"/>
      <c r="B5" s="274"/>
      <c r="C5" s="275" t="s">
        <v>403</v>
      </c>
      <c r="D5" s="276" t="s">
        <v>2045</v>
      </c>
      <c r="E5" s="277"/>
      <c r="F5" s="276" t="s">
        <v>1986</v>
      </c>
      <c r="G5" s="276" t="str">
        <f ca="1">RIGHT(CELL("filename",A1),LEN(CELL("filename",A1))-SEARCH("]",CELL("filename",A1)))</f>
        <v>29873</v>
      </c>
    </row>
    <row r="6" spans="1:7" s="278" customFormat="1" ht="21" customHeight="1">
      <c r="A6" s="273"/>
      <c r="B6" s="274"/>
      <c r="C6" s="275" t="s">
        <v>404</v>
      </c>
      <c r="D6" s="276" t="s">
        <v>2046</v>
      </c>
      <c r="E6" s="277"/>
      <c r="F6" s="276" t="s">
        <v>1987</v>
      </c>
      <c r="G6" s="276" t="s">
        <v>926</v>
      </c>
    </row>
    <row r="7" spans="1:7" s="248" customFormat="1" ht="9.75" customHeight="1">
      <c r="A7" s="268"/>
      <c r="B7" s="279"/>
      <c r="C7" s="662"/>
      <c r="D7" s="285"/>
      <c r="E7" s="282"/>
    </row>
    <row r="8" spans="1:7" s="248" customFormat="1" ht="18" customHeight="1">
      <c r="A8" s="268"/>
      <c r="B8" s="279"/>
      <c r="C8" s="414" t="s">
        <v>1988</v>
      </c>
      <c r="D8" s="321"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41" t="s">
        <v>432</v>
      </c>
      <c r="D12" s="241" t="s">
        <v>431</v>
      </c>
      <c r="E12" s="241" t="s">
        <v>1997</v>
      </c>
      <c r="F12" s="242" t="s">
        <v>2056</v>
      </c>
      <c r="G12" s="242" t="s">
        <v>1984</v>
      </c>
    </row>
    <row r="13" spans="1:7" s="243" customFormat="1" ht="68">
      <c r="A13" s="239"/>
      <c r="B13" s="408"/>
      <c r="C13" s="664" t="s">
        <v>2129</v>
      </c>
      <c r="D13" s="664" t="s">
        <v>2134</v>
      </c>
      <c r="E13" s="665" t="s">
        <v>1484</v>
      </c>
      <c r="F13" s="430" t="s">
        <v>1996</v>
      </c>
      <c r="G13" s="431"/>
    </row>
    <row r="14" spans="1:7" s="243" customFormat="1" ht="68">
      <c r="A14" s="239"/>
      <c r="B14" s="408"/>
      <c r="C14" s="666" t="s">
        <v>181</v>
      </c>
      <c r="D14" s="666" t="s">
        <v>2135</v>
      </c>
      <c r="E14" s="667" t="s">
        <v>1490</v>
      </c>
      <c r="F14" s="432" t="s">
        <v>1996</v>
      </c>
      <c r="G14" s="433"/>
    </row>
    <row r="15" spans="1:7" s="243" customFormat="1" ht="102">
      <c r="A15" s="239"/>
      <c r="B15" s="408"/>
      <c r="C15" s="666" t="s">
        <v>2130</v>
      </c>
      <c r="D15" s="666" t="s">
        <v>2137</v>
      </c>
      <c r="E15" s="667" t="s">
        <v>1496</v>
      </c>
      <c r="F15" s="432" t="s">
        <v>1996</v>
      </c>
      <c r="G15" s="433"/>
    </row>
    <row r="16" spans="1:7" s="243" customFormat="1" ht="85">
      <c r="A16" s="239"/>
      <c r="B16" s="408"/>
      <c r="C16" s="666" t="s">
        <v>184</v>
      </c>
      <c r="D16" s="666" t="s">
        <v>2136</v>
      </c>
      <c r="E16" s="667" t="s">
        <v>1508</v>
      </c>
      <c r="F16" s="432" t="s">
        <v>1996</v>
      </c>
      <c r="G16" s="433"/>
    </row>
    <row r="17" spans="1:9" s="243" customFormat="1" ht="51">
      <c r="A17" s="239"/>
      <c r="B17" s="408"/>
      <c r="C17" s="666" t="s">
        <v>2177</v>
      </c>
      <c r="D17" s="666" t="s">
        <v>2219</v>
      </c>
      <c r="E17" s="667" t="s">
        <v>1514</v>
      </c>
      <c r="F17" s="432" t="s">
        <v>1996</v>
      </c>
      <c r="G17" s="433"/>
    </row>
    <row r="18" spans="1:9" s="243" customFormat="1" ht="51">
      <c r="A18" s="239"/>
      <c r="B18" s="408"/>
      <c r="C18" s="666" t="s">
        <v>186</v>
      </c>
      <c r="D18" s="666" t="s">
        <v>2235</v>
      </c>
      <c r="E18" s="667" t="s">
        <v>1520</v>
      </c>
      <c r="F18" s="432" t="s">
        <v>1996</v>
      </c>
      <c r="G18" s="433"/>
    </row>
    <row r="19" spans="1:9" s="243" customFormat="1" ht="51">
      <c r="A19" s="239"/>
      <c r="B19" s="408"/>
      <c r="C19" s="666" t="s">
        <v>44</v>
      </c>
      <c r="D19" s="666" t="s">
        <v>2220</v>
      </c>
      <c r="E19" s="667" t="s">
        <v>1202</v>
      </c>
      <c r="F19" s="432" t="s">
        <v>1996</v>
      </c>
      <c r="G19" s="433"/>
    </row>
    <row r="20" spans="1:9" s="243" customFormat="1" ht="85">
      <c r="A20" s="239"/>
      <c r="B20" s="408"/>
      <c r="C20" s="666" t="s">
        <v>2172</v>
      </c>
      <c r="D20" s="666" t="s">
        <v>2173</v>
      </c>
      <c r="E20" s="667" t="s">
        <v>1473</v>
      </c>
      <c r="F20" s="432" t="s">
        <v>1996</v>
      </c>
      <c r="G20" s="433"/>
    </row>
    <row r="21" spans="1:9" s="243" customFormat="1" ht="51">
      <c r="A21" s="239"/>
      <c r="B21" s="408"/>
      <c r="C21" s="666" t="s">
        <v>2295</v>
      </c>
      <c r="D21" s="666" t="s">
        <v>2296</v>
      </c>
      <c r="E21" s="667" t="s">
        <v>1430</v>
      </c>
      <c r="F21" s="432" t="s">
        <v>1996</v>
      </c>
      <c r="G21" s="433"/>
    </row>
    <row r="22" spans="1:9" s="243" customFormat="1" ht="68">
      <c r="A22" s="239"/>
      <c r="B22" s="408"/>
      <c r="C22" s="666" t="s">
        <v>459</v>
      </c>
      <c r="D22" s="666" t="s">
        <v>2297</v>
      </c>
      <c r="E22" s="667" t="s">
        <v>1432</v>
      </c>
      <c r="F22" s="432" t="s">
        <v>1996</v>
      </c>
      <c r="G22" s="433"/>
    </row>
    <row r="23" spans="1:9" s="243" customFormat="1" ht="119">
      <c r="A23" s="239"/>
      <c r="B23" s="408"/>
      <c r="C23" s="674" t="s">
        <v>31</v>
      </c>
      <c r="D23" s="674" t="s">
        <v>2132</v>
      </c>
      <c r="E23" s="673" t="s">
        <v>1141</v>
      </c>
      <c r="F23" s="434"/>
      <c r="G23" s="435"/>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row r="56" spans="5:5">
      <c r="E56" s="379"/>
    </row>
  </sheetData>
  <sheetProtection algorithmName="SHA-512" hashValue="k2sqTfH9Sli+llzfDiO/8Q4ZqU2kWFab3hb1G3cFJML+IQ3wy1Gw/hgkRDhzkC5YU8wrb9qQUF+uyVdOjCuHYg==" saltValue="p26TCm84IWC83B8qiV4G6w==" spinCount="100000" sheet="1" objects="1" scenarios="1"/>
  <autoFilter ref="A12:G23" xr:uid="{00000000-0009-0000-0000-000020000000}"/>
  <mergeCells count="1">
    <mergeCell ref="C11:G11"/>
  </mergeCells>
  <conditionalFormatting sqref="C4 C7">
    <cfRule type="containsText" dxfId="5184" priority="72" operator="containsText" text="Choisie">
      <formula>NOT(ISERROR(SEARCH("Choisie",C4)))</formula>
    </cfRule>
    <cfRule type="containsText" dxfId="5183" priority="73" operator="containsText" text="clé">
      <formula>NOT(ISERROR(SEARCH("clé",C4)))</formula>
    </cfRule>
    <cfRule type="containsText" dxfId="5182" priority="74" operator="containsText" text="UTILE">
      <formula>NOT(ISERROR(SEARCH("UTILE",C4)))</formula>
    </cfRule>
  </conditionalFormatting>
  <conditionalFormatting sqref="B24:C71">
    <cfRule type="expression" dxfId="5181" priority="54">
      <formula>$B24="Z. Compétences Managériales"</formula>
    </cfRule>
    <cfRule type="expression" dxfId="5180" priority="55">
      <formula>$B24="Y. Compétences comportementales"</formula>
    </cfRule>
    <cfRule type="expression" dxfId="5179" priority="56">
      <formula>$B24="X. Digital"</formula>
    </cfRule>
    <cfRule type="expression" dxfId="5178" priority="57">
      <formula>$B24="P.  Projet"</formula>
    </cfRule>
    <cfRule type="expression" dxfId="5177" priority="58">
      <formula>$B24="O.  Communication"</formula>
    </cfRule>
    <cfRule type="expression" dxfId="5176" priority="59">
      <formula>$B24="N .  Système d'informations"</formula>
    </cfRule>
    <cfRule type="expression" dxfId="5175" priority="60">
      <formula>$B24="M.  Marketing"</formula>
    </cfRule>
    <cfRule type="expression" dxfId="5174" priority="61">
      <formula>$B24="L.  Ressources Humaines"</formula>
    </cfRule>
    <cfRule type="expression" dxfId="5173" priority="62">
      <formula>$B24="K.  Audit / Risques"</formula>
    </cfRule>
    <cfRule type="expression" dxfId="5172" priority="63">
      <formula>$B24="J.  Administration / Services Généraux"</formula>
    </cfRule>
    <cfRule type="expression" dxfId="5171" priority="64">
      <formula>$B24="I.  Immobilier"</formula>
    </cfRule>
    <cfRule type="expression" dxfId="5170" priority="65">
      <formula>$B24="H.  Finance / Contrôle de Gestion / Comptabilité"</formula>
    </cfRule>
    <cfRule type="expression" dxfId="5169" priority="66">
      <formula>$B24="G.  Achats"</formula>
    </cfRule>
    <cfRule type="expression" dxfId="5168" priority="67">
      <formula>$B24="F.  Entreprises"</formula>
    </cfRule>
    <cfRule type="expression" dxfId="5167" priority="68">
      <formula>$B24="E. Excellence opérationnelle  Banque de détail"</formula>
    </cfRule>
    <cfRule type="expression" dxfId="5166" priority="69">
      <formula>$B24="D. Excellence opérationnelle Expertise transverse"</formula>
    </cfRule>
    <cfRule type="expression" dxfId="5165" priority="70">
      <formula>$B24="C. Gestion des risques"</formula>
    </cfRule>
    <cfRule type="expression" dxfId="5164" priority="71">
      <formula>$B24="B. Vente, Conseil"</formula>
    </cfRule>
    <cfRule type="expression" dxfId="5163" priority="75">
      <formula>$B24="A. Accueil, orientation"</formula>
    </cfRule>
  </conditionalFormatting>
  <conditionalFormatting sqref="C8 C10">
    <cfRule type="containsText" dxfId="5162" priority="51" operator="containsText" text="Choisie">
      <formula>NOT(ISERROR(SEARCH("Choisie",C8)))</formula>
    </cfRule>
    <cfRule type="containsText" dxfId="5161" priority="52" operator="containsText" text="clé">
      <formula>NOT(ISERROR(SEARCH("clé",C8)))</formula>
    </cfRule>
    <cfRule type="containsText" dxfId="5160" priority="53" operator="containsText" text="UTILE">
      <formula>NOT(ISERROR(SEARCH("UTILE",C8)))</formula>
    </cfRule>
  </conditionalFormatting>
  <conditionalFormatting sqref="F24:F26">
    <cfRule type="expression" dxfId="5159" priority="32">
      <formula>$B24="Z. Compétences Managériales"</formula>
    </cfRule>
    <cfRule type="expression" dxfId="5158" priority="33">
      <formula>$B24="Y. Compétences comportementales"</formula>
    </cfRule>
    <cfRule type="expression" dxfId="5157" priority="34">
      <formula>$B24="X. Digital"</formula>
    </cfRule>
    <cfRule type="expression" dxfId="5156" priority="35">
      <formula>$B24="P.  Projet"</formula>
    </cfRule>
    <cfRule type="expression" dxfId="5155" priority="36">
      <formula>$B24="O.  Communication"</formula>
    </cfRule>
    <cfRule type="expression" dxfId="5154" priority="37">
      <formula>$B24="N .  Système d'informations"</formula>
    </cfRule>
    <cfRule type="expression" dxfId="5153" priority="38">
      <formula>$B24="M.  Marketing"</formula>
    </cfRule>
    <cfRule type="expression" dxfId="5152" priority="39">
      <formula>$B24="L.  Ressources Humaines"</formula>
    </cfRule>
    <cfRule type="expression" dxfId="5151" priority="40">
      <formula>$B24="K.  Audit / Risques"</formula>
    </cfRule>
    <cfRule type="expression" dxfId="5150" priority="41">
      <formula>$B24="J.  Administration / Services Généraux"</formula>
    </cfRule>
    <cfRule type="expression" dxfId="5149" priority="42">
      <formula>$B24="I.  Immobilier"</formula>
    </cfRule>
    <cfRule type="expression" dxfId="5148" priority="43">
      <formula>$B24="H.  Finance / Contrôle de Gestion / Comptabilité"</formula>
    </cfRule>
    <cfRule type="expression" dxfId="5147" priority="44">
      <formula>$B24="G.  Achats"</formula>
    </cfRule>
    <cfRule type="expression" dxfId="5146" priority="45">
      <formula>$B24="F.  Entreprises"</formula>
    </cfRule>
    <cfRule type="expression" dxfId="5145" priority="46">
      <formula>$B24="E. Excellence opérationnelle  Banque de détail"</formula>
    </cfRule>
    <cfRule type="expression" dxfId="5144" priority="47">
      <formula>$B24="D. Excellence opérationnelle Expertise transverse"</formula>
    </cfRule>
    <cfRule type="expression" dxfId="5143" priority="48">
      <formula>$B24="C. Gestion des risques"</formula>
    </cfRule>
    <cfRule type="expression" dxfId="5142" priority="49">
      <formula>$B24="B. Vente, Conseil"</formula>
    </cfRule>
    <cfRule type="expression" dxfId="5141" priority="50">
      <formula>$B24="A. Accueil, orientation"</formula>
    </cfRule>
  </conditionalFormatting>
  <conditionalFormatting sqref="E23">
    <cfRule type="containsText" dxfId="5140" priority="19" operator="containsText" text="Choisie">
      <formula>NOT(ISERROR(SEARCH("Choisie",E23)))</formula>
    </cfRule>
    <cfRule type="containsText" dxfId="5139" priority="20" operator="containsText" text="clé">
      <formula>NOT(ISERROR(SEARCH("clé",E23)))</formula>
    </cfRule>
    <cfRule type="containsText" dxfId="5138" priority="21" operator="containsText" text="UTILE">
      <formula>NOT(ISERROR(SEARCH("UTILE",E23)))</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18">
    <tabColor rgb="FFFF0000"/>
    <pageSetUpPr fitToPage="1"/>
  </sheetPr>
  <dimension ref="A1:I55"/>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2037</v>
      </c>
      <c r="E4" s="271"/>
      <c r="F4" s="271"/>
      <c r="G4" s="272" t="e">
        <f>HYPERLINK("#Matrice!"&amp;ADDRESS(3,4+MATCH(D4,Matrice!$E$3:$AOP$3,0)),"Go")</f>
        <v>#N/A</v>
      </c>
    </row>
    <row r="5" spans="1:7" s="278" customFormat="1" ht="21" customHeight="1">
      <c r="A5" s="273"/>
      <c r="B5" s="274"/>
      <c r="C5" s="275" t="s">
        <v>403</v>
      </c>
      <c r="D5" s="276" t="s">
        <v>2036</v>
      </c>
      <c r="E5" s="277"/>
      <c r="F5" s="276" t="s">
        <v>1986</v>
      </c>
      <c r="G5" s="276" t="str">
        <f ca="1">RIGHT(CELL("filename",A1),LEN(CELL("filename",A1))-SEARCH("]",CELL("filename",A1)))</f>
        <v>35410</v>
      </c>
    </row>
    <row r="6" spans="1:7" s="278" customFormat="1" ht="21" customHeight="1">
      <c r="A6" s="273"/>
      <c r="B6" s="274"/>
      <c r="C6" s="275" t="s">
        <v>404</v>
      </c>
      <c r="D6" s="276" t="s">
        <v>1589</v>
      </c>
      <c r="E6" s="277"/>
      <c r="F6" s="276" t="s">
        <v>1987</v>
      </c>
      <c r="G6" s="276" t="s">
        <v>925</v>
      </c>
    </row>
    <row r="7" spans="1:7" s="248" customFormat="1" ht="7.5" customHeight="1">
      <c r="A7" s="268"/>
      <c r="B7" s="279"/>
      <c r="C7" s="284"/>
      <c r="D7" s="285"/>
      <c r="E7" s="282"/>
    </row>
    <row r="8" spans="1:7" s="248" customFormat="1" ht="18.75" customHeight="1">
      <c r="A8" s="268"/>
      <c r="B8" s="279"/>
      <c r="C8" s="269" t="s">
        <v>1988</v>
      </c>
      <c r="D8" s="321"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7" thickBot="1">
      <c r="A12" s="239" t="s">
        <v>959</v>
      </c>
      <c r="B12" s="240" t="s">
        <v>1982</v>
      </c>
      <c r="C12" s="241" t="s">
        <v>432</v>
      </c>
      <c r="D12" s="241" t="s">
        <v>431</v>
      </c>
      <c r="E12" s="241" t="s">
        <v>1997</v>
      </c>
      <c r="F12" s="242" t="s">
        <v>2056</v>
      </c>
      <c r="G12" s="242" t="s">
        <v>1984</v>
      </c>
    </row>
    <row r="13" spans="1:7" s="248" customFormat="1" ht="65">
      <c r="A13" s="244" t="s">
        <v>724</v>
      </c>
      <c r="B13" s="245" t="str">
        <f>IFERROR(VLOOKUP($A13,Référentiel_de_Compétences!$B$7:$E$700,2,0),"")</f>
        <v>D. Excellence opérationnelle Expertise transverse</v>
      </c>
      <c r="C13" s="286" t="str">
        <f>IFERROR(VLOOKUP($A13,Référentiel_de_Compétences!$B$7:$E$700,3,0),"")</f>
        <v>Environnement et processus internes</v>
      </c>
      <c r="D13" s="294" t="str">
        <f>IFERROR(VLOOKUP($A13,Référentiel_de_Compétences!$B$7:$E$700,4,0),"")</f>
        <v>Acquérir des connaissances de son environnement interne et externe, des process inter / intra branches de bout en bout, d’un secteur d’activité et d’un domaine fonctionnel pour apporter des préconisations.
Respecter les règles et méthodologies liées aux processus internes dans le cadre de son activité.
Comprendre son rôle dans la chaîne de valeur et avoir une vision de bout en bout du processus.</v>
      </c>
      <c r="E13" s="370" t="str">
        <f>IFERROR(INDEX('Codes UC'!$A$1:$Z$599,MATCH(A13,'Codes UC'!$A$1:$A$599,0),MATCH($G$6,'Codes UC'!$A$1:$Y$1)),"")</f>
        <v/>
      </c>
      <c r="F13" s="246" t="s">
        <v>1996</v>
      </c>
      <c r="G13" s="247"/>
    </row>
    <row r="14" spans="1:7" s="248" customFormat="1" ht="42">
      <c r="A14" s="244" t="s">
        <v>729</v>
      </c>
      <c r="B14" s="245" t="str">
        <f>IFERROR(VLOOKUP($A14,Référentiel_de_Compétences!$B$7:$E$700,2,0),"")</f>
        <v>D. Excellence opérationnelle Expertise transverse</v>
      </c>
      <c r="C14" s="288" t="str">
        <f>IFERROR(VLOOKUP($A14,Référentiel_de_Compétences!$B$7:$E$700,3,0),"")</f>
        <v>Management de projet</v>
      </c>
      <c r="D14" s="295" t="str">
        <f>IFERROR(VLOOKUP($A14,Référentiel_de_Compétences!$B$7:$E$700,4,0),"")</f>
        <v>Appliquer les méthodes et outils projet afin de contribuer / conduire / manager un projet de bout en bout en mobilisant les ressources nécessaires et en tenant compte des contraintes de l'environnement.</v>
      </c>
      <c r="E14" s="371" t="str">
        <f>IFERROR(INDEX('Codes UC'!$A$1:$Z$599,MATCH(A14,'Codes UC'!$A$1:$A$599,0),MATCH($G$6,'Codes UC'!$A$1:$Y$1)),"")</f>
        <v/>
      </c>
      <c r="F14" s="251" t="s">
        <v>1996</v>
      </c>
      <c r="G14" s="252"/>
    </row>
    <row r="15" spans="1:7" s="248" customFormat="1" ht="70">
      <c r="A15" s="244" t="s">
        <v>842</v>
      </c>
      <c r="B15" s="245" t="str">
        <f>IFERROR(VLOOKUP($A15,Référentiel_de_Compétences!$B$7:$E$700,2,0),"")</f>
        <v>N .  Système d'informations</v>
      </c>
      <c r="C15" s="288" t="str">
        <f>IFERROR(VLOOKUP($A15,Référentiel_de_Compétences!$B$7:$E$700,3,0),"")</f>
        <v>Technologies et solutions de l'architecture fonctionnelle et applicative</v>
      </c>
      <c r="D15" s="295" t="str">
        <f>IFERROR(VLOOKUP($A15,Référentiel_de_Compétences!$B$7:$E$700,4,0),"")</f>
        <v>Utiliser ses connaissances des principes de construction et de fonctionnement du SI et de ses composants (Progiciels, N-tiers, ERP, système décisionnel, architecture multi canal...), afin d'apporter de solutions CRM, éditique, archivage, front de vente…. à ses clients internes</v>
      </c>
      <c r="E15" s="371" t="str">
        <f>IFERROR(INDEX('Codes UC'!$A$1:$Z$599,MATCH(A15,'Codes UC'!$A$1:$A$599,0),MATCH($G$6,'Codes UC'!$A$1:$Y$1)),"")</f>
        <v/>
      </c>
      <c r="F15" s="251" t="s">
        <v>1996</v>
      </c>
      <c r="G15" s="252"/>
    </row>
    <row r="16" spans="1:7" s="248" customFormat="1" ht="117">
      <c r="A16" s="244" t="s">
        <v>855</v>
      </c>
      <c r="B16" s="245" t="str">
        <f>IFERROR(VLOOKUP($A16,Référentiel_de_Compétences!$B$7:$E$700,2,0),"")</f>
        <v>N .  Système d'informations</v>
      </c>
      <c r="C16" s="288" t="str">
        <f>IFERROR(VLOOKUP($A16,Référentiel_de_Compétences!$B$7:$E$700,3,0),"")</f>
        <v>Valorisation et exploitation de l’information</v>
      </c>
      <c r="D16" s="295" t="str">
        <f>IFERROR(VLOOKUP($A16,Référentiel_de_Compétences!$B$7:$E$700,4,0),"")</f>
        <v>Valoriser et exploiter l'information : 
- Identifier, autour du potentiel stratégique et de valeur de l’information, la transformation numérique induite dans le modèle d’affaires de l’entreprise ainsi que l’usage que les utilisateurs en font (nouveaux concepts, idées, produits et services)
- Préparer, développer de manière agile et exploiter l’information pour améliorer la prise de décision et la gestion en temps réel via des systèmes permettant la veille, la réactivité, l’anticipation, l’assimilation et la création de valeur
- Permettre la synergie, l'acculturation, la collaboration et l'animation avec les écosystèmes numériques (Open Data, relations Filiales, Communautés Postales...)</v>
      </c>
      <c r="E16" s="371" t="str">
        <f>IFERROR(INDEX('Codes UC'!$A$1:$Z$599,MATCH(A16,'Codes UC'!$A$1:$A$599,0),MATCH($G$6,'Codes UC'!$A$1:$Y$1)),"")</f>
        <v/>
      </c>
      <c r="F16" s="251" t="s">
        <v>1996</v>
      </c>
      <c r="G16" s="252"/>
    </row>
    <row r="17" spans="1:9" s="248" customFormat="1" ht="28">
      <c r="A17" s="244" t="s">
        <v>861</v>
      </c>
      <c r="B17" s="245" t="str">
        <f>IFERROR(VLOOKUP($A17,Référentiel_de_Compétences!$B$7:$E$700,2,0),"")</f>
        <v>N .  Système d'informations</v>
      </c>
      <c r="C17" s="288" t="str">
        <f>IFERROR(VLOOKUP($A17,Référentiel_de_Compétences!$B$7:$E$700,3,0),"")</f>
        <v>Méthodes et outils de gestion de parc</v>
      </c>
      <c r="D17" s="295" t="str">
        <f>IFERROR(VLOOKUP($A17,Référentiel_de_Compétences!$B$7:$E$700,4,0),"")</f>
        <v>Maîtriser les méthodes et outils de gestion de parc</v>
      </c>
      <c r="E17" s="371" t="str">
        <f>IFERROR(INDEX('Codes UC'!$A$1:$Z$599,MATCH(A17,'Codes UC'!$A$1:$A$599,0),MATCH($G$6,'Codes UC'!$A$1:$Y$1)),"")</f>
        <v/>
      </c>
      <c r="F17" s="251" t="s">
        <v>1996</v>
      </c>
      <c r="G17" s="252"/>
    </row>
    <row r="18" spans="1:9" s="248" customFormat="1" ht="70">
      <c r="A18" s="244" t="s">
        <v>869</v>
      </c>
      <c r="B18" s="245" t="str">
        <f>IFERROR(VLOOKUP($A18,Référentiel_de_Compétences!$B$7:$E$700,2,0),"")</f>
        <v>N .  Système d'informations</v>
      </c>
      <c r="C18" s="288" t="str">
        <f>IFERROR(VLOOKUP($A18,Référentiel_de_Compétences!$B$7:$E$700,3,0),"")</f>
        <v>Accompagnement de l'utilisateur sur l'utilisation des matériels et des applications</v>
      </c>
      <c r="D18" s="295" t="str">
        <f>IFERROR(VLOOKUP($A18,Référentiel_de_Compétences!$B$7:$E$700,4,0),"")</f>
        <v>Accompagner l'utilisateur sur l'utilisation des matériels et des applications (modes opératoires, Help Desk…)</v>
      </c>
      <c r="E18" s="371" t="str">
        <f>IFERROR(INDEX('Codes UC'!$A$1:$Z$599,MATCH(A18,'Codes UC'!$A$1:$A$599,0),MATCH($G$6,'Codes UC'!$A$1:$Y$1)),"")</f>
        <v/>
      </c>
      <c r="F18" s="251" t="s">
        <v>1996</v>
      </c>
      <c r="G18" s="252"/>
    </row>
    <row r="19" spans="1:9" s="248" customFormat="1" ht="39">
      <c r="A19" s="244" t="s">
        <v>904</v>
      </c>
      <c r="B19" s="245" t="str">
        <f>IFERROR(VLOOKUP($A19,Référentiel_de_Compétences!$B$7:$E$700,2,0),"")</f>
        <v>Y. Compétences comportementales</v>
      </c>
      <c r="C19" s="288" t="str">
        <f>IFERROR(VLOOKUP($A19,Référentiel_de_Compétences!$B$7:$E$700,3,0),"")</f>
        <v xml:space="preserve">Orientation client </v>
      </c>
      <c r="D19" s="295" t="str">
        <f>IFERROR(VLOOKUP($A19,Référentiel_de_Compétences!$B$7:$E$700,4,0),"")</f>
        <v>Adopter une posture de service et de conseil. Créer une relation de confiance dans le long terme et apporter des solutions. Être à l'écoute des besoins clients. Savoir questionner le client, analyser et comprendre ses besoins.</v>
      </c>
      <c r="E19" s="371" t="str">
        <f>IFERROR(INDEX('Codes UC'!$A$1:$Z$599,MATCH(A19,'Codes UC'!$A$1:$A$599,0),MATCH($G$6,'Codes UC'!$A$1:$Y$1)),"")</f>
        <v/>
      </c>
      <c r="F19" s="251" t="s">
        <v>1996</v>
      </c>
      <c r="G19" s="252"/>
    </row>
    <row r="20" spans="1:9" s="248" customFormat="1" ht="28">
      <c r="A20" s="244" t="s">
        <v>905</v>
      </c>
      <c r="B20" s="245" t="str">
        <f>IFERROR(VLOOKUP($A20,Référentiel_de_Compétences!$B$7:$E$700,2,0),"")</f>
        <v>Y. Compétences comportementales</v>
      </c>
      <c r="C20" s="288" t="str">
        <f>IFERROR(VLOOKUP($A20,Référentiel_de_Compétences!$B$7:$E$700,3,0),"")</f>
        <v>Orientation résultats</v>
      </c>
      <c r="D20" s="295" t="str">
        <f>IFERROR(VLOOKUP($A20,Référentiel_de_Compétences!$B$7:$E$700,4,0),"")</f>
        <v>Atteindre voire dépasser les objectifs fixés en mobilisant les moyens à disposition (financiers, matériels, techniques et humains) dans une logique de résultat durable.</v>
      </c>
      <c r="E20" s="371" t="str">
        <f>IFERROR(INDEX('Codes UC'!$A$1:$Z$599,MATCH(A20,'Codes UC'!$A$1:$A$599,0),MATCH($G$6,'Codes UC'!$A$1:$Y$1)),"")</f>
        <v/>
      </c>
      <c r="F20" s="251" t="s">
        <v>1996</v>
      </c>
      <c r="G20" s="252"/>
    </row>
    <row r="21" spans="1:9" s="248" customFormat="1" ht="91">
      <c r="A21" s="244" t="s">
        <v>908</v>
      </c>
      <c r="B21" s="245" t="str">
        <f>IFERROR(VLOOKUP($A21,Référentiel_de_Compétences!$B$7:$E$700,2,0),"")</f>
        <v>Y. Compétences comportementales</v>
      </c>
      <c r="C21" s="288" t="str">
        <f>IFERROR(VLOOKUP($A21,Référentiel_de_Compétences!$B$7:$E$700,3,0),"")</f>
        <v>Culture du changement et de l'innovation</v>
      </c>
      <c r="D21" s="295" t="str">
        <f>IFERROR(VLOOKUP($A21,Référentiel_de_Compétences!$B$7:$E$700,4,0),"")</f>
        <v>Savoir s'adapter au changement et à un environnement en évolution permanente.
Faire preuve d'agilité et d'audace, capacité à trouver des solutions face à des situations nouvelles ou complexes.
Être capable de remettre en question les usages et oser être pionnier.
Comprendre et susciter le changement et l'innovation.
Comprendre les résistances au changement et savoir communiquer et accompagner ses collaborateurs.</v>
      </c>
      <c r="E21" s="371" t="str">
        <f>IFERROR(INDEX('Codes UC'!$A$1:$Z$599,MATCH(A21,'Codes UC'!$A$1:$A$599,0),MATCH($G$6,'Codes UC'!$A$1:$Y$1)),"")</f>
        <v/>
      </c>
      <c r="F21" s="251" t="s">
        <v>1996</v>
      </c>
      <c r="G21" s="252"/>
    </row>
    <row r="22" spans="1:9" s="248" customFormat="1" ht="49" thickBot="1">
      <c r="A22" s="244" t="s">
        <v>911</v>
      </c>
      <c r="B22" s="245" t="str">
        <f>IFERROR(VLOOKUP($A22,Référentiel_de_Compétences!$B$7:$E$700,2,0),"")</f>
        <v>Y. Compétences comportementales</v>
      </c>
      <c r="C22" s="255" t="str">
        <f>IFERROR(VLOOKUP($A22,Référentiel_de_Compétences!$B$7:$E$700,3,0),"")</f>
        <v>Engagement</v>
      </c>
      <c r="D22" s="256" t="str">
        <f>IFERROR(VLOOKUP($A22,Référentiel_de_Compétences!$B$7:$E$700,4,0),"")</f>
        <v>Être impliqué dans son travail.
Adopter une posture constructive.
Se sentir porteur de l'image du Groupe.
Être engagé au quotidien.</v>
      </c>
      <c r="E22" s="378" t="str">
        <f>IFERROR(INDEX('Codes UC'!$A$1:$Z$599,MATCH(A22,'Codes UC'!$A$1:$A$599,0),MATCH($G$6,'Codes UC'!$A$1:$Y$1)),"")</f>
        <v/>
      </c>
      <c r="F22" s="258" t="s">
        <v>1996</v>
      </c>
      <c r="G22" s="259"/>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autoFilter ref="A12:G22" xr:uid="{00000000-0009-0000-0000-000021000000}"/>
  <mergeCells count="1">
    <mergeCell ref="C11:G11"/>
  </mergeCells>
  <conditionalFormatting sqref="C4 C7 E13:E22">
    <cfRule type="containsText" dxfId="5137" priority="50" operator="containsText" text="Choisie">
      <formula>NOT(ISERROR(SEARCH("Choisie",C4)))</formula>
    </cfRule>
    <cfRule type="containsText" dxfId="5136" priority="51" operator="containsText" text="clé">
      <formula>NOT(ISERROR(SEARCH("clé",C4)))</formula>
    </cfRule>
    <cfRule type="containsText" dxfId="5135" priority="52" operator="containsText" text="UTILE">
      <formula>NOT(ISERROR(SEARCH("UTILE",C4)))</formula>
    </cfRule>
  </conditionalFormatting>
  <conditionalFormatting sqref="B13:C70">
    <cfRule type="expression" dxfId="5134" priority="32">
      <formula>$B13="Z. Compétences Managériales"</formula>
    </cfRule>
    <cfRule type="expression" dxfId="5133" priority="33">
      <formula>$B13="Y. Compétences comportementales"</formula>
    </cfRule>
    <cfRule type="expression" dxfId="5132" priority="34">
      <formula>$B13="X. Digital"</formula>
    </cfRule>
    <cfRule type="expression" dxfId="5131" priority="35">
      <formula>$B13="P.  Projet"</formula>
    </cfRule>
    <cfRule type="expression" dxfId="5130" priority="36">
      <formula>$B13="O.  Communication"</formula>
    </cfRule>
    <cfRule type="expression" dxfId="5129" priority="37">
      <formula>$B13="N .  Système d'informations"</formula>
    </cfRule>
    <cfRule type="expression" dxfId="5128" priority="38">
      <formula>$B13="M.  Marketing"</formula>
    </cfRule>
    <cfRule type="expression" dxfId="5127" priority="39">
      <formula>$B13="L.  Ressources Humaines"</formula>
    </cfRule>
    <cfRule type="expression" dxfId="5126" priority="40">
      <formula>$B13="K.  Audit / Risques"</formula>
    </cfRule>
    <cfRule type="expression" dxfId="5125" priority="41">
      <formula>$B13="J.  Administration / Services Généraux"</formula>
    </cfRule>
    <cfRule type="expression" dxfId="5124" priority="42">
      <formula>$B13="I.  Immobilier"</formula>
    </cfRule>
    <cfRule type="expression" dxfId="5123" priority="43">
      <formula>$B13="H.  Finance / Contrôle de Gestion / Comptabilité"</formula>
    </cfRule>
    <cfRule type="expression" dxfId="5122" priority="44">
      <formula>$B13="G.  Achats"</formula>
    </cfRule>
    <cfRule type="expression" dxfId="5121" priority="45">
      <formula>$B13="F.  Entreprises"</formula>
    </cfRule>
    <cfRule type="expression" dxfId="5120" priority="46">
      <formula>$B13="E. Excellence opérationnelle  Banque de détail"</formula>
    </cfRule>
    <cfRule type="expression" dxfId="5119" priority="47">
      <formula>$B13="D. Excellence opérationnelle Expertise transverse"</formula>
    </cfRule>
    <cfRule type="expression" dxfId="5118" priority="48">
      <formula>$B13="C. Gestion des risques"</formula>
    </cfRule>
    <cfRule type="expression" dxfId="5117" priority="49">
      <formula>$B13="B. Vente, Conseil"</formula>
    </cfRule>
    <cfRule type="expression" dxfId="5116" priority="53">
      <formula>$B13="A. Accueil, orientation"</formula>
    </cfRule>
  </conditionalFormatting>
  <conditionalFormatting sqref="C8 C10">
    <cfRule type="containsText" dxfId="5115" priority="29" operator="containsText" text="Choisie">
      <formula>NOT(ISERROR(SEARCH("Choisie",C8)))</formula>
    </cfRule>
    <cfRule type="containsText" dxfId="5114" priority="30" operator="containsText" text="clé">
      <formula>NOT(ISERROR(SEARCH("clé",C8)))</formula>
    </cfRule>
    <cfRule type="containsText" dxfId="5113" priority="31" operator="containsText" text="UTILE">
      <formula>NOT(ISERROR(SEARCH("UTILE",C8)))</formula>
    </cfRule>
  </conditionalFormatting>
  <conditionalFormatting sqref="F23:F25">
    <cfRule type="expression" dxfId="5112" priority="10">
      <formula>$B23="Z. Compétences Managériales"</formula>
    </cfRule>
    <cfRule type="expression" dxfId="5111" priority="11">
      <formula>$B23="Y. Compétences comportementales"</formula>
    </cfRule>
    <cfRule type="expression" dxfId="5110" priority="12">
      <formula>$B23="X. Digital"</formula>
    </cfRule>
    <cfRule type="expression" dxfId="5109" priority="13">
      <formula>$B23="P.  Projet"</formula>
    </cfRule>
    <cfRule type="expression" dxfId="5108" priority="14">
      <formula>$B23="O.  Communication"</formula>
    </cfRule>
    <cfRule type="expression" dxfId="5107" priority="15">
      <formula>$B23="N .  Système d'informations"</formula>
    </cfRule>
    <cfRule type="expression" dxfId="5106" priority="16">
      <formula>$B23="M.  Marketing"</formula>
    </cfRule>
    <cfRule type="expression" dxfId="5105" priority="17">
      <formula>$B23="L.  Ressources Humaines"</formula>
    </cfRule>
    <cfRule type="expression" dxfId="5104" priority="18">
      <formula>$B23="K.  Audit / Risques"</formula>
    </cfRule>
    <cfRule type="expression" dxfId="5103" priority="19">
      <formula>$B23="J.  Administration / Services Généraux"</formula>
    </cfRule>
    <cfRule type="expression" dxfId="5102" priority="20">
      <formula>$B23="I.  Immobilier"</formula>
    </cfRule>
    <cfRule type="expression" dxfId="5101" priority="21">
      <formula>$B23="H.  Finance / Contrôle de Gestion / Comptabilité"</formula>
    </cfRule>
    <cfRule type="expression" dxfId="5100" priority="22">
      <formula>$B23="G.  Achats"</formula>
    </cfRule>
    <cfRule type="expression" dxfId="5099" priority="23">
      <formula>$B23="F.  Entreprises"</formula>
    </cfRule>
    <cfRule type="expression" dxfId="5098" priority="24">
      <formula>$B23="E. Excellence opérationnelle  Banque de détail"</formula>
    </cfRule>
    <cfRule type="expression" dxfId="5097" priority="25">
      <formula>$B23="D. Excellence opérationnelle Expertise transverse"</formula>
    </cfRule>
    <cfRule type="expression" dxfId="5096" priority="26">
      <formula>$B23="C. Gestion des risques"</formula>
    </cfRule>
    <cfRule type="expression" dxfId="5095" priority="27">
      <formula>$B23="B. Vente, Conseil"</formula>
    </cfRule>
    <cfRule type="expression" dxfId="5094" priority="28">
      <formula>$B23="A. Accueil, orientation"</formula>
    </cfRule>
  </conditionalFormatting>
  <conditionalFormatting sqref="E14">
    <cfRule type="containsText" dxfId="5093" priority="1" operator="containsText" text="Choisie">
      <formula>NOT(ISERROR(SEARCH("Choisie",E14)))</formula>
    </cfRule>
    <cfRule type="containsText" dxfId="5092" priority="2" operator="containsText" text="clé">
      <formula>NOT(ISERROR(SEARCH("clé",E14)))</formula>
    </cfRule>
    <cfRule type="containsText" dxfId="5091" priority="3" operator="containsText" text="UTILE">
      <formula>NOT(ISERROR(SEARCH("UTILE",E14)))</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20">
    <tabColor rgb="FFFF0000"/>
    <pageSetUpPr fitToPage="1"/>
  </sheetPr>
  <dimension ref="A1:I55"/>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customWidth="1" collapsed="1"/>
    <col min="4" max="4" width="77.33203125" style="207" customWidth="1"/>
    <col min="5" max="5" width="11.1640625" style="210" customWidth="1"/>
    <col min="6" max="6" width="14.33203125" style="207" customWidth="1"/>
    <col min="7" max="7" width="12.83203125" style="207" customWidth="1"/>
    <col min="8" max="8" width="11.5" style="207"/>
    <col min="9" max="9" width="11.5" style="30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35499 - RESPONSABLE OPERATIONNEL RH III.3</v>
      </c>
      <c r="E4" s="271"/>
      <c r="F4" s="271"/>
      <c r="G4" s="272" t="str">
        <f ca="1">HYPERLINK("#Matrice!"&amp;ADDRESS(3,4+MATCH(D4,Matrice!$E$3:$AOP$3,0)),"Go")</f>
        <v>Go</v>
      </c>
      <c r="I4" s="302"/>
    </row>
    <row r="5" spans="1:9" s="278" customFormat="1" ht="21" customHeight="1">
      <c r="A5" s="273"/>
      <c r="B5" s="274"/>
      <c r="C5" s="275" t="s">
        <v>403</v>
      </c>
      <c r="D5" s="276" t="e">
        <f ca="1">VLOOKUP($G$5,Répertoire_des_fonctions!$A$7:$E$780,2,0)</f>
        <v>#N/A</v>
      </c>
      <c r="E5" s="277"/>
      <c r="F5" s="276" t="s">
        <v>1986</v>
      </c>
      <c r="G5" s="276" t="str">
        <f ca="1">RIGHT(CELL("filename",A1),LEN(CELL("filename",A1))-SEARCH("]",CELL("filename",A1)))</f>
        <v>35499</v>
      </c>
      <c r="I5" s="303"/>
    </row>
    <row r="6" spans="1:9" s="278" customFormat="1" ht="21" customHeight="1">
      <c r="A6" s="273"/>
      <c r="B6" s="274"/>
      <c r="C6" s="275" t="s">
        <v>404</v>
      </c>
      <c r="D6" s="276" t="e">
        <f ca="1">VLOOKUP($G$5,Répertoire_des_fonctions!$A$7:$E$780,3,0)</f>
        <v>#N/A</v>
      </c>
      <c r="E6" s="277"/>
      <c r="F6" s="276" t="s">
        <v>1987</v>
      </c>
      <c r="G6" s="276" t="str">
        <f ca="1">VLOOKUP($G$5,Répertoire_des_fonctions!$A$7:$E$780,5,0)</f>
        <v>III.3</v>
      </c>
      <c r="I6" s="303"/>
    </row>
    <row r="7" spans="1:9" s="248" customFormat="1" ht="6.75" customHeight="1">
      <c r="A7" s="268"/>
      <c r="B7" s="279"/>
      <c r="C7" s="284"/>
      <c r="D7" s="285"/>
      <c r="E7" s="282"/>
      <c r="I7" s="302"/>
    </row>
    <row r="8" spans="1:9" s="248" customFormat="1" ht="24.75" customHeight="1">
      <c r="A8" s="268"/>
      <c r="B8" s="279"/>
      <c r="C8" s="269" t="s">
        <v>1988</v>
      </c>
      <c r="D8" s="321" t="s">
        <v>1991</v>
      </c>
      <c r="E8" s="375" t="s">
        <v>1989</v>
      </c>
      <c r="F8" s="271"/>
      <c r="G8" s="283"/>
      <c r="I8" s="302"/>
    </row>
    <row r="9" spans="1:9" s="248" customFormat="1" ht="23.25" customHeight="1">
      <c r="A9" s="268"/>
      <c r="B9" s="279"/>
      <c r="C9" s="275" t="s">
        <v>2012</v>
      </c>
      <c r="D9" s="276"/>
      <c r="E9" s="375" t="s">
        <v>1990</v>
      </c>
      <c r="F9" s="277"/>
      <c r="G9" s="277"/>
      <c r="I9" s="302"/>
    </row>
    <row r="10" spans="1:9" s="236" customFormat="1" ht="6.75" customHeight="1">
      <c r="A10" s="230"/>
      <c r="B10" s="231"/>
      <c r="C10" s="232"/>
      <c r="D10" s="233"/>
      <c r="E10" s="233"/>
      <c r="F10" s="234"/>
      <c r="G10" s="235"/>
      <c r="I10" s="304"/>
    </row>
    <row r="11" spans="1:9" s="237" customFormat="1" ht="27.75" customHeight="1">
      <c r="B11" s="238"/>
      <c r="C11" s="1011" t="s">
        <v>1998</v>
      </c>
      <c r="D11" s="1011"/>
      <c r="E11" s="1011"/>
      <c r="F11" s="1011"/>
      <c r="G11" s="1011"/>
      <c r="I11" s="305"/>
    </row>
    <row r="12" spans="1:9" s="243" customFormat="1" ht="67.5" customHeight="1" thickBot="1">
      <c r="A12" s="239" t="s">
        <v>959</v>
      </c>
      <c r="B12" s="240" t="s">
        <v>1982</v>
      </c>
      <c r="C12" s="263" t="s">
        <v>432</v>
      </c>
      <c r="D12" s="263" t="s">
        <v>431</v>
      </c>
      <c r="E12" s="264" t="s">
        <v>1997</v>
      </c>
      <c r="F12" s="242" t="s">
        <v>2056</v>
      </c>
      <c r="G12" s="242" t="s">
        <v>1984</v>
      </c>
      <c r="I12" s="306"/>
    </row>
    <row r="13" spans="1:9" s="248" customFormat="1" ht="42">
      <c r="A13" s="244" t="s">
        <v>719</v>
      </c>
      <c r="B13" s="245" t="str">
        <f>IFERROR(VLOOKUP($A13,Référentiel_de_Compétences!$B$7:$E$700,2,0),"")</f>
        <v>C. Gestion des risques</v>
      </c>
      <c r="C13" s="286" t="str">
        <f>IFERROR(VLOOKUP($A13,Référentiel_de_Compétences!$B$7:$E$700,3,0),"")</f>
        <v>Prévention, santé et bien-être au travail</v>
      </c>
      <c r="D13" s="287" t="str">
        <f>IFERROR(VLOOKUP($A13,Référentiel_de_Compétences!$B$7:$E$700,4,0),"")</f>
        <v>Savoir gérer le stress et les incivilités.
S'assurer du bien-être au travail des collaborateurs de son équipe.
Maîtriser les risques psycho-sociaux et garantir de bonnes conditions de travail.</v>
      </c>
      <c r="E13" s="370" t="str">
        <f ca="1">IFERROR(INDEX('Codes UC'!$A$1:$Z$599,MATCH(A13,'Codes UC'!$A$1:$A$599,0),MATCH($G$6,'Codes UC'!$A$1:$Y$1)),"")</f>
        <v/>
      </c>
      <c r="F13" s="246" t="s">
        <v>1996</v>
      </c>
      <c r="G13" s="247"/>
      <c r="H13" s="308"/>
      <c r="I13" s="309"/>
    </row>
    <row r="14" spans="1:9" s="248" customFormat="1" ht="42">
      <c r="A14" s="244" t="s">
        <v>736</v>
      </c>
      <c r="B14" s="245" t="str">
        <f>IFERROR(VLOOKUP($A14,Référentiel_de_Compétences!$B$7:$E$700,2,0),"")</f>
        <v>D. Excellence opérationnelle Expertise transverse</v>
      </c>
      <c r="C14" s="288" t="str">
        <f>IFERROR(VLOOKUP($A14,Référentiel_de_Compétences!$B$7:$E$700,3,0),"")</f>
        <v>Analyse du besoin Client / Partenaire / Collaborateur</v>
      </c>
      <c r="D14" s="289" t="str">
        <f>IFERROR(VLOOKUP($A14,Référentiel_de_Compétences!$B$7:$E$700,4,0),"")</f>
        <v>Comprendre, analyser et challenger les besoins et attentes de ses clients / partenaires / collaborateurs, en prenant en considération ses contraintes et les risques associés.</v>
      </c>
      <c r="E14" s="371" t="str">
        <f ca="1">IFERROR(INDEX('Codes UC'!$A$1:$Z$599,MATCH(A14,'Codes UC'!$A$1:$A$599,0),MATCH($G$6,'Codes UC'!$A$1:$Y$1)),"")</f>
        <v/>
      </c>
      <c r="F14" s="251" t="s">
        <v>1996</v>
      </c>
      <c r="G14" s="252"/>
      <c r="H14" s="308"/>
      <c r="I14" s="309"/>
    </row>
    <row r="15" spans="1:9" s="248" customFormat="1" ht="42">
      <c r="A15" s="244" t="s">
        <v>737</v>
      </c>
      <c r="B15" s="245" t="str">
        <f>IFERROR(VLOOKUP($A15,Référentiel_de_Compétences!$B$7:$E$700,2,0),"")</f>
        <v>D. Excellence opérationnelle Expertise transverse</v>
      </c>
      <c r="C15" s="288" t="str">
        <f>IFERROR(VLOOKUP($A15,Référentiel_de_Compétences!$B$7:$E$700,3,0),"")</f>
        <v>Appui et Conseil</v>
      </c>
      <c r="D15" s="295" t="str">
        <f>IFERROR(VLOOKUP($A15,Référentiel_de_Compétences!$B$7:$E$700,4,0),"")</f>
        <v>Apporter conseils, propositions et informations utiles au client / partenaire, l'alerter à bon escient et rechercher des solutions aux besoins exprimés en prenant en compte les impacts potentiels.</v>
      </c>
      <c r="E15" s="371" t="str">
        <f ca="1">IFERROR(INDEX('Codes UC'!$A$1:$Z$599,MATCH(A15,'Codes UC'!$A$1:$A$599,0),MATCH($G$6,'Codes UC'!$A$1:$Y$1)),"")</f>
        <v/>
      </c>
      <c r="F15" s="251" t="s">
        <v>1996</v>
      </c>
      <c r="G15" s="252"/>
      <c r="H15" s="308"/>
      <c r="I15" s="309"/>
    </row>
    <row r="16" spans="1:9" s="248" customFormat="1" ht="39">
      <c r="A16" s="267" t="s">
        <v>820</v>
      </c>
      <c r="B16" s="245" t="str">
        <f>IFERROR(VLOOKUP($A16,Référentiel_de_Compétences!$B$7:$E$700,2,0),"")</f>
        <v>L.  Ressources Humaines</v>
      </c>
      <c r="C16" s="288" t="str">
        <f>IFERROR(VLOOKUP($A16,Référentiel_de_Compétences!$B$7:$E$700,3,0),"")</f>
        <v>Recrutement</v>
      </c>
      <c r="D16" s="295" t="str">
        <f>IFERROR(VLOOKUP($A16,Référentiel_de_Compétences!$B$7:$E$700,4,0),"")</f>
        <v>Utiliser les différents outils et techniques de sourcing, de conduite d'entretiens et de recrutement de candidats en interne (mobilité) ou en externe afin de sélectionner les meilleurs profils sur un poste donné</v>
      </c>
      <c r="E16" s="371" t="str">
        <f ca="1">IFERROR(INDEX('Codes UC'!$A$1:$Z$599,MATCH(A16,'Codes UC'!$A$1:$A$599,0),MATCH($G$6,'Codes UC'!$A$1:$Y$1)),"")</f>
        <v/>
      </c>
      <c r="F16" s="251" t="s">
        <v>1996</v>
      </c>
      <c r="G16" s="252"/>
      <c r="H16" s="308"/>
      <c r="I16" s="309"/>
    </row>
    <row r="17" spans="1:9" s="248" customFormat="1" ht="39">
      <c r="A17" s="267" t="s">
        <v>821</v>
      </c>
      <c r="B17" s="245" t="str">
        <f>IFERROR(VLOOKUP($A17,Référentiel_de_Compétences!$B$7:$E$700,2,0),"")</f>
        <v>L.  Ressources Humaines</v>
      </c>
      <c r="C17" s="288" t="str">
        <f>IFERROR(VLOOKUP($A17,Référentiel_de_Compétences!$B$7:$E$700,3,0),"")</f>
        <v>Evaluation et reconnaissance</v>
      </c>
      <c r="D17" s="295" t="str">
        <f>IFERROR(VLOOKUP($A17,Référentiel_de_Compétences!$B$7:$E$700,4,0),"")</f>
        <v>Utiliser / concevoir des dispositifs d'évaluation de la performance / des compétences (people review, etc…) et de reconnaissance de l'engagement des collaborateurs (financiers et non financiers)</v>
      </c>
      <c r="E17" s="371" t="str">
        <f ca="1">IFERROR(INDEX('Codes UC'!$A$1:$Z$599,MATCH(A17,'Codes UC'!$A$1:$A$599,0),MATCH($G$6,'Codes UC'!$A$1:$Y$1)),"")</f>
        <v/>
      </c>
      <c r="F17" s="251" t="s">
        <v>1996</v>
      </c>
      <c r="G17" s="252"/>
      <c r="H17" s="308"/>
      <c r="I17" s="309"/>
    </row>
    <row r="18" spans="1:9" s="248" customFormat="1" ht="39">
      <c r="A18" s="267" t="s">
        <v>826</v>
      </c>
      <c r="B18" s="245" t="str">
        <f>IFERROR(VLOOKUP($A18,Référentiel_de_Compétences!$B$7:$E$700,2,0),"")</f>
        <v>L.  Ressources Humaines</v>
      </c>
      <c r="C18" s="288" t="str">
        <f>IFERROR(VLOOKUP($A18,Référentiel_de_Compétences!$B$7:$E$700,3,0),"")</f>
        <v>GPEC</v>
      </c>
      <c r="D18" s="295" t="str">
        <f>IFERROR(VLOOKUP($A18,Référentiel_de_Compétences!$B$7:$E$700,4,0),"")</f>
        <v>Anticiper l'évolution quantitative et qualitative des différentes formes d'emplois, des effectifs, des métiers et des compétences et mettre en place des plans d'actions pour accompagner les transformations de l'entreprise</v>
      </c>
      <c r="E18" s="371" t="str">
        <f ca="1">IFERROR(INDEX('Codes UC'!$A$1:$Z$599,MATCH(A18,'Codes UC'!$A$1:$A$599,0),MATCH($G$6,'Codes UC'!$A$1:$Y$1)),"")</f>
        <v/>
      </c>
      <c r="F18" s="251" t="s">
        <v>1996</v>
      </c>
      <c r="G18" s="252"/>
      <c r="H18" s="308"/>
      <c r="I18" s="309"/>
    </row>
    <row r="19" spans="1:9" s="248" customFormat="1" ht="39">
      <c r="A19" s="267" t="s">
        <v>904</v>
      </c>
      <c r="B19" s="245" t="str">
        <f>IFERROR(VLOOKUP($A19,Référentiel_de_Compétences!$B$7:$E$700,2,0),"")</f>
        <v>Y. Compétences comportementales</v>
      </c>
      <c r="C19" s="288" t="str">
        <f>IFERROR(VLOOKUP($A19,Référentiel_de_Compétences!$B$7:$E$700,3,0),"")</f>
        <v xml:space="preserve">Orientation client </v>
      </c>
      <c r="D19" s="295" t="str">
        <f>IFERROR(VLOOKUP($A19,Référentiel_de_Compétences!$B$7:$E$700,4,0),"")</f>
        <v>Adopter une posture de service et de conseil. Créer une relation de confiance dans le long terme et apporter des solutions. Être à l'écoute des besoins clients. Savoir questionner le client, analyser et comprendre ses besoins.</v>
      </c>
      <c r="E19" s="371" t="str">
        <f ca="1">IFERROR(INDEX('Codes UC'!$A$1:$Z$599,MATCH(A19,'Codes UC'!$A$1:$A$599,0),MATCH($G$6,'Codes UC'!$A$1:$Y$1)),"")</f>
        <v/>
      </c>
      <c r="F19" s="251" t="s">
        <v>1996</v>
      </c>
      <c r="G19" s="252"/>
      <c r="H19" s="308"/>
      <c r="I19" s="309"/>
    </row>
    <row r="20" spans="1:9" s="248" customFormat="1" ht="28">
      <c r="A20" s="244" t="s">
        <v>905</v>
      </c>
      <c r="B20" s="245" t="str">
        <f>IFERROR(VLOOKUP($A20,Référentiel_de_Compétences!$B$7:$E$700,2,0),"")</f>
        <v>Y. Compétences comportementales</v>
      </c>
      <c r="C20" s="253" t="str">
        <f>IFERROR(VLOOKUP($A20,Référentiel_de_Compétences!$B$7:$E$700,3,0),"")</f>
        <v>Orientation résultats</v>
      </c>
      <c r="D20" s="293" t="str">
        <f>IFERROR(VLOOKUP($A20,Référentiel_de_Compétences!$B$7:$E$700,4,0),"")</f>
        <v>Atteindre voire dépasser les objectifs fixés en mobilisant les moyens à disposition (financiers, matériels, techniques et humains) dans une logique de résultat durable.</v>
      </c>
      <c r="E20" s="372" t="str">
        <f ca="1">IFERROR(INDEX('Codes UC'!$A$1:$Z$599,MATCH(A20,'Codes UC'!$A$1:$A$599,0),MATCH($G$6,'Codes UC'!$A$1:$Y$1)),"")</f>
        <v/>
      </c>
      <c r="F20" s="251" t="s">
        <v>1996</v>
      </c>
      <c r="G20" s="252"/>
      <c r="I20" s="302"/>
    </row>
    <row r="21" spans="1:9" s="248" customFormat="1" ht="65">
      <c r="A21" s="244" t="s">
        <v>909</v>
      </c>
      <c r="B21" s="245" t="str">
        <f>IFERROR(VLOOKUP($A21,Référentiel_de_Compétences!$B$7:$E$700,2,0),"")</f>
        <v>Y. Compétences comportementales</v>
      </c>
      <c r="C21" s="253" t="str">
        <f>IFERROR(VLOOKUP($A21,Référentiel_de_Compétences!$B$7:$E$700,3,0),"")</f>
        <v>Agilité</v>
      </c>
      <c r="D21" s="293" t="str">
        <f>IFERROR(VLOOKUP($A21,Référentiel_de_Compétences!$B$7:$E$700,4,0),"")</f>
        <v>S'adapter aux situations, aux interlocuteurs et au changement. 
Faire preuve de souplesse dans des contextes de changement et face à des situations imprévues. 
Savoir intégrer dans son quotidien l'accélération des pratiques et faire preuve d'agilité en conséquence.
Prendre en compte en temps réel les demandes qui le nécessitent.</v>
      </c>
      <c r="E21" s="372" t="str">
        <f ca="1">IFERROR(INDEX('Codes UC'!$A$1:$Z$599,MATCH(A21,'Codes UC'!$A$1:$A$599,0),MATCH($G$6,'Codes UC'!$A$1:$Y$1)),"")</f>
        <v/>
      </c>
      <c r="F21" s="251" t="s">
        <v>1996</v>
      </c>
      <c r="G21" s="252"/>
      <c r="I21" s="302"/>
    </row>
    <row r="22" spans="1:9" s="248" customFormat="1" ht="40" thickBot="1">
      <c r="A22" s="244" t="s">
        <v>910</v>
      </c>
      <c r="B22" s="245" t="str">
        <f>IFERROR(VLOOKUP($A22,Référentiel_de_Compétences!$B$7:$E$700,2,0),"")</f>
        <v>Y. Compétences comportementales</v>
      </c>
      <c r="C22" s="255" t="str">
        <f>IFERROR(VLOOKUP($A22,Référentiel_de_Compétences!$B$7:$E$700,3,0),"")</f>
        <v>Analyse et discernement</v>
      </c>
      <c r="D22" s="328" t="str">
        <f>IFERROR(VLOOKUP($A22,Référentiel_de_Compétences!$B$7:$E$700,4,0),"")</f>
        <v>Rechercher, collecter, consolider des informations et en percevoir les éléments clés.
Faire preuve d'un esprit critique et analytique.
Observer, capter et interpréter les signaux faibles.</v>
      </c>
      <c r="E22" s="378" t="str">
        <f ca="1">IFERROR(INDEX('Codes UC'!$A$1:$Z$599,MATCH(A22,'Codes UC'!$A$1:$A$599,0),MATCH($G$6,'Codes UC'!$A$1:$Y$1)),"")</f>
        <v/>
      </c>
      <c r="F22" s="258" t="s">
        <v>1996</v>
      </c>
      <c r="G22" s="259"/>
      <c r="I22" s="302"/>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301"/>
    </row>
    <row r="25" spans="1:9" s="210" customFormat="1">
      <c r="A25" s="207"/>
      <c r="B25" s="208"/>
      <c r="C25" s="262" t="s">
        <v>1994</v>
      </c>
      <c r="D25" s="261"/>
      <c r="E25" s="379"/>
      <c r="F25" s="262" t="s">
        <v>1994</v>
      </c>
      <c r="G25" s="207"/>
      <c r="H25" s="207"/>
      <c r="I25" s="301"/>
    </row>
    <row r="26" spans="1:9" s="210" customFormat="1">
      <c r="A26" s="207"/>
      <c r="B26" s="208"/>
      <c r="C26" s="208"/>
      <c r="D26" s="261"/>
      <c r="E26" s="379"/>
      <c r="F26" s="207"/>
      <c r="G26" s="207"/>
      <c r="H26" s="207"/>
      <c r="I26" s="301"/>
    </row>
    <row r="27" spans="1:9" s="210" customFormat="1">
      <c r="A27" s="207"/>
      <c r="B27" s="208"/>
      <c r="C27" s="208"/>
      <c r="D27" s="261"/>
      <c r="E27" s="379"/>
      <c r="F27" s="207"/>
      <c r="G27" s="207"/>
      <c r="H27" s="207"/>
      <c r="I27" s="301"/>
    </row>
    <row r="28" spans="1:9" s="210" customFormat="1">
      <c r="A28" s="207"/>
      <c r="B28" s="208"/>
      <c r="C28" s="208"/>
      <c r="D28" s="261"/>
      <c r="E28" s="379"/>
      <c r="F28" s="207"/>
      <c r="G28" s="207"/>
      <c r="H28" s="207"/>
      <c r="I28" s="301"/>
    </row>
    <row r="29" spans="1:9" s="210" customFormat="1">
      <c r="A29" s="207"/>
      <c r="B29" s="208"/>
      <c r="C29" s="208"/>
      <c r="D29" s="261"/>
      <c r="E29" s="379"/>
      <c r="F29" s="207"/>
      <c r="G29" s="207"/>
      <c r="H29" s="207"/>
      <c r="I29" s="301"/>
    </row>
    <row r="30" spans="1:9" s="210" customFormat="1">
      <c r="A30" s="207"/>
      <c r="B30" s="208"/>
      <c r="C30" s="208"/>
      <c r="D30" s="261"/>
      <c r="E30" s="379"/>
      <c r="F30" s="207"/>
      <c r="G30" s="207"/>
      <c r="H30" s="207"/>
      <c r="I30" s="301"/>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autoFilter ref="A12:G22" xr:uid="{00000000-0009-0000-0000-000022000000}"/>
  <mergeCells count="1">
    <mergeCell ref="C11:G11"/>
  </mergeCells>
  <conditionalFormatting sqref="C4 C7 E13:E22">
    <cfRule type="containsText" dxfId="5090" priority="50" operator="containsText" text="Choisie">
      <formula>NOT(ISERROR(SEARCH("Choisie",C4)))</formula>
    </cfRule>
    <cfRule type="containsText" dxfId="5089" priority="51" operator="containsText" text="clé">
      <formula>NOT(ISERROR(SEARCH("clé",C4)))</formula>
    </cfRule>
    <cfRule type="containsText" dxfId="5088" priority="52" operator="containsText" text="UTILE">
      <formula>NOT(ISERROR(SEARCH("UTILE",C4)))</formula>
    </cfRule>
  </conditionalFormatting>
  <conditionalFormatting sqref="B13:C70">
    <cfRule type="expression" dxfId="5087" priority="32">
      <formula>$B13="Z. Compétences Managériales"</formula>
    </cfRule>
    <cfRule type="expression" dxfId="5086" priority="33">
      <formula>$B13="Y. Compétences comportementales"</formula>
    </cfRule>
    <cfRule type="expression" dxfId="5085" priority="34">
      <formula>$B13="X. Digital"</formula>
    </cfRule>
    <cfRule type="expression" dxfId="5084" priority="35">
      <formula>$B13="P.  Projet"</formula>
    </cfRule>
    <cfRule type="expression" dxfId="5083" priority="36">
      <formula>$B13="O.  Communication"</formula>
    </cfRule>
    <cfRule type="expression" dxfId="5082" priority="37">
      <formula>$B13="N .  Système d'informations"</formula>
    </cfRule>
    <cfRule type="expression" dxfId="5081" priority="38">
      <formula>$B13="M.  Marketing"</formula>
    </cfRule>
    <cfRule type="expression" dxfId="5080" priority="39">
      <formula>$B13="L.  Ressources Humaines"</formula>
    </cfRule>
    <cfRule type="expression" dxfId="5079" priority="40">
      <formula>$B13="K.  Audit / Risques"</formula>
    </cfRule>
    <cfRule type="expression" dxfId="5078" priority="41">
      <formula>$B13="J.  Administration / Services Généraux"</formula>
    </cfRule>
    <cfRule type="expression" dxfId="5077" priority="42">
      <formula>$B13="I.  Immobilier"</formula>
    </cfRule>
    <cfRule type="expression" dxfId="5076" priority="43">
      <formula>$B13="H.  Finance / Contrôle de Gestion / Comptabilité"</formula>
    </cfRule>
    <cfRule type="expression" dxfId="5075" priority="44">
      <formula>$B13="G.  Achats"</formula>
    </cfRule>
    <cfRule type="expression" dxfId="5074" priority="45">
      <formula>$B13="F.  Entreprises"</formula>
    </cfRule>
    <cfRule type="expression" dxfId="5073" priority="46">
      <formula>$B13="E. Excellence opérationnelle  Banque de détail"</formula>
    </cfRule>
    <cfRule type="expression" dxfId="5072" priority="47">
      <formula>$B13="D. Excellence opérationnelle Expertise transverse"</formula>
    </cfRule>
    <cfRule type="expression" dxfId="5071" priority="48">
      <formula>$B13="C. Gestion des risques"</formula>
    </cfRule>
    <cfRule type="expression" dxfId="5070" priority="49">
      <formula>$B13="B. Vente, Conseil"</formula>
    </cfRule>
    <cfRule type="expression" dxfId="5069" priority="53">
      <formula>$B13="A. Accueil, orientation"</formula>
    </cfRule>
  </conditionalFormatting>
  <conditionalFormatting sqref="C8 C10">
    <cfRule type="containsText" dxfId="5068" priority="29" operator="containsText" text="Choisie">
      <formula>NOT(ISERROR(SEARCH("Choisie",C8)))</formula>
    </cfRule>
    <cfRule type="containsText" dxfId="5067" priority="30" operator="containsText" text="clé">
      <formula>NOT(ISERROR(SEARCH("clé",C8)))</formula>
    </cfRule>
    <cfRule type="containsText" dxfId="5066" priority="31" operator="containsText" text="UTILE">
      <formula>NOT(ISERROR(SEARCH("UTILE",C8)))</formula>
    </cfRule>
  </conditionalFormatting>
  <conditionalFormatting sqref="F23:F25">
    <cfRule type="expression" dxfId="5065" priority="10">
      <formula>$B23="Z. Compétences Managériales"</formula>
    </cfRule>
    <cfRule type="expression" dxfId="5064" priority="11">
      <formula>$B23="Y. Compétences comportementales"</formula>
    </cfRule>
    <cfRule type="expression" dxfId="5063" priority="12">
      <formula>$B23="X. Digital"</formula>
    </cfRule>
    <cfRule type="expression" dxfId="5062" priority="13">
      <formula>$B23="P.  Projet"</formula>
    </cfRule>
    <cfRule type="expression" dxfId="5061" priority="14">
      <formula>$B23="O.  Communication"</formula>
    </cfRule>
    <cfRule type="expression" dxfId="5060" priority="15">
      <formula>$B23="N .  Système d'informations"</formula>
    </cfRule>
    <cfRule type="expression" dxfId="5059" priority="16">
      <formula>$B23="M.  Marketing"</formula>
    </cfRule>
    <cfRule type="expression" dxfId="5058" priority="17">
      <formula>$B23="L.  Ressources Humaines"</formula>
    </cfRule>
    <cfRule type="expression" dxfId="5057" priority="18">
      <formula>$B23="K.  Audit / Risques"</formula>
    </cfRule>
    <cfRule type="expression" dxfId="5056" priority="19">
      <formula>$B23="J.  Administration / Services Généraux"</formula>
    </cfRule>
    <cfRule type="expression" dxfId="5055" priority="20">
      <formula>$B23="I.  Immobilier"</formula>
    </cfRule>
    <cfRule type="expression" dxfId="5054" priority="21">
      <formula>$B23="H.  Finance / Contrôle de Gestion / Comptabilité"</formula>
    </cfRule>
    <cfRule type="expression" dxfId="5053" priority="22">
      <formula>$B23="G.  Achats"</formula>
    </cfRule>
    <cfRule type="expression" dxfId="5052" priority="23">
      <formula>$B23="F.  Entreprises"</formula>
    </cfRule>
    <cfRule type="expression" dxfId="5051" priority="24">
      <formula>$B23="E. Excellence opérationnelle  Banque de détail"</formula>
    </cfRule>
    <cfRule type="expression" dxfId="5050" priority="25">
      <formula>$B23="D. Excellence opérationnelle Expertise transverse"</formula>
    </cfRule>
    <cfRule type="expression" dxfId="5049" priority="26">
      <formula>$B23="C. Gestion des risques"</formula>
    </cfRule>
    <cfRule type="expression" dxfId="5048" priority="27">
      <formula>$B23="B. Vente, Conseil"</formula>
    </cfRule>
    <cfRule type="expression" dxfId="5047" priority="28">
      <formula>$B23="A. Accueil, orientation"</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21">
    <tabColor rgb="FFFF0000"/>
    <pageSetUpPr fitToPage="1"/>
  </sheetPr>
  <dimension ref="A1:I55"/>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6" width="14.5" style="207" customWidth="1"/>
    <col min="7"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2039</v>
      </c>
      <c r="E4" s="271"/>
      <c r="F4" s="271"/>
      <c r="G4" s="272" t="e">
        <f>HYPERLINK("#Matrice!"&amp;ADDRESS(3,4+MATCH(D4,Matrice!$E$3:$AOP$3,0)),"Go")</f>
        <v>#N/A</v>
      </c>
    </row>
    <row r="5" spans="1:7" s="278" customFormat="1" ht="21" customHeight="1">
      <c r="A5" s="273"/>
      <c r="B5" s="274"/>
      <c r="C5" s="275" t="s">
        <v>403</v>
      </c>
      <c r="D5" s="276" t="s">
        <v>196</v>
      </c>
      <c r="E5" s="277"/>
      <c r="F5" s="276" t="s">
        <v>1986</v>
      </c>
      <c r="G5" s="276" t="str">
        <f ca="1">RIGHT(CELL("filename",A1),LEN(CELL("filename",A1))-SEARCH("]",CELL("filename",A1)))</f>
        <v>27128</v>
      </c>
    </row>
    <row r="6" spans="1:7" s="278" customFormat="1" ht="21" customHeight="1">
      <c r="A6" s="273"/>
      <c r="B6" s="274"/>
      <c r="C6" s="275" t="s">
        <v>404</v>
      </c>
      <c r="D6" s="276" t="s">
        <v>208</v>
      </c>
      <c r="E6" s="277"/>
      <c r="F6" s="276" t="s">
        <v>1987</v>
      </c>
      <c r="G6" s="276" t="s">
        <v>925</v>
      </c>
    </row>
    <row r="7" spans="1:7" s="248" customFormat="1" ht="18" customHeight="1">
      <c r="A7" s="268"/>
      <c r="B7" s="279"/>
      <c r="C7" s="284"/>
      <c r="D7" s="285"/>
      <c r="E7" s="282"/>
    </row>
    <row r="8" spans="1:7" s="248" customFormat="1" ht="25.5" customHeight="1">
      <c r="A8" s="268"/>
      <c r="B8" s="279"/>
      <c r="C8" s="269" t="s">
        <v>1988</v>
      </c>
      <c r="D8" s="321"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0" customHeight="1" thickBot="1">
      <c r="A12" s="239" t="s">
        <v>959</v>
      </c>
      <c r="B12" s="240" t="s">
        <v>1982</v>
      </c>
      <c r="C12" s="264" t="s">
        <v>432</v>
      </c>
      <c r="D12" s="264" t="s">
        <v>431</v>
      </c>
      <c r="E12" s="264" t="s">
        <v>1997</v>
      </c>
      <c r="F12" s="242" t="s">
        <v>2056</v>
      </c>
      <c r="G12" s="242" t="s">
        <v>1984</v>
      </c>
    </row>
    <row r="13" spans="1:7" s="248" customFormat="1" ht="86.25" customHeight="1">
      <c r="A13" s="296" t="s">
        <v>701</v>
      </c>
      <c r="B13" s="245" t="str">
        <f>IFERROR(VLOOKUP($A13,Référentiel_de_Compétences!$B$7:$E$700,2,0),"")</f>
        <v>B. Vente, Conseil</v>
      </c>
      <c r="C13" s="286" t="str">
        <f>IFERROR(VLOOKUP($A13,Référentiel_de_Compétences!$B$7:$E$700,3,0),"")</f>
        <v xml:space="preserve">Conseil client </v>
      </c>
      <c r="D13" s="287" t="str">
        <f>IFERROR(VLOOKUP($A13,Référentiel_de_Compétences!$B$7:$E$700,4,0),"")</f>
        <v>Être capable de faire vivre une expérience client de qualité à travers une posture de service et de conseil.
Respecter le "devoir de conseil".
Apporter un conseil de qualité au client dans une logique de satisfaction et de fidélisation.
Maîtriser l'argumentation.</v>
      </c>
      <c r="E13" s="370" t="str">
        <f>IFERROR(INDEX('Codes UC'!$A$1:$Z$599,MATCH(A13,'Codes UC'!$A$1:$A$599,0),MATCH($G$6,'Codes UC'!$A$1:$Y$1)),"")</f>
        <v/>
      </c>
      <c r="F13" s="246" t="s">
        <v>1996</v>
      </c>
      <c r="G13" s="247"/>
    </row>
    <row r="14" spans="1:7" s="248" customFormat="1" ht="92.25" customHeight="1">
      <c r="A14" s="296" t="s">
        <v>703</v>
      </c>
      <c r="B14" s="245" t="str">
        <f>IFERROR(VLOOKUP($A14,Référentiel_de_Compétences!$B$7:$E$700,2,0),"")</f>
        <v>B. Vente, Conseil</v>
      </c>
      <c r="C14" s="288" t="str">
        <f>IFERROR(VLOOKUP($A14,Référentiel_de_Compétences!$B$7:$E$700,3,0),"")</f>
        <v>Ventes en face à face</v>
      </c>
      <c r="D14" s="289" t="str">
        <f>IFERROR(VLOOKUP($A14,Référentiel_de_Compétences!$B$7:$E$700,4,0),"")</f>
        <v>Appliquer les méthodes de vente.
Synthétiser les informations client et faire des propositions commerciales adaptées aux besoins et aux projets du client.
Faire preuve de pro-activité commerciale en proposant notamment des offres connexes adaptées au client.
Prendre des décisions au cas par cas et savoir refuser en expliquant pourquoi.</v>
      </c>
      <c r="E14" s="371" t="str">
        <f>IFERROR(INDEX('Codes UC'!$A$1:$Z$599,MATCH(A14,'Codes UC'!$A$1:$A$599,0),MATCH($G$6,'Codes UC'!$A$1:$Y$1)),"")</f>
        <v/>
      </c>
      <c r="F14" s="251" t="s">
        <v>1996</v>
      </c>
      <c r="G14" s="252"/>
    </row>
    <row r="15" spans="1:7" s="248" customFormat="1" ht="72" customHeight="1">
      <c r="A15" s="296" t="s">
        <v>704</v>
      </c>
      <c r="B15" s="245" t="str">
        <f>IFERROR(VLOOKUP($A15,Référentiel_de_Compétences!$B$7:$E$700,2,0),"")</f>
        <v>B. Vente, Conseil</v>
      </c>
      <c r="C15" s="288" t="str">
        <f>IFERROR(VLOOKUP($A15,Référentiel_de_Compétences!$B$7:$E$700,3,0),"")</f>
        <v>Ventes à distance</v>
      </c>
      <c r="D15" s="289" t="str">
        <f>IFERROR(VLOOKUP($A15,Référentiel_de_Compétences!$B$7:$E$700,4,0),"")</f>
        <v>Adapter les techniques de vente et les postures à une relation commerciale à distance et faire des propositions commerciales adaptées aux besoins et aux projets du client.
Prendre des décisions au cas par cas et savoir refuser en expliquant pourquoi.</v>
      </c>
      <c r="E15" s="371" t="str">
        <f>IFERROR(INDEX('Codes UC'!$A$1:$Z$599,MATCH(A15,'Codes UC'!$A$1:$A$599,0),MATCH($G$6,'Codes UC'!$A$1:$Y$1)),"")</f>
        <v/>
      </c>
      <c r="F15" s="251" t="s">
        <v>1996</v>
      </c>
      <c r="G15" s="252"/>
    </row>
    <row r="16" spans="1:7" s="248" customFormat="1" ht="42">
      <c r="A16" s="267" t="s">
        <v>713</v>
      </c>
      <c r="B16" s="245" t="str">
        <f>IFERROR(VLOOKUP($A16,Référentiel_de_Compétences!$B$7:$E$700,2,0),"")</f>
        <v>C. Gestion des risques</v>
      </c>
      <c r="C16" s="288" t="str">
        <f>IFERROR(VLOOKUP($A16,Référentiel_de_Compétences!$B$7:$E$700,3,0),"")</f>
        <v>Risques de crédit</v>
      </c>
      <c r="D16" s="289" t="str">
        <f>IFERROR(VLOOKUP($A16,Référentiel_de_Compétences!$B$7:$E$700,4,0),"")</f>
        <v>Maîtriser les risques de crédit dans le cadre de sa fonction et conformément à son niveau de délégation. Utiliser les outils de scoring. Appliquer les règles de délégation. Savoir analyser le risque client.</v>
      </c>
      <c r="E16" s="371" t="str">
        <f>IFERROR(INDEX('Codes UC'!$A$1:$Z$599,MATCH(A16,'Codes UC'!$A$1:$A$599,0),MATCH($G$6,'Codes UC'!$A$1:$Y$1)),"")</f>
        <v/>
      </c>
      <c r="F16" s="251" t="s">
        <v>1996</v>
      </c>
      <c r="G16" s="252"/>
    </row>
    <row r="17" spans="1:9" s="248" customFormat="1" ht="74.25" customHeight="1">
      <c r="A17" s="267" t="s">
        <v>714</v>
      </c>
      <c r="B17" s="245" t="str">
        <f>IFERROR(VLOOKUP($A17,Référentiel_de_Compétences!$B$7:$E$700,2,0),"")</f>
        <v>C. Gestion des risques</v>
      </c>
      <c r="C17" s="288" t="str">
        <f>IFERROR(VLOOKUP($A17,Référentiel_de_Compétences!$B$7:$E$700,3,0),"")</f>
        <v>Fraude et Lutte contre blanchiment et financement du terrorisme</v>
      </c>
      <c r="D17" s="289" t="str">
        <f>IFERROR(VLOOKUP($A17,Référentiel_de_Compétences!$B$7:$E$700,4,0),"")</f>
        <v>Détecter les fraudes et remonter les alertes.
Appliquer le dispositif LCB FT sur son domaine d'activité et connaître l'organisation et les moyens mis en place au sein du Groupe.</v>
      </c>
      <c r="E17" s="371" t="str">
        <f>IFERROR(INDEX('Codes UC'!$A$1:$Z$599,MATCH(A17,'Codes UC'!$A$1:$A$599,0),MATCH($G$6,'Codes UC'!$A$1:$Y$1)),"")</f>
        <v/>
      </c>
      <c r="F17" s="251" t="s">
        <v>1996</v>
      </c>
      <c r="G17" s="252"/>
    </row>
    <row r="18" spans="1:9" s="248" customFormat="1" ht="42">
      <c r="A18" s="296" t="s">
        <v>730</v>
      </c>
      <c r="B18" s="245" t="str">
        <f>IFERROR(VLOOKUP($A18,Référentiel_de_Compétences!$B$7:$E$700,2,0),"")</f>
        <v>D. Excellence opérationnelle Expertise transverse</v>
      </c>
      <c r="C18" s="288" t="str">
        <f>IFERROR(VLOOKUP($A18,Référentiel_de_Compétences!$B$7:$E$700,3,0),"")</f>
        <v xml:space="preserve">Précision et rigueur </v>
      </c>
      <c r="D18" s="289" t="str">
        <f>IFERROR(VLOOKUP($A18,Référentiel_de_Compétences!$B$7:$E$700,4,0),"")</f>
        <v>Être précis dans l'exécution de ses tâches pour ne pas faire d'erreur.
Contrôler son propre travail pour réduire le risque d'erreur et fiabiliser les résultats.</v>
      </c>
      <c r="E18" s="371" t="str">
        <f>IFERROR(INDEX('Codes UC'!$A$1:$Z$599,MATCH(A18,'Codes UC'!$A$1:$A$599,0),MATCH($G$6,'Codes UC'!$A$1:$Y$1)),"")</f>
        <v/>
      </c>
      <c r="F18" s="251" t="s">
        <v>1996</v>
      </c>
      <c r="G18" s="252"/>
    </row>
    <row r="19" spans="1:9" s="248" customFormat="1" ht="42">
      <c r="A19" s="297" t="s">
        <v>748</v>
      </c>
      <c r="B19" s="245" t="str">
        <f>IFERROR(VLOOKUP($A19,Référentiel_de_Compétences!$B$7:$E$700,2,0),"")</f>
        <v>E. Excellence opérationnelle  Banque de détail</v>
      </c>
      <c r="C19" s="288" t="str">
        <f>IFERROR(VLOOKUP($A19,Référentiel_de_Compétences!$B$7:$E$700,3,0),"")</f>
        <v>Marché Particulier</v>
      </c>
      <c r="D19" s="289" t="str">
        <f>IFERROR(VLOOKUP($A19,Référentiel_de_Compétences!$B$7:$E$700,4,0),"")</f>
        <v>Connaître les spécificités de la clientèle Particulier. Maîtriser l'environnement juridique et l'état de la concurrence. Savoir conseiller le client sur les produits dédiés.</v>
      </c>
      <c r="E19" s="371" t="str">
        <f>IFERROR(INDEX('Codes UC'!$A$1:$Z$599,MATCH(A19,'Codes UC'!$A$1:$A$599,0),MATCH($G$6,'Codes UC'!$A$1:$Y$1)),"")</f>
        <v/>
      </c>
      <c r="F19" s="251" t="s">
        <v>1996</v>
      </c>
      <c r="G19" s="252"/>
    </row>
    <row r="20" spans="1:9" s="248" customFormat="1" ht="55.5" customHeight="1">
      <c r="A20" s="267" t="s">
        <v>751</v>
      </c>
      <c r="B20" s="245" t="str">
        <f>IFERROR(VLOOKUP($A20,Référentiel_de_Compétences!$B$7:$E$700,2,0),"")</f>
        <v>E. Excellence opérationnelle  Banque de détail</v>
      </c>
      <c r="C20" s="288" t="str">
        <f>IFERROR(VLOOKUP($A20,Référentiel_de_Compétences!$B$7:$E$700,3,0),"")</f>
        <v>Crédit immobilier</v>
      </c>
      <c r="D20" s="289" t="str">
        <f>IFERROR(VLOOKUP($A20,Référentiel_de_Compétences!$B$7:$E$700,4,0),"")</f>
        <v>Disposer de connaissances et compétences techniques sur l'ensemble de la gamme et des produits de l'offre Crédit immobilier. Maîtriser l'environnement juridique et l'état de la concurrence. Savoir conseiller le client en conséquence.</v>
      </c>
      <c r="E20" s="371" t="str">
        <f>IFERROR(INDEX('Codes UC'!$A$1:$Z$599,MATCH(A20,'Codes UC'!$A$1:$A$599,0),MATCH($G$6,'Codes UC'!$A$1:$Y$1)),"")</f>
        <v/>
      </c>
      <c r="F20" s="251" t="s">
        <v>1996</v>
      </c>
      <c r="G20" s="252"/>
    </row>
    <row r="21" spans="1:9" s="248" customFormat="1" ht="55.5" customHeight="1">
      <c r="A21" s="267" t="s">
        <v>905</v>
      </c>
      <c r="B21" s="245" t="str">
        <f>IFERROR(VLOOKUP($A21,Référentiel_de_Compétences!$B$7:$E$700,2,0),"")</f>
        <v>Y. Compétences comportementales</v>
      </c>
      <c r="C21" s="288" t="str">
        <f>IFERROR(VLOOKUP($A21,Référentiel_de_Compétences!$B$7:$E$700,3,0),"")</f>
        <v>Orientation résultats</v>
      </c>
      <c r="D21" s="289" t="str">
        <f>IFERROR(VLOOKUP($A21,Référentiel_de_Compétences!$B$7:$E$700,4,0),"")</f>
        <v>Atteindre voire dépasser les objectifs fixés en mobilisant les moyens à disposition (financiers, matériels, techniques et humains) dans une logique de résultat durable.</v>
      </c>
      <c r="E21" s="371" t="str">
        <f>IFERROR(INDEX('Codes UC'!$A$1:$Z$599,MATCH(A21,'Codes UC'!$A$1:$A$599,0),MATCH($G$6,'Codes UC'!$A$1:$Y$1)),"")</f>
        <v/>
      </c>
      <c r="F21" s="251" t="s">
        <v>1996</v>
      </c>
      <c r="G21" s="252"/>
    </row>
    <row r="22" spans="1:9" s="248" customFormat="1" ht="29" thickBot="1">
      <c r="A22" s="244" t="s">
        <v>913</v>
      </c>
      <c r="B22" s="245" t="str">
        <f>IFERROR(VLOOKUP($A22,Référentiel_de_Compétences!$B$7:$E$700,2,0),"")</f>
        <v>Y. Compétences comportementales</v>
      </c>
      <c r="C22" s="327" t="str">
        <f>IFERROR(VLOOKUP($A22,Référentiel_de_Compétences!$B$7:$E$700,3,0),"")</f>
        <v>Autonomie</v>
      </c>
      <c r="D22" s="328" t="str">
        <f>IFERROR(VLOOKUP($A22,Référentiel_de_Compétences!$B$7:$E$700,4,0),"")</f>
        <v>Agir seul en toute responsabilité, s'affirmer et affirmer ses décisions et ses actions.</v>
      </c>
      <c r="E22" s="378" t="str">
        <f>IFERROR(INDEX('Codes UC'!$A$1:$Z$599,MATCH(A22,'Codes UC'!$A$1:$A$599,0),MATCH($G$6,'Codes UC'!$A$1:$Y$1)),"")</f>
        <v/>
      </c>
      <c r="F22" s="258" t="s">
        <v>1996</v>
      </c>
      <c r="G22" s="259"/>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autoFilter ref="A12:G22" xr:uid="{00000000-0009-0000-0000-000023000000}"/>
  <mergeCells count="1">
    <mergeCell ref="C11:G11"/>
  </mergeCells>
  <conditionalFormatting sqref="C4 C7 E13:E22">
    <cfRule type="containsText" dxfId="5046" priority="50" operator="containsText" text="Choisie">
      <formula>NOT(ISERROR(SEARCH("Choisie",C4)))</formula>
    </cfRule>
    <cfRule type="containsText" dxfId="5045" priority="51" operator="containsText" text="clé">
      <formula>NOT(ISERROR(SEARCH("clé",C4)))</formula>
    </cfRule>
    <cfRule type="containsText" dxfId="5044" priority="52" operator="containsText" text="UTILE">
      <formula>NOT(ISERROR(SEARCH("UTILE",C4)))</formula>
    </cfRule>
  </conditionalFormatting>
  <conditionalFormatting sqref="B13:C70">
    <cfRule type="expression" dxfId="5043" priority="32">
      <formula>$B13="Z. Compétences Managériales"</formula>
    </cfRule>
    <cfRule type="expression" dxfId="5042" priority="33">
      <formula>$B13="Y. Compétences comportementales"</formula>
    </cfRule>
    <cfRule type="expression" dxfId="5041" priority="34">
      <formula>$B13="X. Digital"</formula>
    </cfRule>
    <cfRule type="expression" dxfId="5040" priority="35">
      <formula>$B13="P.  Projet"</formula>
    </cfRule>
    <cfRule type="expression" dxfId="5039" priority="36">
      <formula>$B13="O.  Communication"</formula>
    </cfRule>
    <cfRule type="expression" dxfId="5038" priority="37">
      <formula>$B13="N .  Système d'informations"</formula>
    </cfRule>
    <cfRule type="expression" dxfId="5037" priority="38">
      <formula>$B13="M.  Marketing"</formula>
    </cfRule>
    <cfRule type="expression" dxfId="5036" priority="39">
      <formula>$B13="L.  Ressources Humaines"</formula>
    </cfRule>
    <cfRule type="expression" dxfId="5035" priority="40">
      <formula>$B13="K.  Audit / Risques"</formula>
    </cfRule>
    <cfRule type="expression" dxfId="5034" priority="41">
      <formula>$B13="J.  Administration / Services Généraux"</formula>
    </cfRule>
    <cfRule type="expression" dxfId="5033" priority="42">
      <formula>$B13="I.  Immobilier"</formula>
    </cfRule>
    <cfRule type="expression" dxfId="5032" priority="43">
      <formula>$B13="H.  Finance / Contrôle de Gestion / Comptabilité"</formula>
    </cfRule>
    <cfRule type="expression" dxfId="5031" priority="44">
      <formula>$B13="G.  Achats"</formula>
    </cfRule>
    <cfRule type="expression" dxfId="5030" priority="45">
      <formula>$B13="F.  Entreprises"</formula>
    </cfRule>
    <cfRule type="expression" dxfId="5029" priority="46">
      <formula>$B13="E. Excellence opérationnelle  Banque de détail"</formula>
    </cfRule>
    <cfRule type="expression" dxfId="5028" priority="47">
      <formula>$B13="D. Excellence opérationnelle Expertise transverse"</formula>
    </cfRule>
    <cfRule type="expression" dxfId="5027" priority="48">
      <formula>$B13="C. Gestion des risques"</formula>
    </cfRule>
    <cfRule type="expression" dxfId="5026" priority="49">
      <formula>$B13="B. Vente, Conseil"</formula>
    </cfRule>
    <cfRule type="expression" dxfId="5025" priority="53">
      <formula>$B13="A. Accueil, orientation"</formula>
    </cfRule>
  </conditionalFormatting>
  <conditionalFormatting sqref="C8 C10">
    <cfRule type="containsText" dxfId="5024" priority="29" operator="containsText" text="Choisie">
      <formula>NOT(ISERROR(SEARCH("Choisie",C8)))</formula>
    </cfRule>
    <cfRule type="containsText" dxfId="5023" priority="30" operator="containsText" text="clé">
      <formula>NOT(ISERROR(SEARCH("clé",C8)))</formula>
    </cfRule>
    <cfRule type="containsText" dxfId="5022" priority="31" operator="containsText" text="UTILE">
      <formula>NOT(ISERROR(SEARCH("UTILE",C8)))</formula>
    </cfRule>
  </conditionalFormatting>
  <conditionalFormatting sqref="F23:F25">
    <cfRule type="expression" dxfId="5021" priority="10">
      <formula>$B23="Z. Compétences Managériales"</formula>
    </cfRule>
    <cfRule type="expression" dxfId="5020" priority="11">
      <formula>$B23="Y. Compétences comportementales"</formula>
    </cfRule>
    <cfRule type="expression" dxfId="5019" priority="12">
      <formula>$B23="X. Digital"</formula>
    </cfRule>
    <cfRule type="expression" dxfId="5018" priority="13">
      <formula>$B23="P.  Projet"</formula>
    </cfRule>
    <cfRule type="expression" dxfId="5017" priority="14">
      <formula>$B23="O.  Communication"</formula>
    </cfRule>
    <cfRule type="expression" dxfId="5016" priority="15">
      <formula>$B23="N .  Système d'informations"</formula>
    </cfRule>
    <cfRule type="expression" dxfId="5015" priority="16">
      <formula>$B23="M.  Marketing"</formula>
    </cfRule>
    <cfRule type="expression" dxfId="5014" priority="17">
      <formula>$B23="L.  Ressources Humaines"</formula>
    </cfRule>
    <cfRule type="expression" dxfId="5013" priority="18">
      <formula>$B23="K.  Audit / Risques"</formula>
    </cfRule>
    <cfRule type="expression" dxfId="5012" priority="19">
      <formula>$B23="J.  Administration / Services Généraux"</formula>
    </cfRule>
    <cfRule type="expression" dxfId="5011" priority="20">
      <formula>$B23="I.  Immobilier"</formula>
    </cfRule>
    <cfRule type="expression" dxfId="5010" priority="21">
      <formula>$B23="H.  Finance / Contrôle de Gestion / Comptabilité"</formula>
    </cfRule>
    <cfRule type="expression" dxfId="5009" priority="22">
      <formula>$B23="G.  Achats"</formula>
    </cfRule>
    <cfRule type="expression" dxfId="5008" priority="23">
      <formula>$B23="F.  Entreprises"</formula>
    </cfRule>
    <cfRule type="expression" dxfId="5007" priority="24">
      <formula>$B23="E. Excellence opérationnelle  Banque de détail"</formula>
    </cfRule>
    <cfRule type="expression" dxfId="5006" priority="25">
      <formula>$B23="D. Excellence opérationnelle Expertise transverse"</formula>
    </cfRule>
    <cfRule type="expression" dxfId="5005" priority="26">
      <formula>$B23="C. Gestion des risques"</formula>
    </cfRule>
    <cfRule type="expression" dxfId="5004" priority="27">
      <formula>$B23="B. Vente, Conseil"</formula>
    </cfRule>
    <cfRule type="expression" dxfId="5003" priority="28">
      <formula>$B23="A. Accueil, orientation"</formula>
    </cfRule>
  </conditionalFormatting>
  <conditionalFormatting sqref="E14">
    <cfRule type="containsText" dxfId="5002" priority="1" operator="containsText" text="Choisie">
      <formula>NOT(ISERROR(SEARCH("Choisie",E14)))</formula>
    </cfRule>
    <cfRule type="containsText" dxfId="5001" priority="2" operator="containsText" text="clé">
      <formula>NOT(ISERROR(SEARCH("clé",E14)))</formula>
    </cfRule>
    <cfRule type="containsText" dxfId="5000" priority="3" operator="containsText" text="UTILE">
      <formula>NOT(ISERROR(SEARCH("UTILE",E14)))</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23">
    <tabColor theme="5" tint="0.79998168889431442"/>
    <pageSetUpPr fitToPage="1"/>
  </sheetPr>
  <dimension ref="A1:I54"/>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2041</v>
      </c>
      <c r="E4" s="271"/>
      <c r="F4" s="271"/>
      <c r="G4" s="272" t="e">
        <f>HYPERLINK("#Matrice!"&amp;ADDRESS(3,4+MATCH(D4,Matrice!$E$3:$AOP$3,0)),"Go")</f>
        <v>#N/A</v>
      </c>
    </row>
    <row r="5" spans="1:7" s="278" customFormat="1" ht="21" customHeight="1">
      <c r="A5" s="273"/>
      <c r="B5" s="274"/>
      <c r="C5" s="275" t="s">
        <v>403</v>
      </c>
      <c r="D5" s="276" t="s">
        <v>2116</v>
      </c>
      <c r="E5" s="277"/>
      <c r="F5" s="276" t="s">
        <v>1986</v>
      </c>
      <c r="G5" s="276" t="str">
        <f ca="1">RIGHT(CELL("filename",A1),LEN(CELL("filename",A1))-SEARCH("]",CELL("filename",A1)))</f>
        <v>25002</v>
      </c>
    </row>
    <row r="6" spans="1:7" s="278" customFormat="1" ht="21" customHeight="1">
      <c r="A6" s="273"/>
      <c r="B6" s="274"/>
      <c r="C6" s="275" t="s">
        <v>404</v>
      </c>
      <c r="D6" s="276" t="s">
        <v>230</v>
      </c>
      <c r="E6" s="277"/>
      <c r="F6" s="276" t="s">
        <v>1987</v>
      </c>
      <c r="G6" s="276" t="s">
        <v>926</v>
      </c>
    </row>
    <row r="7" spans="1:7" s="248" customFormat="1" ht="15" customHeight="1">
      <c r="A7" s="268"/>
      <c r="B7" s="279"/>
      <c r="C7" s="284"/>
      <c r="D7" s="285"/>
      <c r="E7" s="282"/>
    </row>
    <row r="8" spans="1:7" s="248" customFormat="1" ht="15" customHeight="1">
      <c r="A8" s="268"/>
      <c r="B8" s="279"/>
      <c r="C8" s="269" t="s">
        <v>1988</v>
      </c>
      <c r="D8" s="321"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4.25" customHeight="1" thickBot="1">
      <c r="A12" s="239" t="s">
        <v>959</v>
      </c>
      <c r="B12" s="240" t="s">
        <v>1982</v>
      </c>
      <c r="C12" s="241" t="s">
        <v>432</v>
      </c>
      <c r="D12" s="241" t="s">
        <v>431</v>
      </c>
      <c r="E12" s="241" t="s">
        <v>1997</v>
      </c>
      <c r="F12" s="242" t="s">
        <v>2056</v>
      </c>
      <c r="G12" s="242" t="s">
        <v>1984</v>
      </c>
    </row>
    <row r="13" spans="1:7" s="248" customFormat="1" ht="43.5" customHeight="1">
      <c r="A13" s="244" t="s">
        <v>904</v>
      </c>
      <c r="B13" s="245" t="str">
        <f>IFERROR(VLOOKUP($A13,Référentiel_de_Compétences!$B$7:$E$700,2,0),"")</f>
        <v>Y. Compétences comportementales</v>
      </c>
      <c r="C13" s="286" t="str">
        <f>IFERROR(VLOOKUP($A13,Référentiel_de_Compétences!$B$7:$E$700,3,0),"")</f>
        <v xml:space="preserve">Orientation client </v>
      </c>
      <c r="D13" s="294" t="str">
        <f>IFERROR(VLOOKUP($A13,Référentiel_de_Compétences!$B$7:$E$700,4,0),"")</f>
        <v>Adopter une posture de service et de conseil. Créer une relation de confiance dans le long terme et apporter des solutions. Être à l'écoute des besoins clients. Savoir questionner le client, analyser et comprendre ses besoins.</v>
      </c>
      <c r="E13" s="370" t="str">
        <f>IFERROR(INDEX('Codes UC'!$A$1:$Z$599,MATCH(A13,'Codes UC'!$A$1:$A$599,0),MATCH($G$6,'Codes UC'!$A$1:$Y$1)),"")</f>
        <v/>
      </c>
      <c r="F13" s="246" t="s">
        <v>1996</v>
      </c>
      <c r="G13" s="247"/>
    </row>
    <row r="14" spans="1:7" s="248" customFormat="1" ht="45" customHeight="1">
      <c r="A14" s="244" t="s">
        <v>905</v>
      </c>
      <c r="B14" s="245" t="str">
        <f>IFERROR(VLOOKUP($A14,Référentiel_de_Compétences!$B$7:$E$700,2,0),"")</f>
        <v>Y. Compétences comportementales</v>
      </c>
      <c r="C14" s="288" t="str">
        <f>IFERROR(VLOOKUP($A14,Référentiel_de_Compétences!$B$7:$E$700,3,0),"")</f>
        <v>Orientation résultats</v>
      </c>
      <c r="D14" s="295" t="str">
        <f>IFERROR(VLOOKUP($A14,Référentiel_de_Compétences!$B$7:$E$700,4,0),"")</f>
        <v>Atteindre voire dépasser les objectifs fixés en mobilisant les moyens à disposition (financiers, matériels, techniques et humains) dans une logique de résultat durable.</v>
      </c>
      <c r="E14" s="371" t="str">
        <f>IFERROR(INDEX('Codes UC'!$A$1:$Z$599,MATCH(A14,'Codes UC'!$A$1:$A$599,0),MATCH($G$6,'Codes UC'!$A$1:$Y$1)),"")</f>
        <v/>
      </c>
      <c r="F14" s="251" t="s">
        <v>1996</v>
      </c>
      <c r="G14" s="252"/>
    </row>
    <row r="15" spans="1:7" s="248" customFormat="1" ht="57.75" customHeight="1">
      <c r="A15" s="244" t="s">
        <v>906</v>
      </c>
      <c r="B15" s="245" t="str">
        <f>IFERROR(VLOOKUP($A15,Référentiel_de_Compétences!$B$7:$E$700,2,0),"")</f>
        <v>Y. Compétences comportementales</v>
      </c>
      <c r="C15" s="288" t="str">
        <f>IFERROR(VLOOKUP($A15,Référentiel_de_Compétences!$B$7:$E$700,3,0),"")</f>
        <v xml:space="preserve">Coopération et ouverture </v>
      </c>
      <c r="D15" s="295" t="str">
        <f>IFERROR(VLOOKUP($A15,Référentiel_de_Compétences!$B$7:$E$700,4,0),"")</f>
        <v>Mettre en place des modes de fonctionnement propices à l'échange, au partage d'idées et d'expériences, au service d'un résultat collectif.
Établir des partenariats.
Participer individuellement à l'atteinte d'un résultat collectif.</v>
      </c>
      <c r="E15" s="371" t="str">
        <f>IFERROR(INDEX('Codes UC'!$A$1:$Z$599,MATCH(A15,'Codes UC'!$A$1:$A$599,0),MATCH($G$6,'Codes UC'!$A$1:$Y$1)),"")</f>
        <v/>
      </c>
      <c r="F15" s="251" t="s">
        <v>1996</v>
      </c>
      <c r="G15" s="252"/>
    </row>
    <row r="16" spans="1:7" s="248" customFormat="1" ht="56.25" customHeight="1">
      <c r="A16" s="244" t="s">
        <v>907</v>
      </c>
      <c r="B16" s="245" t="str">
        <f>IFERROR(VLOOKUP($A16,Référentiel_de_Compétences!$B$7:$E$700,2,0),"")</f>
        <v>Y. Compétences comportementales</v>
      </c>
      <c r="C16" s="288" t="str">
        <f>IFERROR(VLOOKUP($A16,Référentiel_de_Compétences!$B$7:$E$700,3,0),"")</f>
        <v>Orientation stratégique</v>
      </c>
      <c r="D16" s="295" t="str">
        <f>IFERROR(VLOOKUP($A16,Référentiel_de_Compétences!$B$7:$E$700,4,0),"")</f>
        <v>Identifier les enjeux, élaborer une stratégie et identifier les opportunités business dans le but d'accroître la performance globale de l'entreprise.
Définir les priorités et le plan d'action associé et conduire son déploiement.
Transmettre la vision et le sens des actions communes.</v>
      </c>
      <c r="E16" s="371" t="str">
        <f>IFERROR(INDEX('Codes UC'!$A$1:$Z$599,MATCH(A16,'Codes UC'!$A$1:$A$599,0),MATCH($G$6,'Codes UC'!$A$1:$Y$1)),"")</f>
        <v/>
      </c>
      <c r="F16" s="251" t="s">
        <v>1996</v>
      </c>
      <c r="G16" s="252"/>
    </row>
    <row r="17" spans="1:9" s="248" customFormat="1" ht="93.75" customHeight="1">
      <c r="A17" s="244" t="s">
        <v>908</v>
      </c>
      <c r="B17" s="245" t="str">
        <f>IFERROR(VLOOKUP($A17,Référentiel_de_Compétences!$B$7:$E$700,2,0),"")</f>
        <v>Y. Compétences comportementales</v>
      </c>
      <c r="C17" s="288" t="str">
        <f>IFERROR(VLOOKUP($A17,Référentiel_de_Compétences!$B$7:$E$700,3,0),"")</f>
        <v>Culture du changement et de l'innovation</v>
      </c>
      <c r="D17" s="295" t="str">
        <f>IFERROR(VLOOKUP($A17,Référentiel_de_Compétences!$B$7:$E$700,4,0),"")</f>
        <v>Savoir s'adapter au changement et à un environnement en évolution permanente.
Faire preuve d'agilité et d'audace, capacité à trouver des solutions face à des situations nouvelles ou complexes.
Être capable de remettre en question les usages et oser être pionnier.
Comprendre et susciter le changement et l'innovation.
Comprendre les résistances au changement et savoir communiquer et accompagner ses collaborateurs.</v>
      </c>
      <c r="E17" s="371" t="str">
        <f>IFERROR(INDEX('Codes UC'!$A$1:$Z$599,MATCH(A17,'Codes UC'!$A$1:$A$599,0),MATCH($G$6,'Codes UC'!$A$1:$Y$1)),"")</f>
        <v/>
      </c>
      <c r="F17" s="251" t="s">
        <v>1996</v>
      </c>
      <c r="G17" s="252"/>
    </row>
    <row r="18" spans="1:9" s="248" customFormat="1" ht="84" customHeight="1">
      <c r="A18" s="244" t="s">
        <v>909</v>
      </c>
      <c r="B18" s="245" t="str">
        <f>IFERROR(VLOOKUP($A18,Référentiel_de_Compétences!$B$7:$E$700,2,0),"")</f>
        <v>Y. Compétences comportementales</v>
      </c>
      <c r="C18" s="288" t="str">
        <f>IFERROR(VLOOKUP($A18,Référentiel_de_Compétences!$B$7:$E$700,3,0),"")</f>
        <v>Agilité</v>
      </c>
      <c r="D18" s="295" t="str">
        <f>IFERROR(VLOOKUP($A18,Référentiel_de_Compétences!$B$7:$E$700,4,0),"")</f>
        <v>S'adapter aux situations, aux interlocuteurs et au changement. 
Faire preuve de souplesse dans des contextes de changement et face à des situations imprévues. 
Savoir intégrer dans son quotidien l'accélération des pratiques et faire preuve d'agilité en conséquence.
Prendre en compte en temps réel les demandes qui le nécessitent.</v>
      </c>
      <c r="E18" s="371" t="str">
        <f>IFERROR(INDEX('Codes UC'!$A$1:$Z$599,MATCH(A18,'Codes UC'!$A$1:$A$599,0),MATCH($G$6,'Codes UC'!$A$1:$Y$1)),"")</f>
        <v/>
      </c>
      <c r="F18" s="251" t="s">
        <v>1996</v>
      </c>
      <c r="G18" s="252"/>
    </row>
    <row r="19" spans="1:9" s="248" customFormat="1" ht="40" thickBot="1">
      <c r="A19" s="244" t="s">
        <v>910</v>
      </c>
      <c r="B19" s="245" t="str">
        <f>IFERROR(VLOOKUP($A19,Référentiel_de_Compétences!$B$7:$E$700,2,0),"")</f>
        <v>Y. Compétences comportementales</v>
      </c>
      <c r="C19" s="327" t="str">
        <f>IFERROR(VLOOKUP($A19,Référentiel_de_Compétences!$B$7:$E$700,3,0),"")</f>
        <v>Analyse et discernement</v>
      </c>
      <c r="D19" s="328" t="str">
        <f>IFERROR(VLOOKUP($A19,Référentiel_de_Compétences!$B$7:$E$700,4,0),"")</f>
        <v>Rechercher, collecter, consolider des informations et en percevoir les éléments clés.
Faire preuve d'un esprit critique et analytique.
Observer, capter et interpréter les signaux faibles.</v>
      </c>
      <c r="E19" s="378" t="str">
        <f>IFERROR(INDEX('Codes UC'!$A$1:$Z$599,MATCH(A19,'Codes UC'!$A$1:$A$599,0),MATCH($G$6,'Codes UC'!$A$1:$Y$1)),"")</f>
        <v/>
      </c>
      <c r="F19" s="258" t="s">
        <v>1996</v>
      </c>
      <c r="G19" s="259"/>
    </row>
    <row r="20" spans="1:9" s="248" customFormat="1" ht="117">
      <c r="A20" s="244" t="s">
        <v>916</v>
      </c>
      <c r="B20" s="245" t="str">
        <f>IFERROR(VLOOKUP($A20,Référentiel_de_Compétences!$B$7:$E$700,2,0),"")</f>
        <v>Z. Compétences Managériales</v>
      </c>
      <c r="C20" s="288" t="str">
        <f>IFERROR(VLOOKUP($A20,Référentiel_de_Compétences!$B$7:$E$700,3,0),"")</f>
        <v>Conduite d'équipe</v>
      </c>
      <c r="D20" s="295" t="str">
        <f>IFERROR(VLOOKUP($A20,Référentiel_de_Compétences!$B$7:$E$700,4,0),"")</f>
        <v>Management d'équipe. 
Impliquer l’équipe dans la définition et la fixation des objectifs. 
Fédérer, solliciter et motiver son équipe. Définir les responsabilités individuelles et collectives et déléguer à bon escient. 
Savoir partager et discuter ses positions et décisions avant éventuellement de les affirmer. Encourager et valoriser les initiatives. 
Valoriser l'engagement de chacun dans la réussite de l'équipe, la coopération et le soutien aux autres. Comprendre les résistances au changement et savoir communiquer et accompagner ses collaborateurs.</v>
      </c>
      <c r="E20" s="371" t="str">
        <f>IFERROR(INDEX('Codes UC'!$A$1:$Z$599,MATCH(A20,'Codes UC'!$A$1:$A$599,0),MATCH($G$6,'Codes UC'!$A$1:$Y$1)),"")</f>
        <v/>
      </c>
      <c r="F20" s="251" t="s">
        <v>1996</v>
      </c>
      <c r="G20" s="252"/>
    </row>
    <row r="21" spans="1:9" s="248" customFormat="1" ht="79" thickBot="1">
      <c r="A21" s="244" t="s">
        <v>917</v>
      </c>
      <c r="B21" s="245" t="str">
        <f>IFERROR(VLOOKUP($A21,Référentiel_de_Compétences!$B$7:$E$700,2,0),"")</f>
        <v>Z. Compétences Managériales</v>
      </c>
      <c r="C21" s="327" t="str">
        <f>IFERROR(VLOOKUP($A21,Référentiel_de_Compétences!$B$7:$E$700,3,0),"")</f>
        <v>Développement des femmes et des hommes</v>
      </c>
      <c r="D21" s="328" t="str">
        <f>IFERROR(VLOOKUP($A21,Référentiel_de_Compétences!$B$7:$E$700,4,0),"")</f>
        <v>Coaching d'équipe.
Définir et mettre en place avec ses collaborateurs la relation managériale qui permet à chacun de s’impliquer et de se réaliser dans son travail, d’accroître ses compétences et de travailler son propre développement, en cohérence avec l’intérêt de l’entreprise.
Considérer chaque collaborateur comme un adulte responsable, digne d’estime et de respect, capable d’autonomie  et travailler avec chacun pour développer ses aptitudes.</v>
      </c>
      <c r="E21" s="378" t="str">
        <f>IFERROR(INDEX('Codes UC'!$A$1:$Z$599,MATCH(A21,'Codes UC'!$A$1:$A$599,0),MATCH($G$6,'Codes UC'!$A$1:$Y$1)),"")</f>
        <v/>
      </c>
      <c r="F21" s="258" t="s">
        <v>1996</v>
      </c>
      <c r="G21" s="259"/>
    </row>
    <row r="22" spans="1:9" ht="27.75" customHeight="1">
      <c r="C22" s="260" t="s">
        <v>1992</v>
      </c>
      <c r="D22" s="261"/>
      <c r="E22" s="379"/>
      <c r="F22" s="260" t="s">
        <v>1992</v>
      </c>
    </row>
    <row r="23" spans="1:9" s="210" customFormat="1">
      <c r="A23" s="207"/>
      <c r="B23" s="208"/>
      <c r="C23" s="260" t="s">
        <v>1993</v>
      </c>
      <c r="D23" s="261"/>
      <c r="E23" s="379"/>
      <c r="F23" s="260" t="s">
        <v>1995</v>
      </c>
      <c r="G23" s="207"/>
      <c r="H23" s="207"/>
      <c r="I23" s="207"/>
    </row>
    <row r="24" spans="1:9" s="210" customFormat="1">
      <c r="A24" s="207"/>
      <c r="B24" s="208"/>
      <c r="C24" s="262" t="s">
        <v>1994</v>
      </c>
      <c r="D24" s="261"/>
      <c r="E24" s="379"/>
      <c r="F24" s="262" t="s">
        <v>1994</v>
      </c>
      <c r="G24" s="207"/>
      <c r="H24" s="207"/>
      <c r="I24" s="207"/>
    </row>
    <row r="25" spans="1:9" s="210" customFormat="1">
      <c r="A25" s="207"/>
      <c r="B25" s="208"/>
      <c r="C25" s="208"/>
      <c r="D25" s="261"/>
      <c r="E25" s="379"/>
      <c r="F25" s="207"/>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sheetData>
  <sheetProtection algorithmName="SHA-512" hashValue="+rfC7grH+1WJoT4gi+p+vIG8cMPkZ9K8Bgq4MG0SlI32ZN3haLJ+Y8wS2aH5zT1F6x584zLbQ1SXAeZkIPLIag==" saltValue="8MK/otjueO9+iw2nxSrq/g==" spinCount="100000" sheet="1" objects="1" scenarios="1"/>
  <autoFilter ref="A12:G21" xr:uid="{00000000-0009-0000-0000-000024000000}"/>
  <mergeCells count="1">
    <mergeCell ref="C11:G11"/>
  </mergeCells>
  <conditionalFormatting sqref="C4 C7 E13:E17 E20:E21">
    <cfRule type="containsText" dxfId="4999" priority="72" operator="containsText" text="Choisie">
      <formula>NOT(ISERROR(SEARCH("Choisie",C4)))</formula>
    </cfRule>
    <cfRule type="containsText" dxfId="4998" priority="73" operator="containsText" text="clé">
      <formula>NOT(ISERROR(SEARCH("clé",C4)))</formula>
    </cfRule>
    <cfRule type="containsText" dxfId="4997" priority="74" operator="containsText" text="UTILE">
      <formula>NOT(ISERROR(SEARCH("UTILE",C4)))</formula>
    </cfRule>
  </conditionalFormatting>
  <conditionalFormatting sqref="B13:C17 B20:C69">
    <cfRule type="expression" dxfId="4996" priority="54">
      <formula>$B13="Z. Compétences Managériales"</formula>
    </cfRule>
    <cfRule type="expression" dxfId="4995" priority="55">
      <formula>$B13="Y. Compétences comportementales"</formula>
    </cfRule>
    <cfRule type="expression" dxfId="4994" priority="56">
      <formula>$B13="X. Digital"</formula>
    </cfRule>
    <cfRule type="expression" dxfId="4993" priority="57">
      <formula>$B13="P.  Projet"</formula>
    </cfRule>
    <cfRule type="expression" dxfId="4992" priority="58">
      <formula>$B13="O.  Communication"</formula>
    </cfRule>
    <cfRule type="expression" dxfId="4991" priority="59">
      <formula>$B13="N .  Système d'informations"</formula>
    </cfRule>
    <cfRule type="expression" dxfId="4990" priority="60">
      <formula>$B13="M.  Marketing"</formula>
    </cfRule>
    <cfRule type="expression" dxfId="4989" priority="61">
      <formula>$B13="L.  Ressources Humaines"</formula>
    </cfRule>
    <cfRule type="expression" dxfId="4988" priority="62">
      <formula>$B13="K.  Audit / Risques"</formula>
    </cfRule>
    <cfRule type="expression" dxfId="4987" priority="63">
      <formula>$B13="J.  Administration / Services Généraux"</formula>
    </cfRule>
    <cfRule type="expression" dxfId="4986" priority="64">
      <formula>$B13="I.  Immobilier"</formula>
    </cfRule>
    <cfRule type="expression" dxfId="4985" priority="65">
      <formula>$B13="H.  Finance / Contrôle de Gestion / Comptabilité"</formula>
    </cfRule>
    <cfRule type="expression" dxfId="4984" priority="66">
      <formula>$B13="G.  Achats"</formula>
    </cfRule>
    <cfRule type="expression" dxfId="4983" priority="67">
      <formula>$B13="F.  Entreprises"</formula>
    </cfRule>
    <cfRule type="expression" dxfId="4982" priority="68">
      <formula>$B13="E. Excellence opérationnelle  Banque de détail"</formula>
    </cfRule>
    <cfRule type="expression" dxfId="4981" priority="69">
      <formula>$B13="D. Excellence opérationnelle Expertise transverse"</formula>
    </cfRule>
    <cfRule type="expression" dxfId="4980" priority="70">
      <formula>$B13="C. Gestion des risques"</formula>
    </cfRule>
    <cfRule type="expression" dxfId="4979" priority="71">
      <formula>$B13="B. Vente, Conseil"</formula>
    </cfRule>
    <cfRule type="expression" dxfId="4978" priority="75">
      <formula>$B13="A. Accueil, orientation"</formula>
    </cfRule>
  </conditionalFormatting>
  <conditionalFormatting sqref="C8 C10">
    <cfRule type="containsText" dxfId="4977" priority="51" operator="containsText" text="Choisie">
      <formula>NOT(ISERROR(SEARCH("Choisie",C8)))</formula>
    </cfRule>
    <cfRule type="containsText" dxfId="4976" priority="52" operator="containsText" text="clé">
      <formula>NOT(ISERROR(SEARCH("clé",C8)))</formula>
    </cfRule>
    <cfRule type="containsText" dxfId="4975" priority="53" operator="containsText" text="UTILE">
      <formula>NOT(ISERROR(SEARCH("UTILE",C8)))</formula>
    </cfRule>
  </conditionalFormatting>
  <conditionalFormatting sqref="F22:F24">
    <cfRule type="expression" dxfId="4974" priority="32">
      <formula>$B22="Z. Compétences Managériales"</formula>
    </cfRule>
    <cfRule type="expression" dxfId="4973" priority="33">
      <formula>$B22="Y. Compétences comportementales"</formula>
    </cfRule>
    <cfRule type="expression" dxfId="4972" priority="34">
      <formula>$B22="X. Digital"</formula>
    </cfRule>
    <cfRule type="expression" dxfId="4971" priority="35">
      <formula>$B22="P.  Projet"</formula>
    </cfRule>
    <cfRule type="expression" dxfId="4970" priority="36">
      <formula>$B22="O.  Communication"</formula>
    </cfRule>
    <cfRule type="expression" dxfId="4969" priority="37">
      <formula>$B22="N .  Système d'informations"</formula>
    </cfRule>
    <cfRule type="expression" dxfId="4968" priority="38">
      <formula>$B22="M.  Marketing"</formula>
    </cfRule>
    <cfRule type="expression" dxfId="4967" priority="39">
      <formula>$B22="L.  Ressources Humaines"</formula>
    </cfRule>
    <cfRule type="expression" dxfId="4966" priority="40">
      <formula>$B22="K.  Audit / Risques"</formula>
    </cfRule>
    <cfRule type="expression" dxfId="4965" priority="41">
      <formula>$B22="J.  Administration / Services Généraux"</formula>
    </cfRule>
    <cfRule type="expression" dxfId="4964" priority="42">
      <formula>$B22="I.  Immobilier"</formula>
    </cfRule>
    <cfRule type="expression" dxfId="4963" priority="43">
      <formula>$B22="H.  Finance / Contrôle de Gestion / Comptabilité"</formula>
    </cfRule>
    <cfRule type="expression" dxfId="4962" priority="44">
      <formula>$B22="G.  Achats"</formula>
    </cfRule>
    <cfRule type="expression" dxfId="4961" priority="45">
      <formula>$B22="F.  Entreprises"</formula>
    </cfRule>
    <cfRule type="expression" dxfId="4960" priority="46">
      <formula>$B22="E. Excellence opérationnelle  Banque de détail"</formula>
    </cfRule>
    <cfRule type="expression" dxfId="4959" priority="47">
      <formula>$B22="D. Excellence opérationnelle Expertise transverse"</formula>
    </cfRule>
    <cfRule type="expression" dxfId="4958" priority="48">
      <formula>$B22="C. Gestion des risques"</formula>
    </cfRule>
    <cfRule type="expression" dxfId="4957" priority="49">
      <formula>$B22="B. Vente, Conseil"</formula>
    </cfRule>
    <cfRule type="expression" dxfId="4956" priority="50">
      <formula>$B22="A. Accueil, orientation"</formula>
    </cfRule>
  </conditionalFormatting>
  <conditionalFormatting sqref="E14">
    <cfRule type="containsText" dxfId="4955" priority="23" operator="containsText" text="Choisie">
      <formula>NOT(ISERROR(SEARCH("Choisie",E14)))</formula>
    </cfRule>
    <cfRule type="containsText" dxfId="4954" priority="24" operator="containsText" text="clé">
      <formula>NOT(ISERROR(SEARCH("clé",E14)))</formula>
    </cfRule>
    <cfRule type="containsText" dxfId="4953" priority="25" operator="containsText" text="UTILE">
      <formula>NOT(ISERROR(SEARCH("UTILE",E14)))</formula>
    </cfRule>
  </conditionalFormatting>
  <conditionalFormatting sqref="E18:E19">
    <cfRule type="containsText" dxfId="4952" priority="19" operator="containsText" text="Choisie">
      <formula>NOT(ISERROR(SEARCH("Choisie",E18)))</formula>
    </cfRule>
    <cfRule type="containsText" dxfId="4951" priority="20" operator="containsText" text="clé">
      <formula>NOT(ISERROR(SEARCH("clé",E18)))</formula>
    </cfRule>
    <cfRule type="containsText" dxfId="4950" priority="21" operator="containsText" text="UTILE">
      <formula>NOT(ISERROR(SEARCH("UTILE",E18)))</formula>
    </cfRule>
  </conditionalFormatting>
  <conditionalFormatting sqref="B18:C19">
    <cfRule type="expression" dxfId="4949" priority="1">
      <formula>$B18="Z. Compétences Managériales"</formula>
    </cfRule>
    <cfRule type="expression" dxfId="4948" priority="2">
      <formula>$B18="Y. Compétences comportementales"</formula>
    </cfRule>
    <cfRule type="expression" dxfId="4947" priority="3">
      <formula>$B18="X. Digital"</formula>
    </cfRule>
    <cfRule type="expression" dxfId="4946" priority="4">
      <formula>$B18="P.  Projet"</formula>
    </cfRule>
    <cfRule type="expression" dxfId="4945" priority="5">
      <formula>$B18="O.  Communication"</formula>
    </cfRule>
    <cfRule type="expression" dxfId="4944" priority="6">
      <formula>$B18="N .  Système d'informations"</formula>
    </cfRule>
    <cfRule type="expression" dxfId="4943" priority="7">
      <formula>$B18="M.  Marketing"</formula>
    </cfRule>
    <cfRule type="expression" dxfId="4942" priority="8">
      <formula>$B18="L.  Ressources Humaines"</formula>
    </cfRule>
    <cfRule type="expression" dxfId="4941" priority="9">
      <formula>$B18="K.  Audit / Risques"</formula>
    </cfRule>
    <cfRule type="expression" dxfId="4940" priority="10">
      <formula>$B18="J.  Administration / Services Généraux"</formula>
    </cfRule>
    <cfRule type="expression" dxfId="4939" priority="11">
      <formula>$B18="I.  Immobilier"</formula>
    </cfRule>
    <cfRule type="expression" dxfId="4938" priority="12">
      <formula>$B18="H.  Finance / Contrôle de Gestion / Comptabilité"</formula>
    </cfRule>
    <cfRule type="expression" dxfId="4937" priority="13">
      <formula>$B18="G.  Achats"</formula>
    </cfRule>
    <cfRule type="expression" dxfId="4936" priority="14">
      <formula>$B18="F.  Entreprises"</formula>
    </cfRule>
    <cfRule type="expression" dxfId="4935" priority="15">
      <formula>$B18="E. Excellence opérationnelle  Banque de détail"</formula>
    </cfRule>
    <cfRule type="expression" dxfId="4934" priority="16">
      <formula>$B18="D. Excellence opérationnelle Expertise transverse"</formula>
    </cfRule>
    <cfRule type="expression" dxfId="4933" priority="17">
      <formula>$B18="C. Gestion des risques"</formula>
    </cfRule>
    <cfRule type="expression" dxfId="4932" priority="18">
      <formula>$B18="B. Vente, Conseil"</formula>
    </cfRule>
    <cfRule type="expression" dxfId="4931" priority="22">
      <formula>$B18="A.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22">
    <tabColor theme="9" tint="0.89999084444715716"/>
    <pageSetUpPr fitToPage="1"/>
  </sheetPr>
  <dimension ref="A1:I52"/>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2040</v>
      </c>
      <c r="E4" s="271"/>
      <c r="F4" s="271"/>
      <c r="G4" s="272" t="e">
        <f>HYPERLINK("#Matrice!"&amp;ADDRESS(3,4+MATCH(D4,Matrice!$E$3:$AOP$3,0)),"Go")</f>
        <v>#N/A</v>
      </c>
    </row>
    <row r="5" spans="1:7" s="278" customFormat="1" ht="21" customHeight="1">
      <c r="A5" s="273"/>
      <c r="B5" s="274"/>
      <c r="C5" s="275" t="s">
        <v>403</v>
      </c>
      <c r="D5" s="276" t="s">
        <v>2116</v>
      </c>
      <c r="E5" s="277"/>
      <c r="F5" s="276" t="s">
        <v>1986</v>
      </c>
      <c r="G5" s="276" t="str">
        <f ca="1">RIGHT(CELL("filename",A1),LEN(CELL("filename",A1))-SEARCH("]",CELL("filename",A1)))</f>
        <v>25001</v>
      </c>
    </row>
    <row r="6" spans="1:7" s="278" customFormat="1" ht="21" customHeight="1">
      <c r="A6" s="273"/>
      <c r="B6" s="274"/>
      <c r="C6" s="275" t="s">
        <v>404</v>
      </c>
      <c r="D6" s="276" t="s">
        <v>230</v>
      </c>
      <c r="E6" s="277"/>
      <c r="F6" s="276" t="s">
        <v>1987</v>
      </c>
      <c r="G6" s="276" t="s">
        <v>925</v>
      </c>
    </row>
    <row r="7" spans="1:7" s="248" customFormat="1" ht="15" customHeight="1">
      <c r="A7" s="268"/>
      <c r="B7" s="279"/>
      <c r="C7" s="662"/>
      <c r="D7" s="285"/>
      <c r="E7" s="282"/>
    </row>
    <row r="8" spans="1:7" s="248" customFormat="1" ht="23.25" customHeight="1">
      <c r="A8" s="268"/>
      <c r="B8" s="279"/>
      <c r="C8" s="414" t="s">
        <v>1988</v>
      </c>
      <c r="D8" s="321" t="s">
        <v>1991</v>
      </c>
      <c r="E8" s="375" t="s">
        <v>1989</v>
      </c>
      <c r="F8" s="271"/>
      <c r="G8" s="283"/>
    </row>
    <row r="9" spans="1:7" s="248" customFormat="1" ht="21.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8.25" customHeight="1">
      <c r="A12" s="239" t="s">
        <v>959</v>
      </c>
      <c r="B12" s="240" t="s">
        <v>1982</v>
      </c>
      <c r="C12" s="241" t="s">
        <v>432</v>
      </c>
      <c r="D12" s="241" t="s">
        <v>431</v>
      </c>
      <c r="E12" s="241" t="s">
        <v>1997</v>
      </c>
      <c r="F12" s="242" t="s">
        <v>2056</v>
      </c>
      <c r="G12" s="242" t="s">
        <v>1984</v>
      </c>
    </row>
    <row r="13" spans="1:7" s="538" customFormat="1" ht="68">
      <c r="A13" s="535"/>
      <c r="B13" s="536"/>
      <c r="C13" s="677" t="s">
        <v>2129</v>
      </c>
      <c r="D13" s="670" t="s">
        <v>2134</v>
      </c>
      <c r="E13" s="678" t="s">
        <v>1483</v>
      </c>
      <c r="F13" s="509" t="s">
        <v>2063</v>
      </c>
      <c r="G13" s="537"/>
    </row>
    <row r="14" spans="1:7" s="538" customFormat="1" ht="68">
      <c r="A14" s="535"/>
      <c r="B14" s="536"/>
      <c r="C14" s="679" t="s">
        <v>181</v>
      </c>
      <c r="D14" s="671" t="s">
        <v>2135</v>
      </c>
      <c r="E14" s="680" t="s">
        <v>1489</v>
      </c>
      <c r="F14" s="511" t="s">
        <v>2063</v>
      </c>
      <c r="G14" s="539"/>
    </row>
    <row r="15" spans="1:7" s="538" customFormat="1" ht="102">
      <c r="A15" s="535"/>
      <c r="B15" s="536"/>
      <c r="C15" s="679" t="s">
        <v>2130</v>
      </c>
      <c r="D15" s="671" t="s">
        <v>2137</v>
      </c>
      <c r="E15" s="680" t="s">
        <v>1495</v>
      </c>
      <c r="F15" s="511" t="s">
        <v>2063</v>
      </c>
      <c r="G15" s="539"/>
    </row>
    <row r="16" spans="1:7" s="538" customFormat="1" ht="85">
      <c r="A16" s="535"/>
      <c r="B16" s="536"/>
      <c r="C16" s="679" t="s">
        <v>183</v>
      </c>
      <c r="D16" s="671" t="s">
        <v>2242</v>
      </c>
      <c r="E16" s="680" t="s">
        <v>1501</v>
      </c>
      <c r="F16" s="511" t="s">
        <v>2063</v>
      </c>
      <c r="G16" s="539"/>
    </row>
    <row r="17" spans="1:9" s="538" customFormat="1" ht="85">
      <c r="A17" s="535"/>
      <c r="B17" s="536"/>
      <c r="C17" s="679" t="s">
        <v>184</v>
      </c>
      <c r="D17" s="671" t="s">
        <v>2136</v>
      </c>
      <c r="E17" s="680" t="s">
        <v>1507</v>
      </c>
      <c r="F17" s="511" t="s">
        <v>2063</v>
      </c>
      <c r="G17" s="539"/>
    </row>
    <row r="18" spans="1:9" s="538" customFormat="1" ht="51">
      <c r="A18" s="535"/>
      <c r="B18" s="536"/>
      <c r="C18" s="679" t="s">
        <v>2177</v>
      </c>
      <c r="D18" s="671" t="s">
        <v>2219</v>
      </c>
      <c r="E18" s="680" t="s">
        <v>1513</v>
      </c>
      <c r="F18" s="511" t="s">
        <v>2063</v>
      </c>
      <c r="G18" s="539"/>
    </row>
    <row r="19" spans="1:9" s="538" customFormat="1" ht="51">
      <c r="A19" s="535"/>
      <c r="B19" s="536"/>
      <c r="C19" s="681" t="s">
        <v>186</v>
      </c>
      <c r="D19" s="672" t="s">
        <v>2235</v>
      </c>
      <c r="E19" s="682" t="s">
        <v>1519</v>
      </c>
      <c r="F19" s="513" t="s">
        <v>2063</v>
      </c>
      <c r="G19" s="540"/>
    </row>
    <row r="20" spans="1:9" ht="27.75" customHeight="1">
      <c r="C20" s="260" t="s">
        <v>1992</v>
      </c>
      <c r="D20" s="285"/>
      <c r="E20" s="379"/>
      <c r="F20" s="260" t="s">
        <v>1992</v>
      </c>
    </row>
    <row r="21" spans="1:9" s="210" customFormat="1">
      <c r="A21" s="207"/>
      <c r="B21" s="208"/>
      <c r="C21" s="260" t="s">
        <v>1993</v>
      </c>
      <c r="D21" s="285"/>
      <c r="E21" s="379"/>
      <c r="F21" s="260" t="s">
        <v>1995</v>
      </c>
      <c r="G21" s="207"/>
      <c r="H21" s="207"/>
      <c r="I21" s="207"/>
    </row>
    <row r="22" spans="1:9" s="210" customFormat="1">
      <c r="A22" s="207"/>
      <c r="B22" s="208"/>
      <c r="C22" s="669" t="s">
        <v>1994</v>
      </c>
      <c r="D22" s="285"/>
      <c r="E22" s="379"/>
      <c r="F22" s="262" t="s">
        <v>1994</v>
      </c>
      <c r="G22" s="207"/>
      <c r="H22" s="207"/>
      <c r="I22" s="207"/>
    </row>
    <row r="23" spans="1:9" s="210" customFormat="1">
      <c r="A23" s="207"/>
      <c r="B23" s="208"/>
      <c r="C23" s="279"/>
      <c r="D23" s="285"/>
      <c r="E23" s="379"/>
      <c r="F23" s="207"/>
      <c r="G23" s="207"/>
      <c r="H23" s="207"/>
      <c r="I23" s="207"/>
    </row>
    <row r="24" spans="1:9" s="210" customFormat="1">
      <c r="A24" s="207"/>
      <c r="B24" s="208"/>
      <c r="C24" s="279"/>
      <c r="D24" s="285"/>
      <c r="E24" s="379"/>
      <c r="F24" s="207"/>
      <c r="G24" s="207"/>
      <c r="H24" s="207"/>
      <c r="I24" s="207"/>
    </row>
    <row r="25" spans="1:9" s="210" customFormat="1">
      <c r="A25" s="207"/>
      <c r="B25" s="208"/>
      <c r="C25" s="279"/>
      <c r="D25" s="285"/>
      <c r="E25" s="379"/>
      <c r="F25" s="207"/>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c r="E28" s="379"/>
    </row>
    <row r="29" spans="1:9">
      <c r="E29" s="379"/>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sheetData>
  <autoFilter ref="A12:G19" xr:uid="{00000000-0009-0000-0000-000025000000}"/>
  <mergeCells count="1">
    <mergeCell ref="C11:G11"/>
  </mergeCells>
  <conditionalFormatting sqref="C4 C7">
    <cfRule type="containsText" dxfId="4930" priority="72" operator="containsText" text="Choisie">
      <formula>NOT(ISERROR(SEARCH("Choisie",C4)))</formula>
    </cfRule>
    <cfRule type="containsText" dxfId="4929" priority="73" operator="containsText" text="clé">
      <formula>NOT(ISERROR(SEARCH("clé",C4)))</formula>
    </cfRule>
    <cfRule type="containsText" dxfId="4928" priority="74" operator="containsText" text="UTILE">
      <formula>NOT(ISERROR(SEARCH("UTILE",C4)))</formula>
    </cfRule>
  </conditionalFormatting>
  <conditionalFormatting sqref="B20:C67">
    <cfRule type="expression" dxfId="4927" priority="54">
      <formula>$B20="Z. Compétences Managériales"</formula>
    </cfRule>
    <cfRule type="expression" dxfId="4926" priority="55">
      <formula>$B20="Y. Compétences comportementales"</formula>
    </cfRule>
    <cfRule type="expression" dxfId="4925" priority="56">
      <formula>$B20="X. Digital"</formula>
    </cfRule>
    <cfRule type="expression" dxfId="4924" priority="57">
      <formula>$B20="P.  Projet"</formula>
    </cfRule>
    <cfRule type="expression" dxfId="4923" priority="58">
      <formula>$B20="O.  Communication"</formula>
    </cfRule>
    <cfRule type="expression" dxfId="4922" priority="59">
      <formula>$B20="N .  Système d'informations"</formula>
    </cfRule>
    <cfRule type="expression" dxfId="4921" priority="60">
      <formula>$B20="M.  Marketing"</formula>
    </cfRule>
    <cfRule type="expression" dxfId="4920" priority="61">
      <formula>$B20="L.  Ressources Humaines"</formula>
    </cfRule>
    <cfRule type="expression" dxfId="4919" priority="62">
      <formula>$B20="K.  Audit / Risques"</formula>
    </cfRule>
    <cfRule type="expression" dxfId="4918" priority="63">
      <formula>$B20="J.  Administration / Services Généraux"</formula>
    </cfRule>
    <cfRule type="expression" dxfId="4917" priority="64">
      <formula>$B20="I.  Immobilier"</formula>
    </cfRule>
    <cfRule type="expression" dxfId="4916" priority="65">
      <formula>$B20="H.  Finance / Contrôle de Gestion / Comptabilité"</formula>
    </cfRule>
    <cfRule type="expression" dxfId="4915" priority="66">
      <formula>$B20="G.  Achats"</formula>
    </cfRule>
    <cfRule type="expression" dxfId="4914" priority="67">
      <formula>$B20="F.  Entreprises"</formula>
    </cfRule>
    <cfRule type="expression" dxfId="4913" priority="68">
      <formula>$B20="E. Excellence opérationnelle  Banque de détail"</formula>
    </cfRule>
    <cfRule type="expression" dxfId="4912" priority="69">
      <formula>$B20="D. Excellence opérationnelle Expertise transverse"</formula>
    </cfRule>
    <cfRule type="expression" dxfId="4911" priority="70">
      <formula>$B20="C. Gestion des risques"</formula>
    </cfRule>
    <cfRule type="expression" dxfId="4910" priority="71">
      <formula>$B20="B. Vente, Conseil"</formula>
    </cfRule>
    <cfRule type="expression" dxfId="4909" priority="75">
      <formula>$B20="A. Accueil, orientation"</formula>
    </cfRule>
  </conditionalFormatting>
  <conditionalFormatting sqref="C8 C10">
    <cfRule type="containsText" dxfId="4908" priority="51" operator="containsText" text="Choisie">
      <formula>NOT(ISERROR(SEARCH("Choisie",C8)))</formula>
    </cfRule>
    <cfRule type="containsText" dxfId="4907" priority="52" operator="containsText" text="clé">
      <formula>NOT(ISERROR(SEARCH("clé",C8)))</formula>
    </cfRule>
    <cfRule type="containsText" dxfId="4906" priority="53" operator="containsText" text="UTILE">
      <formula>NOT(ISERROR(SEARCH("UTILE",C8)))</formula>
    </cfRule>
  </conditionalFormatting>
  <conditionalFormatting sqref="F20:F22">
    <cfRule type="expression" dxfId="4905" priority="32">
      <formula>$B20="Z. Compétences Managériales"</formula>
    </cfRule>
    <cfRule type="expression" dxfId="4904" priority="33">
      <formula>$B20="Y. Compétences comportementales"</formula>
    </cfRule>
    <cfRule type="expression" dxfId="4903" priority="34">
      <formula>$B20="X. Digital"</formula>
    </cfRule>
    <cfRule type="expression" dxfId="4902" priority="35">
      <formula>$B20="P.  Projet"</formula>
    </cfRule>
    <cfRule type="expression" dxfId="4901" priority="36">
      <formula>$B20="O.  Communication"</formula>
    </cfRule>
    <cfRule type="expression" dxfId="4900" priority="37">
      <formula>$B20="N .  Système d'informations"</formula>
    </cfRule>
    <cfRule type="expression" dxfId="4899" priority="38">
      <formula>$B20="M.  Marketing"</formula>
    </cfRule>
    <cfRule type="expression" dxfId="4898" priority="39">
      <formula>$B20="L.  Ressources Humaines"</formula>
    </cfRule>
    <cfRule type="expression" dxfId="4897" priority="40">
      <formula>$B20="K.  Audit / Risques"</formula>
    </cfRule>
    <cfRule type="expression" dxfId="4896" priority="41">
      <formula>$B20="J.  Administration / Services Généraux"</formula>
    </cfRule>
    <cfRule type="expression" dxfId="4895" priority="42">
      <formula>$B20="I.  Immobilier"</formula>
    </cfRule>
    <cfRule type="expression" dxfId="4894" priority="43">
      <formula>$B20="H.  Finance / Contrôle de Gestion / Comptabilité"</formula>
    </cfRule>
    <cfRule type="expression" dxfId="4893" priority="44">
      <formula>$B20="G.  Achats"</formula>
    </cfRule>
    <cfRule type="expression" dxfId="4892" priority="45">
      <formula>$B20="F.  Entreprises"</formula>
    </cfRule>
    <cfRule type="expression" dxfId="4891" priority="46">
      <formula>$B20="E. Excellence opérationnelle  Banque de détail"</formula>
    </cfRule>
    <cfRule type="expression" dxfId="4890" priority="47">
      <formula>$B20="D. Excellence opérationnelle Expertise transverse"</formula>
    </cfRule>
    <cfRule type="expression" dxfId="4889" priority="48">
      <formula>$B20="C. Gestion des risques"</formula>
    </cfRule>
    <cfRule type="expression" dxfId="4888" priority="49">
      <formula>$B20="B. Vente, Conseil"</formula>
    </cfRule>
    <cfRule type="expression" dxfId="4887" priority="50">
      <formula>$B20="A.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28">
    <tabColor theme="9" tint="0.89999084444715716"/>
    <pageSetUpPr fitToPage="1"/>
  </sheetPr>
  <dimension ref="A1:I57"/>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1.5" style="279" customWidth="1" collapsed="1"/>
    <col min="4" max="4" width="78" style="248" customWidth="1"/>
    <col min="5" max="5" width="9.5" style="210" customWidth="1"/>
    <col min="6" max="6" width="13.33203125" style="207" customWidth="1"/>
    <col min="7" max="7" width="11.66406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229" t="s">
        <v>1985</v>
      </c>
      <c r="D4" s="270" t="str">
        <f ca="1">VLOOKUP($G$5,Répertoire_des_fonctions!$A$7:$E$780,4,0)</f>
        <v>25035 - CHARGE DE CLIENTELE ACCUEIL ESPACE DE VENTE III.1</v>
      </c>
      <c r="E4" s="215"/>
      <c r="F4" s="215"/>
      <c r="G4" s="216" t="str">
        <f ca="1">HYPERLINK("#Matrice!"&amp;ADDRESS(3,4+MATCH(D4,Matrice!$E$3:$AOP$3,0)),"Go")</f>
        <v>Go</v>
      </c>
    </row>
    <row r="5" spans="1:7" s="223" customFormat="1" ht="21" customHeight="1">
      <c r="A5" s="218"/>
      <c r="B5" s="219"/>
      <c r="C5" s="220" t="s">
        <v>403</v>
      </c>
      <c r="D5" s="276" t="str">
        <f ca="1">VLOOKUP($G$5,Répertoire_des_fonctions!$A$7:$E$780,2,0)</f>
        <v>COMMERCIAL RESEAU ET BANQUE</v>
      </c>
      <c r="E5" s="222"/>
      <c r="F5" s="221" t="s">
        <v>1986</v>
      </c>
      <c r="G5" s="276" t="str">
        <f ca="1">RIGHT(CELL("filename",A1),LEN(CELL("filename",A1))-SEARCH("]",CELL("filename",A1)))</f>
        <v>25035</v>
      </c>
    </row>
    <row r="6" spans="1:7" s="223" customFormat="1" ht="21" customHeight="1">
      <c r="A6" s="218"/>
      <c r="B6" s="219"/>
      <c r="C6" s="220" t="s">
        <v>404</v>
      </c>
      <c r="D6" s="276" t="str">
        <f ca="1">VLOOKUP($G$5,Répertoire_des_fonctions!$A$7:$E$780,3,0)</f>
        <v>ACCUEIL CLIENTS RESEAU ET BANQUE</v>
      </c>
      <c r="E6" s="222"/>
      <c r="F6" s="221" t="s">
        <v>1987</v>
      </c>
      <c r="G6" s="276" t="str">
        <f ca="1">VLOOKUP($G$5,Répertoire_des_fonctions!$A$7:$E$780,5,0)</f>
        <v>III.1</v>
      </c>
    </row>
    <row r="7" spans="1:7" s="217" customFormat="1" ht="15" customHeight="1">
      <c r="A7" s="213"/>
      <c r="B7" s="224"/>
      <c r="C7" s="683"/>
      <c r="D7" s="225"/>
      <c r="E7" s="226"/>
    </row>
    <row r="8" spans="1:7" s="217" customFormat="1" ht="24.75" customHeight="1">
      <c r="A8" s="213"/>
      <c r="B8" s="224"/>
      <c r="C8" s="311" t="s">
        <v>1988</v>
      </c>
      <c r="D8" s="321" t="s">
        <v>1991</v>
      </c>
      <c r="E8" s="375" t="s">
        <v>1989</v>
      </c>
      <c r="F8" s="215"/>
      <c r="G8" s="228"/>
    </row>
    <row r="9" spans="1:7" s="217" customFormat="1" ht="24.75" customHeight="1">
      <c r="A9" s="213"/>
      <c r="B9" s="224"/>
      <c r="C9" s="311" t="s">
        <v>2012</v>
      </c>
      <c r="D9" s="221"/>
      <c r="E9" s="375" t="s">
        <v>1990</v>
      </c>
      <c r="F9" s="222"/>
      <c r="G9" s="222"/>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7.5" customHeight="1">
      <c r="A12" s="239" t="s">
        <v>959</v>
      </c>
      <c r="B12" s="240" t="s">
        <v>1982</v>
      </c>
      <c r="C12" s="263" t="s">
        <v>432</v>
      </c>
      <c r="D12" s="263" t="s">
        <v>431</v>
      </c>
      <c r="E12" s="264" t="s">
        <v>1997</v>
      </c>
      <c r="F12" s="242" t="s">
        <v>2054</v>
      </c>
      <c r="G12" s="242" t="s">
        <v>1984</v>
      </c>
    </row>
    <row r="13" spans="1:7" s="538" customFormat="1" ht="63.75" customHeight="1">
      <c r="A13" s="535"/>
      <c r="B13" s="536"/>
      <c r="C13" s="677" t="s">
        <v>2144</v>
      </c>
      <c r="D13" s="684" t="s">
        <v>2145</v>
      </c>
      <c r="E13" s="665" t="s">
        <v>989</v>
      </c>
      <c r="F13" s="509" t="s">
        <v>2063</v>
      </c>
      <c r="G13" s="537"/>
    </row>
    <row r="14" spans="1:7" s="538" customFormat="1" ht="63.75" customHeight="1">
      <c r="A14" s="535"/>
      <c r="B14" s="536"/>
      <c r="C14" s="679" t="s">
        <v>6</v>
      </c>
      <c r="D14" s="685" t="s">
        <v>409</v>
      </c>
      <c r="E14" s="667" t="s">
        <v>1028</v>
      </c>
      <c r="F14" s="511" t="s">
        <v>2063</v>
      </c>
      <c r="G14" s="539"/>
    </row>
    <row r="15" spans="1:7" s="538" customFormat="1" ht="99" customHeight="1">
      <c r="A15" s="535"/>
      <c r="B15" s="536"/>
      <c r="C15" s="679" t="s">
        <v>9</v>
      </c>
      <c r="D15" s="685" t="s">
        <v>2214</v>
      </c>
      <c r="E15" s="667" t="s">
        <v>1036</v>
      </c>
      <c r="F15" s="511" t="s">
        <v>2063</v>
      </c>
      <c r="G15" s="539"/>
    </row>
    <row r="16" spans="1:7" s="538" customFormat="1" ht="112.25" customHeight="1">
      <c r="A16" s="535"/>
      <c r="B16" s="536"/>
      <c r="C16" s="679" t="s">
        <v>2138</v>
      </c>
      <c r="D16" s="685" t="s">
        <v>2139</v>
      </c>
      <c r="E16" s="667" t="s">
        <v>1042</v>
      </c>
      <c r="F16" s="511" t="s">
        <v>2063</v>
      </c>
      <c r="G16" s="539"/>
    </row>
    <row r="17" spans="1:9" s="538" customFormat="1" ht="63.75" customHeight="1">
      <c r="A17" s="535"/>
      <c r="B17" s="536"/>
      <c r="C17" s="679" t="s">
        <v>38</v>
      </c>
      <c r="D17" s="685" t="s">
        <v>505</v>
      </c>
      <c r="E17" s="667" t="s">
        <v>1177</v>
      </c>
      <c r="F17" s="511" t="s">
        <v>2063</v>
      </c>
      <c r="G17" s="539"/>
    </row>
    <row r="18" spans="1:9" s="538" customFormat="1" ht="63.75" customHeight="1">
      <c r="A18" s="535"/>
      <c r="B18" s="536"/>
      <c r="C18" s="679" t="s">
        <v>54</v>
      </c>
      <c r="D18" s="685" t="s">
        <v>650</v>
      </c>
      <c r="E18" s="667" t="s">
        <v>1231</v>
      </c>
      <c r="F18" s="511" t="s">
        <v>2063</v>
      </c>
      <c r="G18" s="539"/>
    </row>
    <row r="19" spans="1:9" s="538" customFormat="1" ht="63.75" customHeight="1">
      <c r="A19" s="535"/>
      <c r="B19" s="536"/>
      <c r="C19" s="679" t="s">
        <v>424</v>
      </c>
      <c r="D19" s="685" t="s">
        <v>652</v>
      </c>
      <c r="E19" s="667" t="s">
        <v>1237</v>
      </c>
      <c r="F19" s="511" t="s">
        <v>2063</v>
      </c>
      <c r="G19" s="539"/>
    </row>
    <row r="20" spans="1:9" s="538" customFormat="1" ht="96" customHeight="1">
      <c r="A20" s="535"/>
      <c r="B20" s="536"/>
      <c r="C20" s="679" t="s">
        <v>170</v>
      </c>
      <c r="D20" s="685" t="s">
        <v>2215</v>
      </c>
      <c r="E20" s="667" t="s">
        <v>1437</v>
      </c>
      <c r="F20" s="511" t="s">
        <v>2063</v>
      </c>
      <c r="G20" s="539"/>
    </row>
    <row r="21" spans="1:9" s="538" customFormat="1" ht="77.5" customHeight="1">
      <c r="A21" s="535"/>
      <c r="B21" s="536"/>
      <c r="C21" s="679" t="s">
        <v>181</v>
      </c>
      <c r="D21" s="685" t="s">
        <v>2135</v>
      </c>
      <c r="E21" s="667" t="s">
        <v>1488</v>
      </c>
      <c r="F21" s="511" t="s">
        <v>2063</v>
      </c>
      <c r="G21" s="539"/>
    </row>
    <row r="22" spans="1:9" s="538" customFormat="1" ht="93" customHeight="1">
      <c r="A22" s="535"/>
      <c r="B22" s="536"/>
      <c r="C22" s="679" t="s">
        <v>2130</v>
      </c>
      <c r="D22" s="685" t="s">
        <v>2137</v>
      </c>
      <c r="E22" s="667" t="s">
        <v>1494</v>
      </c>
      <c r="F22" s="511" t="s">
        <v>2063</v>
      </c>
      <c r="G22" s="539"/>
    </row>
    <row r="23" spans="1:9" s="538" customFormat="1" ht="77.5" customHeight="1">
      <c r="A23" s="535"/>
      <c r="B23" s="536"/>
      <c r="C23" s="679" t="s">
        <v>2129</v>
      </c>
      <c r="D23" s="685" t="s">
        <v>2134</v>
      </c>
      <c r="E23" s="667" t="s">
        <v>1482</v>
      </c>
      <c r="F23" s="511" t="s">
        <v>2063</v>
      </c>
      <c r="G23" s="539"/>
    </row>
    <row r="24" spans="1:9" s="538" customFormat="1" ht="77.5" customHeight="1">
      <c r="A24" s="535"/>
      <c r="B24" s="536"/>
      <c r="C24" s="681" t="s">
        <v>184</v>
      </c>
      <c r="D24" s="686" t="s">
        <v>2136</v>
      </c>
      <c r="E24" s="673" t="s">
        <v>1506</v>
      </c>
      <c r="F24" s="513" t="s">
        <v>2063</v>
      </c>
      <c r="G24" s="540"/>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row r="56" spans="5:5">
      <c r="E56" s="379"/>
    </row>
    <row r="57" spans="5:5">
      <c r="E57" s="379"/>
    </row>
  </sheetData>
  <sheetProtection algorithmName="SHA-512" hashValue="wjOotmIPu2w1j4U4FjoZO4pRF7kJLyyHyaYBWS8THbHbIA44GobrEVSUHX8yaEKEFOqbf72kCW2hXxUuSPDZSg==" saltValue="2cD0F/nLmINedinhVvfGbQ==" spinCount="100000" sheet="1" objects="1" scenarios="1"/>
  <autoFilter ref="A12:G24" xr:uid="{00000000-0009-0000-0000-000026000000}"/>
  <mergeCells count="1">
    <mergeCell ref="C11:G11"/>
  </mergeCells>
  <conditionalFormatting sqref="C4 C7">
    <cfRule type="containsText" dxfId="4886" priority="50" operator="containsText" text="Choisie">
      <formula>NOT(ISERROR(SEARCH("Choisie",C4)))</formula>
    </cfRule>
    <cfRule type="containsText" dxfId="4885" priority="51" operator="containsText" text="clé">
      <formula>NOT(ISERROR(SEARCH("clé",C4)))</formula>
    </cfRule>
    <cfRule type="containsText" dxfId="4884" priority="52" operator="containsText" text="UTILE">
      <formula>NOT(ISERROR(SEARCH("UTILE",C4)))</formula>
    </cfRule>
  </conditionalFormatting>
  <conditionalFormatting sqref="B25:C72">
    <cfRule type="expression" dxfId="4883" priority="32">
      <formula>$B25="Z. Compétences Managériales"</formula>
    </cfRule>
    <cfRule type="expression" dxfId="4882" priority="33">
      <formula>$B25="Y. Compétences comportementales"</formula>
    </cfRule>
    <cfRule type="expression" dxfId="4881" priority="34">
      <formula>$B25="X. Digital"</formula>
    </cfRule>
    <cfRule type="expression" dxfId="4880" priority="35">
      <formula>$B25="P.  Projet"</formula>
    </cfRule>
    <cfRule type="expression" dxfId="4879" priority="36">
      <formula>$B25="O.  Communication"</formula>
    </cfRule>
    <cfRule type="expression" dxfId="4878" priority="37">
      <formula>$B25="N .  Système d'informations"</formula>
    </cfRule>
    <cfRule type="expression" dxfId="4877" priority="38">
      <formula>$B25="M.  Marketing"</formula>
    </cfRule>
    <cfRule type="expression" dxfId="4876" priority="39">
      <formula>$B25="L.  Ressources Humaines"</formula>
    </cfRule>
    <cfRule type="expression" dxfId="4875" priority="40">
      <formula>$B25="K.  Audit / Risques"</formula>
    </cfRule>
    <cfRule type="expression" dxfId="4874" priority="41">
      <formula>$B25="J.  Administration / Services Généraux"</formula>
    </cfRule>
    <cfRule type="expression" dxfId="4873" priority="42">
      <formula>$B25="I.  Immobilier"</formula>
    </cfRule>
    <cfRule type="expression" dxfId="4872" priority="43">
      <formula>$B25="H.  Finance / Contrôle de Gestion / Comptabilité"</formula>
    </cfRule>
    <cfRule type="expression" dxfId="4871" priority="44">
      <formula>$B25="G.  Achats"</formula>
    </cfRule>
    <cfRule type="expression" dxfId="4870" priority="45">
      <formula>$B25="F.  Entreprises"</formula>
    </cfRule>
    <cfRule type="expression" dxfId="4869" priority="46">
      <formula>$B25="E. Excellence opérationnelle  Banque de détail"</formula>
    </cfRule>
    <cfRule type="expression" dxfId="4868" priority="47">
      <formula>$B25="D. Excellence opérationnelle Expertise transverse"</formula>
    </cfRule>
    <cfRule type="expression" dxfId="4867" priority="48">
      <formula>$B25="C. Gestion des risques"</formula>
    </cfRule>
    <cfRule type="expression" dxfId="4866" priority="49">
      <formula>$B25="B. Vente, Conseil"</formula>
    </cfRule>
    <cfRule type="expression" dxfId="4865" priority="53">
      <formula>$B25="A. Accueil, orientation"</formula>
    </cfRule>
  </conditionalFormatting>
  <conditionalFormatting sqref="C8 C10">
    <cfRule type="containsText" dxfId="4864" priority="29" operator="containsText" text="Choisie">
      <formula>NOT(ISERROR(SEARCH("Choisie",C8)))</formula>
    </cfRule>
    <cfRule type="containsText" dxfId="4863" priority="30" operator="containsText" text="clé">
      <formula>NOT(ISERROR(SEARCH("clé",C8)))</formula>
    </cfRule>
    <cfRule type="containsText" dxfId="4862" priority="31" operator="containsText" text="UTILE">
      <formula>NOT(ISERROR(SEARCH("UTILE",C8)))</formula>
    </cfRule>
  </conditionalFormatting>
  <conditionalFormatting sqref="F25:F27">
    <cfRule type="expression" dxfId="4861" priority="10">
      <formula>$B25="Z. Compétences Managériales"</formula>
    </cfRule>
    <cfRule type="expression" dxfId="4860" priority="11">
      <formula>$B25="Y. Compétences comportementales"</formula>
    </cfRule>
    <cfRule type="expression" dxfId="4859" priority="12">
      <formula>$B25="X. Digital"</formula>
    </cfRule>
    <cfRule type="expression" dxfId="4858" priority="13">
      <formula>$B25="P.  Projet"</formula>
    </cfRule>
    <cfRule type="expression" dxfId="4857" priority="14">
      <formula>$B25="O.  Communication"</formula>
    </cfRule>
    <cfRule type="expression" dxfId="4856" priority="15">
      <formula>$B25="N .  Système d'informations"</formula>
    </cfRule>
    <cfRule type="expression" dxfId="4855" priority="16">
      <formula>$B25="M.  Marketing"</formula>
    </cfRule>
    <cfRule type="expression" dxfId="4854" priority="17">
      <formula>$B25="L.  Ressources Humaines"</formula>
    </cfRule>
    <cfRule type="expression" dxfId="4853" priority="18">
      <formula>$B25="K.  Audit / Risques"</formula>
    </cfRule>
    <cfRule type="expression" dxfId="4852" priority="19">
      <formula>$B25="J.  Administration / Services Généraux"</formula>
    </cfRule>
    <cfRule type="expression" dxfId="4851" priority="20">
      <formula>$B25="I.  Immobilier"</formula>
    </cfRule>
    <cfRule type="expression" dxfId="4850" priority="21">
      <formula>$B25="H.  Finance / Contrôle de Gestion / Comptabilité"</formula>
    </cfRule>
    <cfRule type="expression" dxfId="4849" priority="22">
      <formula>$B25="G.  Achats"</formula>
    </cfRule>
    <cfRule type="expression" dxfId="4848" priority="23">
      <formula>$B25="F.  Entreprises"</formula>
    </cfRule>
    <cfRule type="expression" dxfId="4847" priority="24">
      <formula>$B25="E. Excellence opérationnelle  Banque de détail"</formula>
    </cfRule>
    <cfRule type="expression" dxfId="4846" priority="25">
      <formula>$B25="D. Excellence opérationnelle Expertise transverse"</formula>
    </cfRule>
    <cfRule type="expression" dxfId="4845" priority="26">
      <formula>$B25="C. Gestion des risques"</formula>
    </cfRule>
    <cfRule type="expression" dxfId="4844" priority="27">
      <formula>$B25="B. Vente, Conseil"</formula>
    </cfRule>
    <cfRule type="expression" dxfId="4843" priority="28">
      <formula>$B25="A. Accueil, orientation"</formula>
    </cfRule>
  </conditionalFormatting>
  <printOptions horizontalCentered="1"/>
  <pageMargins left="0.23622047244094491" right="0.23622047244094491" top="0.43307086614173229" bottom="0.23622047244094491" header="0" footer="0"/>
  <pageSetup paperSize="9" scale="64" orientation="portrait" r:id="rId1"/>
  <headerFooter>
    <oddFooter>&amp;C&amp;1#&amp;"Calibri"&amp;10&amp;K0078D7C1 - Interne</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theme="7"/>
  </sheetPr>
  <dimension ref="A1:I221"/>
  <sheetViews>
    <sheetView showGridLines="0" zoomScale="85" zoomScaleNormal="85" workbookViewId="0">
      <pane xSplit="2" ySplit="1" topLeftCell="C216" activePane="bottomRight" state="frozen"/>
      <selection activeCell="C1" sqref="C1"/>
      <selection pane="topRight" activeCell="C1" sqref="C1"/>
      <selection pane="bottomLeft" activeCell="C1" sqref="C1"/>
      <selection pane="bottomRight" activeCell="L224" sqref="L224"/>
    </sheetView>
  </sheetViews>
  <sheetFormatPr baseColWidth="10" defaultColWidth="11.5" defaultRowHeight="15"/>
  <cols>
    <col min="1" max="1" width="21.1640625" style="585" customWidth="1"/>
    <col min="2" max="2" width="57.5" style="585" customWidth="1"/>
    <col min="3" max="3" width="13.33203125" style="586" customWidth="1"/>
    <col min="4" max="5" width="14.5" style="586" customWidth="1"/>
    <col min="6" max="6" width="13.5" style="586" customWidth="1"/>
    <col min="7" max="7" width="13.1640625" style="586" customWidth="1"/>
    <col min="8" max="8" width="11.5" style="586"/>
    <col min="9" max="16384" width="11.5" style="383"/>
  </cols>
  <sheetData>
    <row r="1" spans="1:8">
      <c r="A1" s="584" t="s">
        <v>1895</v>
      </c>
    </row>
    <row r="2" spans="1:8" ht="16">
      <c r="A2" s="587" t="s">
        <v>2307</v>
      </c>
      <c r="B2" s="587" t="s">
        <v>2308</v>
      </c>
      <c r="C2" s="588" t="s">
        <v>947</v>
      </c>
      <c r="D2" s="588" t="s">
        <v>948</v>
      </c>
      <c r="E2" s="588" t="s">
        <v>949</v>
      </c>
      <c r="F2" s="588" t="s">
        <v>962</v>
      </c>
      <c r="G2" s="588" t="s">
        <v>925</v>
      </c>
      <c r="H2" s="588" t="s">
        <v>926</v>
      </c>
    </row>
    <row r="3" spans="1:8" ht="80">
      <c r="A3" s="589" t="s">
        <v>2163</v>
      </c>
      <c r="B3" s="589" t="s">
        <v>2164</v>
      </c>
      <c r="C3" s="590"/>
      <c r="D3" s="590"/>
      <c r="E3" s="590"/>
      <c r="F3" s="590"/>
      <c r="G3" s="591" t="s">
        <v>1399</v>
      </c>
      <c r="H3" s="591" t="s">
        <v>1400</v>
      </c>
    </row>
    <row r="4" spans="1:8" ht="64">
      <c r="A4" s="592" t="s">
        <v>161</v>
      </c>
      <c r="B4" s="592" t="s">
        <v>582</v>
      </c>
      <c r="C4" s="593"/>
      <c r="D4" s="594" t="s">
        <v>2095</v>
      </c>
      <c r="E4" s="594" t="s">
        <v>2096</v>
      </c>
      <c r="F4" s="594" t="s">
        <v>2085</v>
      </c>
      <c r="G4" s="594" t="s">
        <v>2074</v>
      </c>
      <c r="H4" s="594" t="s">
        <v>2086</v>
      </c>
    </row>
    <row r="5" spans="1:8" ht="64">
      <c r="A5" s="595" t="s">
        <v>2177</v>
      </c>
      <c r="B5" s="595" t="s">
        <v>2178</v>
      </c>
      <c r="C5" s="596" t="s">
        <v>1509</v>
      </c>
      <c r="D5" s="596" t="s">
        <v>1510</v>
      </c>
      <c r="E5" s="596" t="s">
        <v>1511</v>
      </c>
      <c r="F5" s="596" t="s">
        <v>1512</v>
      </c>
      <c r="G5" s="596" t="s">
        <v>1513</v>
      </c>
      <c r="H5" s="596" t="s">
        <v>1514</v>
      </c>
    </row>
    <row r="6" spans="1:8" ht="96">
      <c r="A6" s="597" t="s">
        <v>7</v>
      </c>
      <c r="B6" s="597" t="s">
        <v>497</v>
      </c>
      <c r="C6" s="593"/>
      <c r="D6" s="593"/>
      <c r="E6" s="598" t="s">
        <v>1029</v>
      </c>
      <c r="F6" s="598" t="s">
        <v>1030</v>
      </c>
      <c r="G6" s="598" t="s">
        <v>1031</v>
      </c>
      <c r="H6" s="598" t="s">
        <v>1032</v>
      </c>
    </row>
    <row r="7" spans="1:8" ht="32">
      <c r="A7" s="592" t="s">
        <v>52</v>
      </c>
      <c r="B7" s="592" t="s">
        <v>648</v>
      </c>
      <c r="C7" s="598" t="s">
        <v>1221</v>
      </c>
      <c r="D7" s="598" t="s">
        <v>2050</v>
      </c>
      <c r="E7" s="598" t="s">
        <v>1222</v>
      </c>
      <c r="F7" s="598" t="s">
        <v>1223</v>
      </c>
      <c r="G7" s="598" t="s">
        <v>1224</v>
      </c>
      <c r="H7" s="598" t="s">
        <v>1225</v>
      </c>
    </row>
    <row r="8" spans="1:8" ht="96">
      <c r="A8" s="599" t="s">
        <v>2157</v>
      </c>
      <c r="B8" s="599" t="s">
        <v>2158</v>
      </c>
      <c r="C8" s="600"/>
      <c r="D8" s="596" t="s">
        <v>1218</v>
      </c>
      <c r="E8" s="596" t="s">
        <v>1219</v>
      </c>
      <c r="F8" s="596" t="s">
        <v>2089</v>
      </c>
      <c r="G8" s="596" t="s">
        <v>2090</v>
      </c>
      <c r="H8" s="596" t="s">
        <v>1220</v>
      </c>
    </row>
    <row r="9" spans="1:8" ht="48">
      <c r="A9" s="592" t="s">
        <v>43</v>
      </c>
      <c r="B9" s="592" t="s">
        <v>639</v>
      </c>
      <c r="C9" s="598" t="s">
        <v>1192</v>
      </c>
      <c r="D9" s="598" t="s">
        <v>1193</v>
      </c>
      <c r="E9" s="598" t="s">
        <v>1194</v>
      </c>
      <c r="F9" s="598" t="s">
        <v>1195</v>
      </c>
      <c r="G9" s="598" t="s">
        <v>1196</v>
      </c>
      <c r="H9" s="598" t="s">
        <v>1197</v>
      </c>
    </row>
    <row r="10" spans="1:8" ht="48">
      <c r="A10" s="592" t="s">
        <v>460</v>
      </c>
      <c r="B10" s="592" t="s">
        <v>599</v>
      </c>
      <c r="C10" s="593"/>
      <c r="D10" s="593"/>
      <c r="E10" s="593"/>
      <c r="F10" s="593"/>
      <c r="G10" s="601" t="s">
        <v>1429</v>
      </c>
      <c r="H10" s="601" t="s">
        <v>1430</v>
      </c>
    </row>
    <row r="11" spans="1:8" ht="64">
      <c r="A11" s="592" t="s">
        <v>186</v>
      </c>
      <c r="B11" s="592" t="s">
        <v>2108</v>
      </c>
      <c r="C11" s="598" t="s">
        <v>1515</v>
      </c>
      <c r="D11" s="598" t="s">
        <v>1516</v>
      </c>
      <c r="E11" s="598" t="s">
        <v>1517</v>
      </c>
      <c r="F11" s="598" t="s">
        <v>1518</v>
      </c>
      <c r="G11" s="598" t="s">
        <v>1519</v>
      </c>
      <c r="H11" s="598" t="s">
        <v>1520</v>
      </c>
    </row>
    <row r="12" spans="1:8" ht="48">
      <c r="A12" s="592" t="s">
        <v>47</v>
      </c>
      <c r="B12" s="592" t="s">
        <v>643</v>
      </c>
      <c r="C12" s="598" t="s">
        <v>1206</v>
      </c>
      <c r="D12" s="598" t="s">
        <v>1207</v>
      </c>
      <c r="E12" s="598" t="s">
        <v>1208</v>
      </c>
      <c r="F12" s="598" t="s">
        <v>1209</v>
      </c>
      <c r="G12" s="598" t="s">
        <v>1210</v>
      </c>
      <c r="H12" s="598" t="s">
        <v>1211</v>
      </c>
    </row>
    <row r="13" spans="1:8" ht="48">
      <c r="A13" s="602" t="s">
        <v>40</v>
      </c>
      <c r="B13" s="602" t="s">
        <v>637</v>
      </c>
      <c r="C13" s="600"/>
      <c r="D13" s="600"/>
      <c r="E13" s="600"/>
      <c r="F13" s="600"/>
      <c r="G13" s="598" t="s">
        <v>1185</v>
      </c>
      <c r="H13" s="600"/>
    </row>
    <row r="14" spans="1:8" ht="80">
      <c r="A14" s="592" t="s">
        <v>87</v>
      </c>
      <c r="B14" s="592" t="s">
        <v>687</v>
      </c>
      <c r="C14" s="593"/>
      <c r="D14" s="593"/>
      <c r="E14" s="593"/>
      <c r="F14" s="601" t="s">
        <v>1328</v>
      </c>
      <c r="G14" s="601" t="s">
        <v>1329</v>
      </c>
      <c r="H14" s="601" t="s">
        <v>1330</v>
      </c>
    </row>
    <row r="15" spans="1:8" ht="96">
      <c r="A15" s="599" t="s">
        <v>2146</v>
      </c>
      <c r="B15" s="603" t="s">
        <v>2147</v>
      </c>
      <c r="C15" s="600"/>
      <c r="D15" s="600"/>
      <c r="E15" s="600"/>
      <c r="F15" s="600"/>
      <c r="G15" s="604" t="s">
        <v>1092</v>
      </c>
      <c r="H15" s="604" t="s">
        <v>1093</v>
      </c>
    </row>
    <row r="16" spans="1:8" ht="64">
      <c r="A16" s="599" t="s">
        <v>2144</v>
      </c>
      <c r="B16" s="599" t="s">
        <v>2145</v>
      </c>
      <c r="C16" s="593"/>
      <c r="D16" s="593"/>
      <c r="E16" s="596" t="s">
        <v>988</v>
      </c>
      <c r="F16" s="596" t="s">
        <v>989</v>
      </c>
      <c r="G16" s="596" t="s">
        <v>990</v>
      </c>
      <c r="H16" s="596" t="s">
        <v>991</v>
      </c>
    </row>
    <row r="17" spans="1:8" ht="48">
      <c r="A17" s="592" t="s">
        <v>44</v>
      </c>
      <c r="B17" s="592" t="s">
        <v>640</v>
      </c>
      <c r="C17" s="600"/>
      <c r="D17" s="598" t="s">
        <v>1198</v>
      </c>
      <c r="E17" s="598" t="s">
        <v>1199</v>
      </c>
      <c r="F17" s="598" t="s">
        <v>1200</v>
      </c>
      <c r="G17" s="598" t="s">
        <v>1201</v>
      </c>
      <c r="H17" s="598" t="s">
        <v>1202</v>
      </c>
    </row>
    <row r="18" spans="1:8" ht="48">
      <c r="A18" s="592" t="s">
        <v>97</v>
      </c>
      <c r="B18" s="592" t="s">
        <v>518</v>
      </c>
      <c r="C18" s="593"/>
      <c r="D18" s="593"/>
      <c r="E18" s="593"/>
      <c r="F18" s="593"/>
      <c r="G18" s="593"/>
      <c r="H18" s="593"/>
    </row>
    <row r="19" spans="1:8" ht="64">
      <c r="A19" s="592" t="s">
        <v>64</v>
      </c>
      <c r="B19" s="592" t="s">
        <v>661</v>
      </c>
      <c r="C19" s="598" t="s">
        <v>1257</v>
      </c>
      <c r="D19" s="598" t="s">
        <v>1258</v>
      </c>
      <c r="E19" s="598" t="s">
        <v>1259</v>
      </c>
      <c r="F19" s="598" t="s">
        <v>1260</v>
      </c>
      <c r="G19" s="598" t="s">
        <v>1261</v>
      </c>
      <c r="H19" s="598" t="s">
        <v>1262</v>
      </c>
    </row>
    <row r="20" spans="1:8" ht="48">
      <c r="A20" s="592" t="s">
        <v>85</v>
      </c>
      <c r="B20" s="592" t="s">
        <v>685</v>
      </c>
      <c r="C20" s="593"/>
      <c r="D20" s="593"/>
      <c r="E20" s="593"/>
      <c r="F20" s="593"/>
      <c r="G20" s="601" t="s">
        <v>1326</v>
      </c>
      <c r="H20" s="601" t="s">
        <v>1327</v>
      </c>
    </row>
    <row r="21" spans="1:8" ht="80">
      <c r="A21" s="592" t="s">
        <v>662</v>
      </c>
      <c r="B21" s="592" t="s">
        <v>663</v>
      </c>
      <c r="C21" s="598" t="s">
        <v>1263</v>
      </c>
      <c r="D21" s="598" t="s">
        <v>1264</v>
      </c>
      <c r="E21" s="598" t="s">
        <v>1265</v>
      </c>
      <c r="F21" s="598" t="s">
        <v>1266</v>
      </c>
      <c r="G21" s="598" t="s">
        <v>1267</v>
      </c>
      <c r="H21" s="598" t="s">
        <v>1268</v>
      </c>
    </row>
    <row r="22" spans="1:8" ht="64">
      <c r="A22" s="592" t="s">
        <v>423</v>
      </c>
      <c r="B22" s="592" t="s">
        <v>664</v>
      </c>
      <c r="C22" s="605"/>
      <c r="D22" s="598" t="s">
        <v>2072</v>
      </c>
      <c r="E22" s="598" t="s">
        <v>1270</v>
      </c>
      <c r="F22" s="598" t="s">
        <v>2117</v>
      </c>
      <c r="G22" s="598" t="s">
        <v>2118</v>
      </c>
      <c r="H22" s="598" t="s">
        <v>2119</v>
      </c>
    </row>
    <row r="23" spans="1:8" ht="96">
      <c r="A23" s="592" t="s">
        <v>24</v>
      </c>
      <c r="B23" s="606" t="s">
        <v>614</v>
      </c>
      <c r="C23" s="600"/>
      <c r="D23" s="600"/>
      <c r="E23" s="598" t="s">
        <v>1112</v>
      </c>
      <c r="F23" s="600"/>
      <c r="G23" s="600"/>
      <c r="H23" s="593"/>
    </row>
    <row r="24" spans="1:8" ht="32">
      <c r="A24" s="592" t="s">
        <v>189</v>
      </c>
      <c r="B24" s="592" t="s">
        <v>507</v>
      </c>
      <c r="C24" s="600"/>
      <c r="D24" s="598" t="s">
        <v>1533</v>
      </c>
      <c r="E24" s="598" t="s">
        <v>1534</v>
      </c>
      <c r="F24" s="598" t="s">
        <v>1535</v>
      </c>
      <c r="G24" s="598" t="s">
        <v>1536</v>
      </c>
      <c r="H24" s="598" t="s">
        <v>1537</v>
      </c>
    </row>
    <row r="25" spans="1:8" ht="32">
      <c r="A25" s="592" t="s">
        <v>50</v>
      </c>
      <c r="B25" s="592" t="s">
        <v>646</v>
      </c>
      <c r="C25" s="600"/>
      <c r="D25" s="600"/>
      <c r="E25" s="600"/>
      <c r="F25" s="600"/>
      <c r="G25" s="600"/>
      <c r="H25" s="600"/>
    </row>
    <row r="26" spans="1:8" ht="80">
      <c r="A26" s="592" t="s">
        <v>459</v>
      </c>
      <c r="B26" s="592" t="s">
        <v>600</v>
      </c>
      <c r="C26" s="593"/>
      <c r="D26" s="593"/>
      <c r="E26" s="593"/>
      <c r="F26" s="593"/>
      <c r="G26" s="601" t="s">
        <v>1431</v>
      </c>
      <c r="H26" s="601" t="s">
        <v>1432</v>
      </c>
    </row>
    <row r="27" spans="1:8" ht="32">
      <c r="A27" s="592" t="s">
        <v>19</v>
      </c>
      <c r="B27" s="607" t="s">
        <v>610</v>
      </c>
      <c r="C27" s="598" t="s">
        <v>1080</v>
      </c>
      <c r="D27" s="598" t="s">
        <v>1081</v>
      </c>
      <c r="E27" s="598" t="s">
        <v>1082</v>
      </c>
      <c r="F27" s="598" t="s">
        <v>1083</v>
      </c>
      <c r="G27" s="598" t="s">
        <v>1084</v>
      </c>
      <c r="H27" s="598" t="s">
        <v>1085</v>
      </c>
    </row>
    <row r="28" spans="1:8" ht="96">
      <c r="A28" s="592" t="s">
        <v>168</v>
      </c>
      <c r="B28" s="592" t="s">
        <v>589</v>
      </c>
      <c r="C28" s="593"/>
      <c r="D28" s="593"/>
      <c r="E28" s="601" t="s">
        <v>2097</v>
      </c>
      <c r="F28" s="601" t="s">
        <v>2098</v>
      </c>
      <c r="G28" s="601" t="s">
        <v>2099</v>
      </c>
      <c r="H28" s="601" t="s">
        <v>2100</v>
      </c>
    </row>
    <row r="29" spans="1:8" ht="32">
      <c r="A29" s="592" t="s">
        <v>112</v>
      </c>
      <c r="B29" s="592" t="s">
        <v>533</v>
      </c>
      <c r="C29" s="593"/>
      <c r="D29" s="593"/>
      <c r="E29" s="593"/>
      <c r="F29" s="593"/>
      <c r="G29" s="593"/>
      <c r="H29" s="593"/>
    </row>
    <row r="30" spans="1:8" ht="128">
      <c r="A30" s="607" t="s">
        <v>2179</v>
      </c>
      <c r="B30" s="607" t="s">
        <v>2180</v>
      </c>
      <c r="C30" s="593"/>
      <c r="D30" s="608" t="s">
        <v>2181</v>
      </c>
      <c r="E30" s="593"/>
      <c r="F30" s="593"/>
      <c r="G30" s="593"/>
      <c r="H30" s="593"/>
    </row>
    <row r="31" spans="1:8" ht="176">
      <c r="A31" s="592" t="s">
        <v>135</v>
      </c>
      <c r="B31" s="592" t="s">
        <v>556</v>
      </c>
      <c r="C31" s="593"/>
      <c r="D31" s="593"/>
      <c r="E31" s="593"/>
      <c r="F31" s="593"/>
      <c r="G31" s="593"/>
      <c r="H31" s="594" t="s">
        <v>2071</v>
      </c>
    </row>
    <row r="32" spans="1:8" ht="32">
      <c r="A32" s="609" t="s">
        <v>48</v>
      </c>
      <c r="B32" s="609" t="s">
        <v>644</v>
      </c>
      <c r="C32" s="610" t="s">
        <v>1212</v>
      </c>
      <c r="D32" s="610" t="s">
        <v>1213</v>
      </c>
      <c r="E32" s="610" t="s">
        <v>1214</v>
      </c>
      <c r="F32" s="610" t="s">
        <v>1215</v>
      </c>
      <c r="G32" s="610" t="s">
        <v>1216</v>
      </c>
      <c r="H32" s="610" t="s">
        <v>1217</v>
      </c>
    </row>
    <row r="33" spans="1:8" ht="80">
      <c r="A33" s="592" t="s">
        <v>173</v>
      </c>
      <c r="B33" s="592" t="s">
        <v>619</v>
      </c>
      <c r="C33" s="593"/>
      <c r="D33" s="593"/>
      <c r="E33" s="598" t="s">
        <v>1452</v>
      </c>
      <c r="F33" s="598" t="s">
        <v>1453</v>
      </c>
      <c r="G33" s="598" t="s">
        <v>1454</v>
      </c>
      <c r="H33" s="598" t="s">
        <v>1455</v>
      </c>
    </row>
    <row r="34" spans="1:8" ht="48">
      <c r="A34" s="592" t="s">
        <v>465</v>
      </c>
      <c r="B34" s="592" t="s">
        <v>594</v>
      </c>
      <c r="C34" s="593"/>
      <c r="D34" s="593"/>
      <c r="E34" s="593"/>
      <c r="F34" s="593"/>
      <c r="G34" s="601" t="s">
        <v>1425</v>
      </c>
      <c r="H34" s="601" t="s">
        <v>1426</v>
      </c>
    </row>
    <row r="35" spans="1:8" ht="32">
      <c r="A35" s="592" t="s">
        <v>464</v>
      </c>
      <c r="B35" s="592" t="s">
        <v>595</v>
      </c>
      <c r="C35" s="593"/>
      <c r="D35" s="593"/>
      <c r="E35" s="593"/>
      <c r="F35" s="593"/>
      <c r="G35" s="593"/>
      <c r="H35" s="593"/>
    </row>
    <row r="36" spans="1:8" ht="48">
      <c r="A36" s="592" t="s">
        <v>463</v>
      </c>
      <c r="B36" s="592" t="s">
        <v>596</v>
      </c>
      <c r="C36" s="593"/>
      <c r="D36" s="593"/>
      <c r="E36" s="593"/>
      <c r="F36" s="593"/>
      <c r="G36" s="593"/>
      <c r="H36" s="593"/>
    </row>
    <row r="37" spans="1:8" ht="48">
      <c r="A37" s="592" t="s">
        <v>466</v>
      </c>
      <c r="B37" s="592" t="s">
        <v>593</v>
      </c>
      <c r="C37" s="593"/>
      <c r="D37" s="593"/>
      <c r="E37" s="601" t="s">
        <v>1421</v>
      </c>
      <c r="F37" s="601" t="s">
        <v>1422</v>
      </c>
      <c r="G37" s="601" t="s">
        <v>1423</v>
      </c>
      <c r="H37" s="601" t="s">
        <v>1424</v>
      </c>
    </row>
    <row r="38" spans="1:8" ht="32">
      <c r="A38" s="592" t="s">
        <v>94</v>
      </c>
      <c r="B38" s="592" t="s">
        <v>514</v>
      </c>
      <c r="C38" s="601" t="s">
        <v>1355</v>
      </c>
      <c r="D38" s="601" t="s">
        <v>1356</v>
      </c>
      <c r="E38" s="601" t="s">
        <v>1357</v>
      </c>
      <c r="F38" s="601" t="s">
        <v>1358</v>
      </c>
      <c r="G38" s="601" t="s">
        <v>1359</v>
      </c>
      <c r="H38" s="601" t="s">
        <v>1360</v>
      </c>
    </row>
    <row r="39" spans="1:8" ht="32">
      <c r="A39" s="592" t="s">
        <v>93</v>
      </c>
      <c r="B39" s="592" t="s">
        <v>513</v>
      </c>
      <c r="C39" s="601" t="s">
        <v>1349</v>
      </c>
      <c r="D39" s="601" t="s">
        <v>1350</v>
      </c>
      <c r="E39" s="601" t="s">
        <v>1351</v>
      </c>
      <c r="F39" s="601" t="s">
        <v>1352</v>
      </c>
      <c r="G39" s="601" t="s">
        <v>1353</v>
      </c>
      <c r="H39" s="601" t="s">
        <v>1354</v>
      </c>
    </row>
    <row r="40" spans="1:8" ht="48">
      <c r="A40" s="592" t="s">
        <v>100</v>
      </c>
      <c r="B40" s="592" t="s">
        <v>521</v>
      </c>
      <c r="C40" s="593"/>
      <c r="D40" s="593"/>
      <c r="E40" s="593"/>
      <c r="F40" s="593"/>
      <c r="G40" s="598" t="s">
        <v>1374</v>
      </c>
      <c r="H40" s="598" t="s">
        <v>1375</v>
      </c>
    </row>
    <row r="41" spans="1:8" ht="32">
      <c r="A41" s="592" t="s">
        <v>118</v>
      </c>
      <c r="B41" s="592" t="s">
        <v>539</v>
      </c>
      <c r="C41" s="593"/>
      <c r="D41" s="593"/>
      <c r="E41" s="593"/>
      <c r="F41" s="593"/>
      <c r="G41" s="601" t="s">
        <v>1412</v>
      </c>
      <c r="H41" s="601" t="s">
        <v>1413</v>
      </c>
    </row>
    <row r="42" spans="1:8" ht="32">
      <c r="A42" s="592" t="s">
        <v>127</v>
      </c>
      <c r="B42" s="592" t="s">
        <v>548</v>
      </c>
      <c r="C42" s="593"/>
      <c r="D42" s="593"/>
      <c r="E42" s="593"/>
      <c r="F42" s="593"/>
      <c r="G42" s="593"/>
      <c r="H42" s="593"/>
    </row>
    <row r="43" spans="1:8" ht="48">
      <c r="A43" s="592" t="s">
        <v>129</v>
      </c>
      <c r="B43" s="592" t="s">
        <v>550</v>
      </c>
      <c r="C43" s="593"/>
      <c r="D43" s="593"/>
      <c r="E43" s="593"/>
      <c r="F43" s="593"/>
      <c r="G43" s="593"/>
      <c r="H43" s="593"/>
    </row>
    <row r="44" spans="1:8" ht="144">
      <c r="A44" s="592" t="s">
        <v>192</v>
      </c>
      <c r="B44" s="592" t="s">
        <v>2109</v>
      </c>
      <c r="C44" s="593"/>
      <c r="D44" s="598" t="s">
        <v>1544</v>
      </c>
      <c r="E44" s="598" t="s">
        <v>1545</v>
      </c>
      <c r="F44" s="598" t="s">
        <v>1546</v>
      </c>
      <c r="G44" s="598" t="s">
        <v>1547</v>
      </c>
      <c r="H44" s="598" t="s">
        <v>1548</v>
      </c>
    </row>
    <row r="45" spans="1:8" ht="64">
      <c r="A45" s="592" t="s">
        <v>53</v>
      </c>
      <c r="B45" s="592" t="s">
        <v>649</v>
      </c>
      <c r="C45" s="600"/>
      <c r="D45" s="600"/>
      <c r="E45" s="600"/>
      <c r="F45" s="600"/>
      <c r="G45" s="598" t="s">
        <v>1226</v>
      </c>
      <c r="H45" s="598" t="s">
        <v>1227</v>
      </c>
    </row>
    <row r="46" spans="1:8" ht="64">
      <c r="A46" s="599" t="s">
        <v>2148</v>
      </c>
      <c r="B46" s="603" t="s">
        <v>2149</v>
      </c>
      <c r="C46" s="596" t="s">
        <v>1106</v>
      </c>
      <c r="D46" s="596" t="s">
        <v>1107</v>
      </c>
      <c r="E46" s="596" t="s">
        <v>1108</v>
      </c>
      <c r="F46" s="596" t="s">
        <v>1109</v>
      </c>
      <c r="G46" s="596" t="s">
        <v>1110</v>
      </c>
      <c r="H46" s="596" t="s">
        <v>1111</v>
      </c>
    </row>
    <row r="47" spans="1:8" ht="64">
      <c r="A47" s="611" t="s">
        <v>2272</v>
      </c>
      <c r="B47" s="611" t="s">
        <v>2273</v>
      </c>
      <c r="C47" s="612" t="s">
        <v>2304</v>
      </c>
      <c r="D47" s="612" t="s">
        <v>2306</v>
      </c>
      <c r="E47" s="612" t="s">
        <v>2309</v>
      </c>
      <c r="F47" s="613"/>
      <c r="G47" s="614" t="s">
        <v>2293</v>
      </c>
      <c r="H47" s="614" t="s">
        <v>2291</v>
      </c>
    </row>
    <row r="48" spans="1:8" ht="80">
      <c r="A48" s="592" t="s">
        <v>108</v>
      </c>
      <c r="B48" s="592" t="s">
        <v>529</v>
      </c>
      <c r="C48" s="593"/>
      <c r="D48" s="593"/>
      <c r="E48" s="593"/>
      <c r="F48" s="593"/>
      <c r="G48" s="593"/>
      <c r="H48" s="593"/>
    </row>
    <row r="49" spans="1:8" ht="64">
      <c r="A49" s="592" t="s">
        <v>61</v>
      </c>
      <c r="B49" s="592" t="s">
        <v>658</v>
      </c>
      <c r="C49" s="598" t="s">
        <v>1256</v>
      </c>
      <c r="D49" s="600"/>
      <c r="E49" s="600"/>
      <c r="F49" s="600"/>
      <c r="G49" s="600"/>
      <c r="H49" s="600"/>
    </row>
    <row r="50" spans="1:8" ht="48">
      <c r="A50" s="592" t="s">
        <v>164</v>
      </c>
      <c r="B50" s="592" t="s">
        <v>585</v>
      </c>
      <c r="C50" s="593"/>
      <c r="D50" s="593"/>
      <c r="E50" s="593"/>
      <c r="F50" s="593"/>
      <c r="G50" s="593"/>
      <c r="H50" s="593"/>
    </row>
    <row r="51" spans="1:8" ht="48">
      <c r="A51" s="592" t="s">
        <v>91</v>
      </c>
      <c r="B51" s="592" t="s">
        <v>511</v>
      </c>
      <c r="C51" s="593"/>
      <c r="D51" s="601" t="s">
        <v>1345</v>
      </c>
      <c r="E51" s="601" t="s">
        <v>1346</v>
      </c>
      <c r="F51" s="593"/>
      <c r="G51" s="593"/>
      <c r="H51" s="601" t="s">
        <v>1347</v>
      </c>
    </row>
    <row r="52" spans="1:8" ht="48">
      <c r="A52" s="592" t="s">
        <v>119</v>
      </c>
      <c r="B52" s="592" t="s">
        <v>540</v>
      </c>
      <c r="C52" s="593"/>
      <c r="D52" s="593"/>
      <c r="E52" s="593"/>
      <c r="F52" s="593"/>
      <c r="G52" s="593"/>
      <c r="H52" s="593"/>
    </row>
    <row r="53" spans="1:8" ht="48">
      <c r="A53" s="611" t="s">
        <v>2310</v>
      </c>
      <c r="B53" s="607" t="s">
        <v>2228</v>
      </c>
      <c r="C53" s="613"/>
      <c r="D53" s="613"/>
      <c r="E53" s="613"/>
      <c r="F53" s="614" t="s">
        <v>2311</v>
      </c>
      <c r="G53" s="614" t="s">
        <v>2312</v>
      </c>
      <c r="H53" s="614" t="s">
        <v>2313</v>
      </c>
    </row>
    <row r="54" spans="1:8" ht="32">
      <c r="A54" s="592" t="s">
        <v>188</v>
      </c>
      <c r="B54" s="592" t="s">
        <v>420</v>
      </c>
      <c r="C54" s="598" t="s">
        <v>1527</v>
      </c>
      <c r="D54" s="598" t="s">
        <v>1528</v>
      </c>
      <c r="E54" s="598" t="s">
        <v>1529</v>
      </c>
      <c r="F54" s="598" t="s">
        <v>1530</v>
      </c>
      <c r="G54" s="598" t="s">
        <v>1531</v>
      </c>
      <c r="H54" s="598" t="s">
        <v>1532</v>
      </c>
    </row>
    <row r="55" spans="1:8" ht="64">
      <c r="A55" s="592" t="s">
        <v>182</v>
      </c>
      <c r="B55" s="592" t="s">
        <v>2105</v>
      </c>
      <c r="C55" s="598" t="s">
        <v>1491</v>
      </c>
      <c r="D55" s="598" t="s">
        <v>1492</v>
      </c>
      <c r="E55" s="598" t="s">
        <v>1493</v>
      </c>
      <c r="F55" s="598" t="s">
        <v>1494</v>
      </c>
      <c r="G55" s="598" t="s">
        <v>1495</v>
      </c>
      <c r="H55" s="598" t="s">
        <v>1496</v>
      </c>
    </row>
    <row r="56" spans="1:8" ht="32">
      <c r="A56" s="592" t="s">
        <v>137</v>
      </c>
      <c r="B56" s="592" t="s">
        <v>558</v>
      </c>
      <c r="C56" s="593"/>
      <c r="D56" s="593"/>
      <c r="E56" s="593"/>
      <c r="F56" s="593"/>
      <c r="G56" s="593"/>
      <c r="H56" s="593"/>
    </row>
    <row r="57" spans="1:8" ht="64">
      <c r="A57" s="592" t="s">
        <v>65</v>
      </c>
      <c r="B57" s="592" t="s">
        <v>665</v>
      </c>
      <c r="C57" s="600"/>
      <c r="D57" s="600"/>
      <c r="E57" s="598" t="s">
        <v>1271</v>
      </c>
      <c r="F57" s="598" t="s">
        <v>1272</v>
      </c>
      <c r="G57" s="598" t="s">
        <v>1273</v>
      </c>
      <c r="H57" s="598" t="s">
        <v>1274</v>
      </c>
    </row>
    <row r="58" spans="1:8" ht="64">
      <c r="A58" s="592" t="s">
        <v>56</v>
      </c>
      <c r="B58" s="592" t="s">
        <v>653</v>
      </c>
      <c r="C58" s="598" t="s">
        <v>1239</v>
      </c>
      <c r="D58" s="598" t="s">
        <v>1240</v>
      </c>
      <c r="E58" s="598" t="s">
        <v>1241</v>
      </c>
      <c r="F58" s="598" t="s">
        <v>1242</v>
      </c>
      <c r="G58" s="598" t="s">
        <v>1243</v>
      </c>
      <c r="H58" s="598" t="s">
        <v>1244</v>
      </c>
    </row>
    <row r="59" spans="1:8" ht="64">
      <c r="A59" s="592" t="s">
        <v>81</v>
      </c>
      <c r="B59" s="592" t="s">
        <v>681</v>
      </c>
      <c r="C59" s="593"/>
      <c r="D59" s="593"/>
      <c r="E59" s="593"/>
      <c r="F59" s="593"/>
      <c r="G59" s="593"/>
      <c r="H59" s="593"/>
    </row>
    <row r="60" spans="1:8" ht="48">
      <c r="A60" s="592" t="s">
        <v>82</v>
      </c>
      <c r="B60" s="592" t="s">
        <v>682</v>
      </c>
      <c r="C60" s="593"/>
      <c r="D60" s="593"/>
      <c r="E60" s="601" t="s">
        <v>1318</v>
      </c>
      <c r="F60" s="601" t="s">
        <v>1319</v>
      </c>
      <c r="G60" s="601" t="s">
        <v>1320</v>
      </c>
      <c r="H60" s="601" t="s">
        <v>1321</v>
      </c>
    </row>
    <row r="61" spans="1:8" ht="64">
      <c r="A61" s="592" t="s">
        <v>83</v>
      </c>
      <c r="B61" s="592" t="s">
        <v>683</v>
      </c>
      <c r="C61" s="593"/>
      <c r="D61" s="593"/>
      <c r="E61" s="593"/>
      <c r="F61" s="593"/>
      <c r="G61" s="593"/>
      <c r="H61" s="601" t="s">
        <v>1322</v>
      </c>
    </row>
    <row r="62" spans="1:8" ht="32">
      <c r="A62" s="592" t="s">
        <v>29</v>
      </c>
      <c r="B62" s="592" t="s">
        <v>429</v>
      </c>
      <c r="C62" s="600"/>
      <c r="D62" s="598" t="s">
        <v>1126</v>
      </c>
      <c r="E62" s="598" t="s">
        <v>1127</v>
      </c>
      <c r="F62" s="598" t="s">
        <v>2088</v>
      </c>
      <c r="G62" s="598" t="s">
        <v>1128</v>
      </c>
      <c r="H62" s="598" t="s">
        <v>1129</v>
      </c>
    </row>
    <row r="63" spans="1:8" ht="64">
      <c r="A63" s="599" t="s">
        <v>2168</v>
      </c>
      <c r="B63" s="599" t="s">
        <v>2169</v>
      </c>
      <c r="C63" s="593"/>
      <c r="D63" s="593"/>
      <c r="E63" s="593"/>
      <c r="F63" s="593"/>
      <c r="G63" s="615" t="s">
        <v>1427</v>
      </c>
      <c r="H63" s="615" t="s">
        <v>1428</v>
      </c>
    </row>
    <row r="64" spans="1:8" ht="128">
      <c r="A64" s="611" t="s">
        <v>2270</v>
      </c>
      <c r="B64" s="611" t="s">
        <v>2271</v>
      </c>
      <c r="C64" s="612" t="s">
        <v>2303</v>
      </c>
      <c r="D64" s="612" t="s">
        <v>2305</v>
      </c>
      <c r="E64" s="612" t="s">
        <v>2314</v>
      </c>
      <c r="F64" s="616"/>
      <c r="G64" s="614" t="s">
        <v>2294</v>
      </c>
      <c r="H64" s="614" t="s">
        <v>2292</v>
      </c>
    </row>
    <row r="65" spans="1:8" ht="96">
      <c r="A65" s="592" t="s">
        <v>170</v>
      </c>
      <c r="B65" s="592" t="s">
        <v>616</v>
      </c>
      <c r="C65" s="617"/>
      <c r="D65" s="598" t="s">
        <v>1435</v>
      </c>
      <c r="E65" s="598" t="s">
        <v>1436</v>
      </c>
      <c r="F65" s="598" t="s">
        <v>1437</v>
      </c>
      <c r="G65" s="598" t="s">
        <v>1438</v>
      </c>
      <c r="H65" s="598" t="s">
        <v>1439</v>
      </c>
    </row>
    <row r="66" spans="1:8" ht="128">
      <c r="A66" s="592" t="s">
        <v>184</v>
      </c>
      <c r="B66" s="592" t="s">
        <v>2107</v>
      </c>
      <c r="C66" s="598" t="s">
        <v>1503</v>
      </c>
      <c r="D66" s="598" t="s">
        <v>1504</v>
      </c>
      <c r="E66" s="598" t="s">
        <v>1505</v>
      </c>
      <c r="F66" s="598" t="s">
        <v>1506</v>
      </c>
      <c r="G66" s="598" t="s">
        <v>1507</v>
      </c>
      <c r="H66" s="598" t="s">
        <v>1508</v>
      </c>
    </row>
    <row r="67" spans="1:8" ht="80">
      <c r="A67" s="595" t="s">
        <v>2176</v>
      </c>
      <c r="B67" s="595" t="s">
        <v>418</v>
      </c>
      <c r="C67" s="593"/>
      <c r="D67" s="596" t="s">
        <v>1269</v>
      </c>
      <c r="E67" s="596" t="s">
        <v>1476</v>
      </c>
      <c r="F67" s="618" t="s">
        <v>2102</v>
      </c>
      <c r="G67" s="596" t="s">
        <v>1477</v>
      </c>
      <c r="H67" s="596" t="s">
        <v>1478</v>
      </c>
    </row>
    <row r="68" spans="1:8" ht="80">
      <c r="A68" s="592" t="s">
        <v>9</v>
      </c>
      <c r="B68" s="592" t="s">
        <v>606</v>
      </c>
      <c r="C68" s="598" t="s">
        <v>1033</v>
      </c>
      <c r="D68" s="598" t="s">
        <v>1034</v>
      </c>
      <c r="E68" s="598" t="s">
        <v>1035</v>
      </c>
      <c r="F68" s="598" t="s">
        <v>1036</v>
      </c>
      <c r="G68" s="598" t="s">
        <v>1037</v>
      </c>
      <c r="H68" s="598" t="s">
        <v>1038</v>
      </c>
    </row>
    <row r="69" spans="1:8" ht="32">
      <c r="A69" s="597" t="s">
        <v>6</v>
      </c>
      <c r="B69" s="597" t="s">
        <v>409</v>
      </c>
      <c r="C69" s="598" t="s">
        <v>1025</v>
      </c>
      <c r="D69" s="598" t="s">
        <v>1026</v>
      </c>
      <c r="E69" s="598" t="s">
        <v>1027</v>
      </c>
      <c r="F69" s="598" t="s">
        <v>1028</v>
      </c>
      <c r="G69" s="605"/>
      <c r="H69" s="600"/>
    </row>
    <row r="70" spans="1:8" ht="96">
      <c r="A70" s="592" t="s">
        <v>193</v>
      </c>
      <c r="B70" s="592" t="s">
        <v>2110</v>
      </c>
      <c r="C70" s="593"/>
      <c r="D70" s="598" t="s">
        <v>1549</v>
      </c>
      <c r="E70" s="598" t="s">
        <v>1550</v>
      </c>
      <c r="F70" s="598" t="s">
        <v>1551</v>
      </c>
      <c r="G70" s="598" t="s">
        <v>1552</v>
      </c>
      <c r="H70" s="598" t="s">
        <v>1553</v>
      </c>
    </row>
    <row r="71" spans="1:8" ht="48">
      <c r="A71" s="592" t="s">
        <v>98</v>
      </c>
      <c r="B71" s="592" t="s">
        <v>519</v>
      </c>
      <c r="C71" s="593"/>
      <c r="D71" s="593"/>
      <c r="E71" s="593"/>
      <c r="F71" s="593"/>
      <c r="G71" s="598" t="s">
        <v>1370</v>
      </c>
      <c r="H71" s="598" t="s">
        <v>1371</v>
      </c>
    </row>
    <row r="72" spans="1:8" ht="96">
      <c r="A72" s="592" t="s">
        <v>148</v>
      </c>
      <c r="B72" s="592" t="s">
        <v>569</v>
      </c>
      <c r="C72" s="593"/>
      <c r="D72" s="593"/>
      <c r="E72" s="593"/>
      <c r="F72" s="593"/>
      <c r="G72" s="593"/>
      <c r="H72" s="593"/>
    </row>
    <row r="73" spans="1:8" ht="64">
      <c r="A73" s="592" t="s">
        <v>58</v>
      </c>
      <c r="B73" s="592" t="s">
        <v>655</v>
      </c>
      <c r="C73" s="600"/>
      <c r="D73" s="600"/>
      <c r="E73" s="600"/>
      <c r="F73" s="600"/>
      <c r="G73" s="598" t="s">
        <v>1251</v>
      </c>
      <c r="H73" s="600"/>
    </row>
    <row r="74" spans="1:8" ht="32">
      <c r="A74" s="592" t="s">
        <v>109</v>
      </c>
      <c r="B74" s="592" t="s">
        <v>530</v>
      </c>
      <c r="C74" s="593"/>
      <c r="D74" s="593"/>
      <c r="E74" s="593"/>
      <c r="F74" s="593"/>
      <c r="G74" s="593"/>
      <c r="H74" s="593"/>
    </row>
    <row r="75" spans="1:8" ht="64">
      <c r="A75" s="592" t="s">
        <v>187</v>
      </c>
      <c r="B75" s="592" t="s">
        <v>630</v>
      </c>
      <c r="C75" s="598" t="s">
        <v>1521</v>
      </c>
      <c r="D75" s="598" t="s">
        <v>1522</v>
      </c>
      <c r="E75" s="598" t="s">
        <v>1523</v>
      </c>
      <c r="F75" s="598" t="s">
        <v>1524</v>
      </c>
      <c r="G75" s="598" t="s">
        <v>1525</v>
      </c>
      <c r="H75" s="598" t="s">
        <v>1526</v>
      </c>
    </row>
    <row r="76" spans="1:8" ht="64">
      <c r="A76" s="592" t="s">
        <v>1</v>
      </c>
      <c r="B76" s="592" t="s">
        <v>407</v>
      </c>
      <c r="C76" s="598" t="s">
        <v>992</v>
      </c>
      <c r="D76" s="598" t="s">
        <v>993</v>
      </c>
      <c r="E76" s="598" t="s">
        <v>994</v>
      </c>
      <c r="F76" s="598" t="s">
        <v>995</v>
      </c>
      <c r="G76" s="598" t="s">
        <v>996</v>
      </c>
      <c r="H76" s="598" t="s">
        <v>997</v>
      </c>
    </row>
    <row r="77" spans="1:8" ht="112">
      <c r="A77" s="592" t="s">
        <v>31</v>
      </c>
      <c r="B77" s="592" t="s">
        <v>502</v>
      </c>
      <c r="C77" s="598" t="s">
        <v>1136</v>
      </c>
      <c r="D77" s="598" t="s">
        <v>1137</v>
      </c>
      <c r="E77" s="598" t="s">
        <v>1138</v>
      </c>
      <c r="F77" s="598" t="s">
        <v>1139</v>
      </c>
      <c r="G77" s="598" t="s">
        <v>1140</v>
      </c>
      <c r="H77" s="598" t="s">
        <v>1141</v>
      </c>
    </row>
    <row r="78" spans="1:8" ht="144">
      <c r="A78" s="592" t="s">
        <v>166</v>
      </c>
      <c r="B78" s="592" t="s">
        <v>587</v>
      </c>
      <c r="C78" s="593"/>
      <c r="D78" s="593"/>
      <c r="E78" s="593"/>
      <c r="F78" s="593"/>
      <c r="G78" s="593"/>
      <c r="H78" s="593"/>
    </row>
    <row r="79" spans="1:8" ht="240">
      <c r="A79" s="607" t="s">
        <v>139</v>
      </c>
      <c r="B79" s="607" t="s">
        <v>2182</v>
      </c>
      <c r="C79" s="593"/>
      <c r="D79" s="593"/>
      <c r="E79" s="593"/>
      <c r="F79" s="608" t="s">
        <v>2183</v>
      </c>
      <c r="G79" s="593"/>
      <c r="H79" s="608" t="s">
        <v>2184</v>
      </c>
    </row>
    <row r="80" spans="1:8" ht="64">
      <c r="A80" s="592" t="s">
        <v>66</v>
      </c>
      <c r="B80" s="592" t="s">
        <v>666</v>
      </c>
      <c r="C80" s="598" t="s">
        <v>1275</v>
      </c>
      <c r="D80" s="598" t="s">
        <v>1276</v>
      </c>
      <c r="E80" s="598" t="s">
        <v>1277</v>
      </c>
      <c r="F80" s="598" t="s">
        <v>1278</v>
      </c>
      <c r="G80" s="598" t="s">
        <v>1279</v>
      </c>
      <c r="H80" s="598" t="s">
        <v>1280</v>
      </c>
    </row>
    <row r="81" spans="1:8" ht="32">
      <c r="A81" s="592" t="s">
        <v>611</v>
      </c>
      <c r="B81" s="619" t="s">
        <v>413</v>
      </c>
      <c r="C81" s="598" t="s">
        <v>1086</v>
      </c>
      <c r="D81" s="598" t="s">
        <v>1087</v>
      </c>
      <c r="E81" s="598" t="s">
        <v>1088</v>
      </c>
      <c r="F81" s="598" t="s">
        <v>1089</v>
      </c>
      <c r="G81" s="598" t="s">
        <v>1090</v>
      </c>
      <c r="H81" s="598" t="s">
        <v>1091</v>
      </c>
    </row>
    <row r="82" spans="1:8" ht="48">
      <c r="A82" s="592" t="s">
        <v>131</v>
      </c>
      <c r="B82" s="592" t="s">
        <v>552</v>
      </c>
      <c r="C82" s="593"/>
      <c r="D82" s="593"/>
      <c r="E82" s="593"/>
      <c r="F82" s="593"/>
      <c r="G82" s="593"/>
      <c r="H82" s="593"/>
    </row>
    <row r="83" spans="1:8" ht="48">
      <c r="A83" s="592" t="s">
        <v>115</v>
      </c>
      <c r="B83" s="592" t="s">
        <v>536</v>
      </c>
      <c r="C83" s="593"/>
      <c r="D83" s="593"/>
      <c r="E83" s="593"/>
      <c r="F83" s="593"/>
      <c r="G83" s="601" t="s">
        <v>1402</v>
      </c>
      <c r="H83" s="601" t="s">
        <v>1403</v>
      </c>
    </row>
    <row r="84" spans="1:8" ht="32">
      <c r="A84" s="592" t="s">
        <v>122</v>
      </c>
      <c r="B84" s="592" t="s">
        <v>543</v>
      </c>
      <c r="C84" s="593"/>
      <c r="D84" s="593"/>
      <c r="E84" s="593"/>
      <c r="F84" s="593"/>
      <c r="G84" s="593"/>
      <c r="H84" s="593"/>
    </row>
    <row r="85" spans="1:8" ht="32">
      <c r="A85" s="592" t="s">
        <v>30</v>
      </c>
      <c r="B85" s="592" t="s">
        <v>428</v>
      </c>
      <c r="C85" s="598" t="s">
        <v>1130</v>
      </c>
      <c r="D85" s="598" t="s">
        <v>1131</v>
      </c>
      <c r="E85" s="598" t="s">
        <v>1132</v>
      </c>
      <c r="F85" s="598" t="s">
        <v>1133</v>
      </c>
      <c r="G85" s="598" t="s">
        <v>1134</v>
      </c>
      <c r="H85" s="598" t="s">
        <v>1135</v>
      </c>
    </row>
    <row r="86" spans="1:8" ht="96">
      <c r="A86" s="592" t="s">
        <v>15</v>
      </c>
      <c r="B86" s="592" t="s">
        <v>411</v>
      </c>
      <c r="C86" s="593"/>
      <c r="D86" s="598" t="s">
        <v>1065</v>
      </c>
      <c r="E86" s="598" t="s">
        <v>1066</v>
      </c>
      <c r="F86" s="598" t="s">
        <v>1067</v>
      </c>
      <c r="G86" s="598" t="s">
        <v>1068</v>
      </c>
      <c r="H86" s="598" t="s">
        <v>1069</v>
      </c>
    </row>
    <row r="87" spans="1:8" ht="16">
      <c r="A87" s="592" t="s">
        <v>68</v>
      </c>
      <c r="B87" s="592" t="s">
        <v>516</v>
      </c>
      <c r="C87" s="593"/>
      <c r="D87" s="593"/>
      <c r="E87" s="593"/>
      <c r="F87" s="601" t="s">
        <v>1367</v>
      </c>
      <c r="G87" s="601" t="s">
        <v>1368</v>
      </c>
      <c r="H87" s="601" t="s">
        <v>1369</v>
      </c>
    </row>
    <row r="88" spans="1:8" ht="80">
      <c r="A88" s="599" t="s">
        <v>2127</v>
      </c>
      <c r="B88" s="599" t="s">
        <v>668</v>
      </c>
      <c r="C88" s="600"/>
      <c r="D88" s="596" t="s">
        <v>1284</v>
      </c>
      <c r="E88" s="596" t="s">
        <v>1285</v>
      </c>
      <c r="F88" s="596" t="s">
        <v>1286</v>
      </c>
      <c r="G88" s="596" t="s">
        <v>1287</v>
      </c>
      <c r="H88" s="596" t="s">
        <v>1288</v>
      </c>
    </row>
    <row r="89" spans="1:8" ht="64">
      <c r="A89" s="592" t="s">
        <v>84</v>
      </c>
      <c r="B89" s="592" t="s">
        <v>684</v>
      </c>
      <c r="C89" s="593"/>
      <c r="D89" s="593"/>
      <c r="E89" s="593"/>
      <c r="F89" s="601" t="s">
        <v>1323</v>
      </c>
      <c r="G89" s="601" t="s">
        <v>1324</v>
      </c>
      <c r="H89" s="601" t="s">
        <v>1325</v>
      </c>
    </row>
    <row r="90" spans="1:8" ht="64">
      <c r="A90" s="592" t="s">
        <v>22</v>
      </c>
      <c r="B90" s="606" t="s">
        <v>414</v>
      </c>
      <c r="C90" s="598" t="s">
        <v>1100</v>
      </c>
      <c r="D90" s="598" t="s">
        <v>1101</v>
      </c>
      <c r="E90" s="598" t="s">
        <v>1102</v>
      </c>
      <c r="F90" s="598" t="s">
        <v>1103</v>
      </c>
      <c r="G90" s="598" t="s">
        <v>1104</v>
      </c>
      <c r="H90" s="598" t="s">
        <v>1105</v>
      </c>
    </row>
    <row r="91" spans="1:8" ht="48">
      <c r="A91" s="592" t="s">
        <v>104</v>
      </c>
      <c r="B91" s="592" t="s">
        <v>525</v>
      </c>
      <c r="C91" s="598" t="s">
        <v>1386</v>
      </c>
      <c r="D91" s="598" t="s">
        <v>1387</v>
      </c>
      <c r="E91" s="598" t="s">
        <v>1388</v>
      </c>
      <c r="F91" s="598" t="s">
        <v>1389</v>
      </c>
      <c r="G91" s="598" t="s">
        <v>1390</v>
      </c>
      <c r="H91" s="598" t="s">
        <v>1391</v>
      </c>
    </row>
    <row r="92" spans="1:8" ht="48">
      <c r="A92" s="607" t="s">
        <v>155</v>
      </c>
      <c r="B92" s="607" t="s">
        <v>2185</v>
      </c>
      <c r="C92" s="593"/>
      <c r="D92" s="593"/>
      <c r="E92" s="593"/>
      <c r="F92" s="608" t="s">
        <v>2186</v>
      </c>
      <c r="G92" s="608" t="s">
        <v>2187</v>
      </c>
      <c r="H92" s="593"/>
    </row>
    <row r="93" spans="1:8" ht="48">
      <c r="A93" s="592" t="s">
        <v>149</v>
      </c>
      <c r="B93" s="592" t="s">
        <v>570</v>
      </c>
      <c r="C93" s="593"/>
      <c r="D93" s="593"/>
      <c r="E93" s="593"/>
      <c r="F93" s="593"/>
      <c r="G93" s="593"/>
      <c r="H93" s="593"/>
    </row>
    <row r="94" spans="1:8" ht="48">
      <c r="A94" s="592" t="s">
        <v>124</v>
      </c>
      <c r="B94" s="592" t="s">
        <v>545</v>
      </c>
      <c r="C94" s="593"/>
      <c r="D94" s="593"/>
      <c r="E94" s="593"/>
      <c r="F94" s="593"/>
      <c r="G94" s="593"/>
      <c r="H94" s="593"/>
    </row>
    <row r="95" spans="1:8" ht="32">
      <c r="A95" s="592" t="s">
        <v>105</v>
      </c>
      <c r="B95" s="592" t="s">
        <v>526</v>
      </c>
      <c r="C95" s="598" t="s">
        <v>1392</v>
      </c>
      <c r="D95" s="598" t="s">
        <v>1393</v>
      </c>
      <c r="E95" s="598" t="s">
        <v>1394</v>
      </c>
      <c r="F95" s="598" t="s">
        <v>1395</v>
      </c>
      <c r="G95" s="598" t="s">
        <v>1396</v>
      </c>
      <c r="H95" s="598" t="s">
        <v>1397</v>
      </c>
    </row>
    <row r="96" spans="1:8" ht="64">
      <c r="A96" s="592" t="s">
        <v>99</v>
      </c>
      <c r="B96" s="592" t="s">
        <v>520</v>
      </c>
      <c r="C96" s="593"/>
      <c r="D96" s="593"/>
      <c r="E96" s="593"/>
      <c r="F96" s="593"/>
      <c r="G96" s="598" t="s">
        <v>1372</v>
      </c>
      <c r="H96" s="598" t="s">
        <v>1373</v>
      </c>
    </row>
    <row r="97" spans="1:9" ht="48">
      <c r="A97" s="599" t="s">
        <v>2161</v>
      </c>
      <c r="B97" s="599" t="s">
        <v>2162</v>
      </c>
      <c r="C97" s="593"/>
      <c r="D97" s="593"/>
      <c r="E97" s="593"/>
      <c r="F97" s="615" t="s">
        <v>1348</v>
      </c>
      <c r="G97" s="593"/>
      <c r="H97" s="593"/>
    </row>
    <row r="98" spans="1:9" ht="48">
      <c r="A98" s="592" t="s">
        <v>156</v>
      </c>
      <c r="B98" s="592" t="s">
        <v>577</v>
      </c>
      <c r="C98" s="593"/>
      <c r="D98" s="593"/>
      <c r="E98" s="593"/>
      <c r="F98" s="593"/>
      <c r="G98" s="593"/>
      <c r="H98" s="593"/>
    </row>
    <row r="99" spans="1:9" ht="112">
      <c r="A99" s="620" t="s">
        <v>2188</v>
      </c>
      <c r="B99" s="621" t="s">
        <v>2290</v>
      </c>
      <c r="C99" s="622"/>
      <c r="D99" s="623" t="s">
        <v>2189</v>
      </c>
      <c r="E99" s="622"/>
      <c r="F99" s="622"/>
      <c r="G99" s="623" t="s">
        <v>2190</v>
      </c>
      <c r="H99" s="623" t="s">
        <v>2191</v>
      </c>
      <c r="I99" s="624" t="s">
        <v>2315</v>
      </c>
    </row>
    <row r="100" spans="1:9" ht="48">
      <c r="A100" s="599" t="s">
        <v>2153</v>
      </c>
      <c r="B100" s="599" t="s">
        <v>2154</v>
      </c>
      <c r="C100" s="596" t="s">
        <v>1180</v>
      </c>
      <c r="D100" s="596" t="s">
        <v>1181</v>
      </c>
      <c r="E100" s="605"/>
      <c r="F100" s="596" t="s">
        <v>1182</v>
      </c>
      <c r="G100" s="596" t="s">
        <v>1183</v>
      </c>
      <c r="H100" s="596" t="s">
        <v>1184</v>
      </c>
    </row>
    <row r="101" spans="1:9" ht="48">
      <c r="A101" s="592" t="s">
        <v>120</v>
      </c>
      <c r="B101" s="592" t="s">
        <v>541</v>
      </c>
      <c r="C101" s="593"/>
      <c r="D101" s="593"/>
      <c r="E101" s="593"/>
      <c r="F101" s="593"/>
      <c r="G101" s="601" t="s">
        <v>1414</v>
      </c>
      <c r="H101" s="601" t="s">
        <v>1415</v>
      </c>
    </row>
    <row r="102" spans="1:9" ht="160">
      <c r="A102" s="592" t="s">
        <v>194</v>
      </c>
      <c r="B102" s="592" t="s">
        <v>633</v>
      </c>
      <c r="C102" s="593"/>
      <c r="D102" s="593"/>
      <c r="E102" s="593"/>
      <c r="F102" s="593"/>
      <c r="G102" s="598" t="s">
        <v>1554</v>
      </c>
      <c r="H102" s="598" t="s">
        <v>1555</v>
      </c>
    </row>
    <row r="103" spans="1:9" ht="80">
      <c r="A103" s="592" t="s">
        <v>154</v>
      </c>
      <c r="B103" s="592" t="s">
        <v>575</v>
      </c>
      <c r="C103" s="593"/>
      <c r="D103" s="593"/>
      <c r="E103" s="593"/>
      <c r="F103" s="593"/>
      <c r="G103" s="593"/>
      <c r="H103" s="594" t="s">
        <v>2083</v>
      </c>
    </row>
    <row r="104" spans="1:9" ht="48">
      <c r="A104" s="592" t="s">
        <v>467</v>
      </c>
      <c r="B104" s="592" t="s">
        <v>592</v>
      </c>
      <c r="C104" s="593"/>
      <c r="D104" s="593"/>
      <c r="E104" s="593"/>
      <c r="F104" s="593"/>
      <c r="G104" s="601" t="s">
        <v>1420</v>
      </c>
      <c r="H104" s="601" t="s">
        <v>2101</v>
      </c>
    </row>
    <row r="105" spans="1:9" ht="32">
      <c r="A105" s="592" t="s">
        <v>41</v>
      </c>
      <c r="B105" s="592" t="s">
        <v>506</v>
      </c>
      <c r="C105" s="600"/>
      <c r="D105" s="600"/>
      <c r="E105" s="600"/>
      <c r="F105" s="600"/>
      <c r="G105" s="600"/>
      <c r="H105" s="600"/>
    </row>
    <row r="106" spans="1:9" ht="48">
      <c r="A106" s="592" t="s">
        <v>190</v>
      </c>
      <c r="B106" s="592" t="s">
        <v>421</v>
      </c>
      <c r="C106" s="598" t="s">
        <v>1538</v>
      </c>
      <c r="D106" s="598" t="s">
        <v>1539</v>
      </c>
      <c r="E106" s="598" t="s">
        <v>1540</v>
      </c>
      <c r="F106" s="598" t="s">
        <v>1541</v>
      </c>
      <c r="G106" s="598" t="s">
        <v>1542</v>
      </c>
      <c r="H106" s="598" t="s">
        <v>1543</v>
      </c>
    </row>
    <row r="107" spans="1:9" ht="64">
      <c r="A107" s="592" t="s">
        <v>101</v>
      </c>
      <c r="B107" s="592" t="s">
        <v>522</v>
      </c>
      <c r="C107" s="593"/>
      <c r="D107" s="593"/>
      <c r="E107" s="593"/>
      <c r="F107" s="593"/>
      <c r="G107" s="598" t="s">
        <v>1376</v>
      </c>
      <c r="H107" s="598" t="s">
        <v>1377</v>
      </c>
    </row>
    <row r="108" spans="1:9" ht="64">
      <c r="A108" s="592" t="s">
        <v>59</v>
      </c>
      <c r="B108" s="592" t="s">
        <v>656</v>
      </c>
      <c r="C108" s="600"/>
      <c r="D108" s="600"/>
      <c r="E108" s="598" t="s">
        <v>1252</v>
      </c>
      <c r="F108" s="600"/>
      <c r="G108" s="600"/>
      <c r="H108" s="600"/>
    </row>
    <row r="109" spans="1:9" ht="96">
      <c r="A109" s="592" t="s">
        <v>195</v>
      </c>
      <c r="B109" s="592" t="s">
        <v>634</v>
      </c>
      <c r="C109" s="593"/>
      <c r="D109" s="593"/>
      <c r="E109" s="593"/>
      <c r="F109" s="593"/>
      <c r="G109" s="593"/>
      <c r="H109" s="598" t="s">
        <v>1556</v>
      </c>
    </row>
    <row r="110" spans="1:9" ht="48">
      <c r="A110" s="592" t="s">
        <v>36</v>
      </c>
      <c r="B110" s="592" t="s">
        <v>504</v>
      </c>
      <c r="C110" s="598" t="s">
        <v>1164</v>
      </c>
      <c r="D110" s="598" t="s">
        <v>1165</v>
      </c>
      <c r="E110" s="598" t="s">
        <v>1166</v>
      </c>
      <c r="F110" s="598" t="s">
        <v>1167</v>
      </c>
      <c r="G110" s="598" t="s">
        <v>1168</v>
      </c>
      <c r="H110" s="598" t="s">
        <v>1169</v>
      </c>
    </row>
    <row r="111" spans="1:9" ht="48">
      <c r="A111" s="592" t="s">
        <v>75</v>
      </c>
      <c r="B111" s="592" t="s">
        <v>675</v>
      </c>
      <c r="C111" s="593"/>
      <c r="D111" s="593"/>
      <c r="E111" s="601" t="s">
        <v>1307</v>
      </c>
      <c r="F111" s="601" t="s">
        <v>1308</v>
      </c>
      <c r="G111" s="601" t="s">
        <v>1309</v>
      </c>
      <c r="H111" s="601" t="s">
        <v>1310</v>
      </c>
    </row>
    <row r="112" spans="1:9" ht="48">
      <c r="A112" s="592" t="s">
        <v>77</v>
      </c>
      <c r="B112" s="592" t="s">
        <v>677</v>
      </c>
      <c r="C112" s="593"/>
      <c r="D112" s="593"/>
      <c r="E112" s="601" t="s">
        <v>1316</v>
      </c>
      <c r="F112" s="601" t="s">
        <v>1317</v>
      </c>
      <c r="G112" s="593"/>
      <c r="H112" s="593"/>
    </row>
    <row r="113" spans="1:8" ht="48">
      <c r="A113" s="592" t="s">
        <v>76</v>
      </c>
      <c r="B113" s="592" t="s">
        <v>676</v>
      </c>
      <c r="C113" s="593"/>
      <c r="D113" s="601" t="s">
        <v>1311</v>
      </c>
      <c r="E113" s="601" t="s">
        <v>1312</v>
      </c>
      <c r="F113" s="601" t="s">
        <v>1313</v>
      </c>
      <c r="G113" s="601" t="s">
        <v>1314</v>
      </c>
      <c r="H113" s="601" t="s">
        <v>1315</v>
      </c>
    </row>
    <row r="114" spans="1:8" ht="48">
      <c r="A114" s="592" t="s">
        <v>79</v>
      </c>
      <c r="B114" s="592" t="s">
        <v>679</v>
      </c>
      <c r="C114" s="593"/>
      <c r="D114" s="593"/>
      <c r="E114" s="594" t="s">
        <v>2093</v>
      </c>
      <c r="F114" s="594" t="s">
        <v>2094</v>
      </c>
      <c r="G114" s="593"/>
      <c r="H114" s="593"/>
    </row>
    <row r="115" spans="1:8" ht="48">
      <c r="A115" s="592" t="s">
        <v>54</v>
      </c>
      <c r="B115" s="592" t="s">
        <v>650</v>
      </c>
      <c r="C115" s="598" t="s">
        <v>1228</v>
      </c>
      <c r="D115" s="598" t="s">
        <v>1229</v>
      </c>
      <c r="E115" s="598" t="s">
        <v>1230</v>
      </c>
      <c r="F115" s="598" t="s">
        <v>1231</v>
      </c>
      <c r="G115" s="598" t="s">
        <v>1232</v>
      </c>
      <c r="H115" s="598" t="s">
        <v>1233</v>
      </c>
    </row>
    <row r="116" spans="1:8" ht="48">
      <c r="A116" s="592" t="s">
        <v>55</v>
      </c>
      <c r="B116" s="592" t="s">
        <v>651</v>
      </c>
      <c r="C116" s="600"/>
      <c r="D116" s="600"/>
      <c r="E116" s="598" t="s">
        <v>2017</v>
      </c>
      <c r="F116" s="600"/>
      <c r="G116" s="598" t="s">
        <v>1234</v>
      </c>
      <c r="H116" s="598" t="s">
        <v>1235</v>
      </c>
    </row>
    <row r="117" spans="1:8" ht="48">
      <c r="A117" s="592" t="s">
        <v>424</v>
      </c>
      <c r="B117" s="592" t="s">
        <v>652</v>
      </c>
      <c r="C117" s="600"/>
      <c r="D117" s="600"/>
      <c r="E117" s="598" t="s">
        <v>1236</v>
      </c>
      <c r="F117" s="598" t="s">
        <v>1237</v>
      </c>
      <c r="G117" s="600"/>
      <c r="H117" s="598" t="s">
        <v>1238</v>
      </c>
    </row>
    <row r="118" spans="1:8" ht="48">
      <c r="A118" s="592" t="s">
        <v>74</v>
      </c>
      <c r="B118" s="592" t="s">
        <v>674</v>
      </c>
      <c r="C118" s="593"/>
      <c r="D118" s="593"/>
      <c r="E118" s="593"/>
      <c r="F118" s="593"/>
      <c r="G118" s="601" t="s">
        <v>1305</v>
      </c>
      <c r="H118" s="601" t="s">
        <v>1306</v>
      </c>
    </row>
    <row r="119" spans="1:8" ht="48">
      <c r="A119" s="592" t="s">
        <v>78</v>
      </c>
      <c r="B119" s="592" t="s">
        <v>678</v>
      </c>
      <c r="C119" s="593"/>
      <c r="D119" s="593"/>
      <c r="E119" s="594" t="s">
        <v>2091</v>
      </c>
      <c r="F119" s="594" t="s">
        <v>2092</v>
      </c>
      <c r="G119" s="593"/>
      <c r="H119" s="593"/>
    </row>
    <row r="120" spans="1:8" ht="64">
      <c r="A120" s="592" t="s">
        <v>125</v>
      </c>
      <c r="B120" s="592" t="s">
        <v>546</v>
      </c>
      <c r="C120" s="593"/>
      <c r="D120" s="593"/>
      <c r="E120" s="593"/>
      <c r="F120" s="593"/>
      <c r="G120" s="593"/>
      <c r="H120" s="593"/>
    </row>
    <row r="121" spans="1:8" ht="48">
      <c r="A121" s="592" t="s">
        <v>128</v>
      </c>
      <c r="B121" s="592" t="s">
        <v>549</v>
      </c>
      <c r="C121" s="593"/>
      <c r="D121" s="593"/>
      <c r="E121" s="593"/>
      <c r="F121" s="593"/>
      <c r="G121" s="593"/>
      <c r="H121" s="593"/>
    </row>
    <row r="122" spans="1:8" ht="48">
      <c r="A122" s="592" t="s">
        <v>51</v>
      </c>
      <c r="B122" s="592" t="s">
        <v>647</v>
      </c>
      <c r="C122" s="600"/>
      <c r="D122" s="600"/>
      <c r="E122" s="600"/>
      <c r="F122" s="600"/>
      <c r="G122" s="600"/>
      <c r="H122" s="600"/>
    </row>
    <row r="123" spans="1:8" ht="32">
      <c r="A123" s="592" t="s">
        <v>145</v>
      </c>
      <c r="B123" s="592" t="s">
        <v>566</v>
      </c>
      <c r="C123" s="593"/>
      <c r="D123" s="593"/>
      <c r="E123" s="593"/>
      <c r="F123" s="593"/>
      <c r="G123" s="593"/>
      <c r="H123" s="593"/>
    </row>
    <row r="124" spans="1:8" ht="32">
      <c r="A124" s="592" t="s">
        <v>153</v>
      </c>
      <c r="B124" s="592" t="s">
        <v>574</v>
      </c>
      <c r="C124" s="593"/>
      <c r="D124" s="593"/>
      <c r="E124" s="593"/>
      <c r="F124" s="594" t="s">
        <v>2081</v>
      </c>
      <c r="G124" s="594" t="s">
        <v>2073</v>
      </c>
      <c r="H124" s="594" t="s">
        <v>2082</v>
      </c>
    </row>
    <row r="125" spans="1:8" ht="32">
      <c r="A125" s="592" t="s">
        <v>146</v>
      </c>
      <c r="B125" s="592" t="s">
        <v>567</v>
      </c>
      <c r="C125" s="593"/>
      <c r="D125" s="593"/>
      <c r="E125" s="593"/>
      <c r="F125" s="593"/>
      <c r="G125" s="593"/>
      <c r="H125" s="593"/>
    </row>
    <row r="126" spans="1:8" ht="32">
      <c r="A126" s="592" t="s">
        <v>144</v>
      </c>
      <c r="B126" s="592" t="s">
        <v>565</v>
      </c>
      <c r="C126" s="593"/>
      <c r="D126" s="593"/>
      <c r="E126" s="593"/>
      <c r="F126" s="593"/>
      <c r="G126" s="593"/>
      <c r="H126" s="593"/>
    </row>
    <row r="127" spans="1:8" ht="32">
      <c r="A127" s="592" t="s">
        <v>143</v>
      </c>
      <c r="B127" s="592" t="s">
        <v>564</v>
      </c>
      <c r="C127" s="593"/>
      <c r="D127" s="593"/>
      <c r="E127" s="593"/>
      <c r="F127" s="593"/>
      <c r="G127" s="593"/>
      <c r="H127" s="593"/>
    </row>
    <row r="128" spans="1:8" ht="48">
      <c r="A128" s="592" t="s">
        <v>457</v>
      </c>
      <c r="B128" s="592" t="s">
        <v>602</v>
      </c>
      <c r="C128" s="593"/>
      <c r="D128" s="593"/>
      <c r="E128" s="593"/>
      <c r="F128" s="593"/>
      <c r="G128" s="593"/>
      <c r="H128" s="593"/>
    </row>
    <row r="129" spans="1:8" ht="48">
      <c r="A129" s="592" t="s">
        <v>140</v>
      </c>
      <c r="B129" s="592" t="s">
        <v>561</v>
      </c>
      <c r="C129" s="593"/>
      <c r="D129" s="593"/>
      <c r="E129" s="593"/>
      <c r="F129" s="593"/>
      <c r="G129" s="593"/>
      <c r="H129" s="593"/>
    </row>
    <row r="130" spans="1:8" ht="64">
      <c r="A130" s="592" t="s">
        <v>150</v>
      </c>
      <c r="B130" s="592" t="s">
        <v>571</v>
      </c>
      <c r="C130" s="593"/>
      <c r="D130" s="593"/>
      <c r="E130" s="593"/>
      <c r="F130" s="593"/>
      <c r="G130" s="593"/>
      <c r="H130" s="593"/>
    </row>
    <row r="131" spans="1:8" ht="112">
      <c r="A131" s="592" t="s">
        <v>141</v>
      </c>
      <c r="B131" s="592" t="s">
        <v>562</v>
      </c>
      <c r="C131" s="593"/>
      <c r="D131" s="593"/>
      <c r="E131" s="593"/>
      <c r="F131" s="593"/>
      <c r="G131" s="593"/>
      <c r="H131" s="593"/>
    </row>
    <row r="132" spans="1:8" ht="32">
      <c r="A132" s="592" t="s">
        <v>11</v>
      </c>
      <c r="B132" s="592" t="s">
        <v>608</v>
      </c>
      <c r="C132" s="593"/>
      <c r="D132" s="593"/>
      <c r="E132" s="598" t="s">
        <v>1045</v>
      </c>
      <c r="F132" s="598" t="s">
        <v>1046</v>
      </c>
      <c r="G132" s="598" t="s">
        <v>1047</v>
      </c>
      <c r="H132" s="598" t="s">
        <v>1048</v>
      </c>
    </row>
    <row r="133" spans="1:8" ht="48">
      <c r="A133" s="607" t="s">
        <v>162</v>
      </c>
      <c r="B133" s="607" t="s">
        <v>2192</v>
      </c>
      <c r="C133" s="593"/>
      <c r="D133" s="608" t="s">
        <v>2193</v>
      </c>
      <c r="E133" s="608" t="s">
        <v>2194</v>
      </c>
      <c r="F133" s="608" t="s">
        <v>2195</v>
      </c>
      <c r="G133" s="608" t="s">
        <v>2196</v>
      </c>
      <c r="H133" s="608" t="s">
        <v>2197</v>
      </c>
    </row>
    <row r="134" spans="1:8" ht="160">
      <c r="A134" s="592" t="s">
        <v>73</v>
      </c>
      <c r="B134" s="592" t="s">
        <v>673</v>
      </c>
      <c r="C134" s="593"/>
      <c r="D134" s="598" t="s">
        <v>1303</v>
      </c>
      <c r="E134" s="598" t="s">
        <v>1304</v>
      </c>
      <c r="F134" s="593"/>
      <c r="G134" s="593"/>
      <c r="H134" s="593"/>
    </row>
    <row r="135" spans="1:8" ht="48">
      <c r="A135" s="599" t="s">
        <v>2152</v>
      </c>
      <c r="B135" s="599" t="s">
        <v>426</v>
      </c>
      <c r="C135" s="596" t="s">
        <v>1148</v>
      </c>
      <c r="D135" s="596" t="s">
        <v>1149</v>
      </c>
      <c r="E135" s="596" t="s">
        <v>1150</v>
      </c>
      <c r="F135" s="596" t="s">
        <v>1151</v>
      </c>
      <c r="G135" s="596" t="s">
        <v>1152</v>
      </c>
      <c r="H135" s="596" t="s">
        <v>1153</v>
      </c>
    </row>
    <row r="136" spans="1:8" ht="32">
      <c r="A136" s="597" t="s">
        <v>430</v>
      </c>
      <c r="B136" s="597" t="s">
        <v>408</v>
      </c>
      <c r="C136" s="598" t="s">
        <v>1019</v>
      </c>
      <c r="D136" s="598" t="s">
        <v>1020</v>
      </c>
      <c r="E136" s="598" t="s">
        <v>1021</v>
      </c>
      <c r="F136" s="598" t="s">
        <v>1022</v>
      </c>
      <c r="G136" s="598" t="s">
        <v>1023</v>
      </c>
      <c r="H136" s="598" t="s">
        <v>1024</v>
      </c>
    </row>
    <row r="137" spans="1:8" ht="80">
      <c r="A137" s="592" t="s">
        <v>180</v>
      </c>
      <c r="B137" s="592" t="s">
        <v>2103</v>
      </c>
      <c r="C137" s="598" t="s">
        <v>1479</v>
      </c>
      <c r="D137" s="598" t="s">
        <v>1480</v>
      </c>
      <c r="E137" s="598" t="s">
        <v>1481</v>
      </c>
      <c r="F137" s="598" t="s">
        <v>1482</v>
      </c>
      <c r="G137" s="598" t="s">
        <v>1483</v>
      </c>
      <c r="H137" s="598" t="s">
        <v>1484</v>
      </c>
    </row>
    <row r="138" spans="1:8" ht="96">
      <c r="A138" s="592" t="s">
        <v>181</v>
      </c>
      <c r="B138" s="592" t="s">
        <v>2104</v>
      </c>
      <c r="C138" s="598" t="s">
        <v>1485</v>
      </c>
      <c r="D138" s="598" t="s">
        <v>1486</v>
      </c>
      <c r="E138" s="598" t="s">
        <v>1487</v>
      </c>
      <c r="F138" s="598" t="s">
        <v>1488</v>
      </c>
      <c r="G138" s="598" t="s">
        <v>1489</v>
      </c>
      <c r="H138" s="598" t="s">
        <v>1490</v>
      </c>
    </row>
    <row r="139" spans="1:8" ht="48">
      <c r="A139" s="592" t="s">
        <v>183</v>
      </c>
      <c r="B139" s="592" t="s">
        <v>2106</v>
      </c>
      <c r="C139" s="598" t="s">
        <v>1497</v>
      </c>
      <c r="D139" s="598" t="s">
        <v>1498</v>
      </c>
      <c r="E139" s="598" t="s">
        <v>1499</v>
      </c>
      <c r="F139" s="598" t="s">
        <v>1500</v>
      </c>
      <c r="G139" s="598" t="s">
        <v>1501</v>
      </c>
      <c r="H139" s="598" t="s">
        <v>1502</v>
      </c>
    </row>
    <row r="140" spans="1:8" ht="112">
      <c r="A140" s="592" t="s">
        <v>151</v>
      </c>
      <c r="B140" s="592" t="s">
        <v>572</v>
      </c>
      <c r="C140" s="593"/>
      <c r="D140" s="593"/>
      <c r="E140" s="608" t="s">
        <v>2165</v>
      </c>
      <c r="F140" s="608" t="s">
        <v>2166</v>
      </c>
      <c r="G140" s="608" t="s">
        <v>2167</v>
      </c>
      <c r="H140" s="594" t="s">
        <v>2077</v>
      </c>
    </row>
    <row r="141" spans="1:8" ht="32">
      <c r="A141" s="592" t="s">
        <v>152</v>
      </c>
      <c r="B141" s="592" t="s">
        <v>573</v>
      </c>
      <c r="C141" s="593"/>
      <c r="D141" s="593"/>
      <c r="E141" s="593"/>
      <c r="F141" s="593"/>
      <c r="G141" s="593"/>
      <c r="H141" s="593"/>
    </row>
    <row r="142" spans="1:8" ht="64">
      <c r="A142" s="625" t="s">
        <v>157</v>
      </c>
      <c r="B142" s="607" t="s">
        <v>2198</v>
      </c>
      <c r="C142" s="593"/>
      <c r="D142" s="608" t="s">
        <v>2199</v>
      </c>
      <c r="E142" s="593"/>
      <c r="F142" s="608" t="s">
        <v>2200</v>
      </c>
      <c r="G142" s="608" t="s">
        <v>2201</v>
      </c>
      <c r="H142" s="626" t="s">
        <v>2316</v>
      </c>
    </row>
    <row r="143" spans="1:8" ht="32">
      <c r="A143" s="592" t="s">
        <v>165</v>
      </c>
      <c r="B143" s="592" t="s">
        <v>586</v>
      </c>
      <c r="C143" s="593"/>
      <c r="D143" s="593"/>
      <c r="E143" s="593"/>
      <c r="F143" s="593"/>
      <c r="G143" s="593"/>
      <c r="H143" s="593"/>
    </row>
    <row r="144" spans="1:8" ht="48">
      <c r="A144" s="595" t="s">
        <v>2128</v>
      </c>
      <c r="B144" s="595" t="s">
        <v>2133</v>
      </c>
      <c r="C144" s="596" t="s">
        <v>1440</v>
      </c>
      <c r="D144" s="596" t="s">
        <v>1441</v>
      </c>
      <c r="E144" s="596" t="s">
        <v>1442</v>
      </c>
      <c r="F144" s="596" t="s">
        <v>1443</v>
      </c>
      <c r="G144" s="596" t="s">
        <v>1444</v>
      </c>
      <c r="H144" s="596" t="s">
        <v>1445</v>
      </c>
    </row>
    <row r="145" spans="1:8" ht="48">
      <c r="A145" s="592" t="s">
        <v>111</v>
      </c>
      <c r="B145" s="592" t="s">
        <v>532</v>
      </c>
      <c r="C145" s="593"/>
      <c r="D145" s="593"/>
      <c r="E145" s="593"/>
      <c r="F145" s="593"/>
      <c r="G145" s="593"/>
      <c r="H145" s="593"/>
    </row>
    <row r="146" spans="1:8" ht="64">
      <c r="A146" s="592" t="s">
        <v>458</v>
      </c>
      <c r="B146" s="592" t="s">
        <v>601</v>
      </c>
      <c r="C146" s="593"/>
      <c r="D146" s="593"/>
      <c r="E146" s="593"/>
      <c r="F146" s="627" t="s">
        <v>2317</v>
      </c>
      <c r="G146" s="601" t="s">
        <v>1433</v>
      </c>
      <c r="H146" s="601" t="s">
        <v>1434</v>
      </c>
    </row>
    <row r="147" spans="1:8" ht="32">
      <c r="A147" s="607" t="s">
        <v>159</v>
      </c>
      <c r="B147" s="607" t="s">
        <v>2202</v>
      </c>
      <c r="C147" s="593"/>
      <c r="D147" s="593"/>
      <c r="E147" s="593"/>
      <c r="F147" s="608" t="s">
        <v>2203</v>
      </c>
      <c r="G147" s="608" t="s">
        <v>2204</v>
      </c>
      <c r="H147" s="608" t="s">
        <v>2205</v>
      </c>
    </row>
    <row r="148" spans="1:8" ht="64">
      <c r="A148" s="592" t="s">
        <v>34</v>
      </c>
      <c r="B148" s="592" t="s">
        <v>635</v>
      </c>
      <c r="C148" s="600"/>
      <c r="D148" s="600"/>
      <c r="E148" s="598" t="s">
        <v>1154</v>
      </c>
      <c r="F148" s="598" t="s">
        <v>1155</v>
      </c>
      <c r="G148" s="598" t="s">
        <v>1156</v>
      </c>
      <c r="H148" s="598" t="s">
        <v>1157</v>
      </c>
    </row>
    <row r="149" spans="1:8" ht="48">
      <c r="A149" s="592" t="s">
        <v>86</v>
      </c>
      <c r="B149" s="592" t="s">
        <v>686</v>
      </c>
      <c r="C149" s="593"/>
      <c r="D149" s="593"/>
      <c r="E149" s="593"/>
      <c r="F149" s="593"/>
      <c r="G149" s="593"/>
      <c r="H149" s="593"/>
    </row>
    <row r="150" spans="1:8" ht="64">
      <c r="A150" s="592" t="s">
        <v>160</v>
      </c>
      <c r="B150" s="592" t="s">
        <v>581</v>
      </c>
      <c r="C150" s="593"/>
      <c r="D150" s="593"/>
      <c r="E150" s="593"/>
      <c r="F150" s="593"/>
      <c r="G150" s="593"/>
      <c r="H150" s="593"/>
    </row>
    <row r="151" spans="1:8" ht="32">
      <c r="A151" s="592" t="s">
        <v>126</v>
      </c>
      <c r="B151" s="592" t="s">
        <v>547</v>
      </c>
      <c r="C151" s="593"/>
      <c r="D151" s="593"/>
      <c r="E151" s="593"/>
      <c r="F151" s="593"/>
      <c r="G151" s="593"/>
      <c r="H151" s="593"/>
    </row>
    <row r="152" spans="1:8" ht="80">
      <c r="A152" s="597" t="s">
        <v>5</v>
      </c>
      <c r="B152" s="597" t="s">
        <v>605</v>
      </c>
      <c r="C152" s="598" t="s">
        <v>1014</v>
      </c>
      <c r="D152" s="598" t="s">
        <v>1015</v>
      </c>
      <c r="E152" s="598" t="s">
        <v>1016</v>
      </c>
      <c r="F152" s="598" t="s">
        <v>1017</v>
      </c>
      <c r="G152" s="605"/>
      <c r="H152" s="598" t="s">
        <v>1018</v>
      </c>
    </row>
    <row r="153" spans="1:8" ht="48">
      <c r="A153" s="592" t="s">
        <v>37</v>
      </c>
      <c r="B153" s="592" t="s">
        <v>636</v>
      </c>
      <c r="C153" s="598" t="s">
        <v>1170</v>
      </c>
      <c r="D153" s="598" t="s">
        <v>1171</v>
      </c>
      <c r="E153" s="598" t="s">
        <v>1172</v>
      </c>
      <c r="F153" s="598" t="s">
        <v>1173</v>
      </c>
      <c r="G153" s="598" t="s">
        <v>1174</v>
      </c>
      <c r="H153" s="598" t="s">
        <v>1175</v>
      </c>
    </row>
    <row r="154" spans="1:8" ht="32">
      <c r="A154" s="592" t="s">
        <v>80</v>
      </c>
      <c r="B154" s="592" t="s">
        <v>680</v>
      </c>
      <c r="C154" s="593"/>
      <c r="D154" s="593"/>
      <c r="E154" s="593"/>
      <c r="F154" s="593"/>
      <c r="G154" s="593"/>
      <c r="H154" s="593"/>
    </row>
    <row r="155" spans="1:8" ht="80">
      <c r="A155" s="599" t="s">
        <v>2150</v>
      </c>
      <c r="B155" s="603" t="s">
        <v>2151</v>
      </c>
      <c r="C155" s="600"/>
      <c r="D155" s="600"/>
      <c r="E155" s="600"/>
      <c r="F155" s="596" t="s">
        <v>1120</v>
      </c>
      <c r="G155" s="596" t="s">
        <v>1121</v>
      </c>
      <c r="H155" s="596" t="s">
        <v>1122</v>
      </c>
    </row>
    <row r="156" spans="1:8" ht="80">
      <c r="A156" s="597" t="s">
        <v>3</v>
      </c>
      <c r="B156" s="597" t="s">
        <v>604</v>
      </c>
      <c r="C156" s="598" t="s">
        <v>1002</v>
      </c>
      <c r="D156" s="598" t="s">
        <v>1003</v>
      </c>
      <c r="E156" s="598" t="s">
        <v>1004</v>
      </c>
      <c r="F156" s="598" t="s">
        <v>1005</v>
      </c>
      <c r="G156" s="598" t="s">
        <v>1006</v>
      </c>
      <c r="H156" s="598" t="s">
        <v>1007</v>
      </c>
    </row>
    <row r="157" spans="1:8" ht="32">
      <c r="A157" s="592" t="s">
        <v>158</v>
      </c>
      <c r="B157" s="592" t="s">
        <v>579</v>
      </c>
      <c r="C157" s="593"/>
      <c r="D157" s="593"/>
      <c r="E157" s="593"/>
      <c r="F157" s="593"/>
      <c r="G157" s="593"/>
      <c r="H157" s="593"/>
    </row>
    <row r="158" spans="1:8" ht="48">
      <c r="A158" s="592" t="s">
        <v>2170</v>
      </c>
      <c r="B158" s="592" t="s">
        <v>2171</v>
      </c>
      <c r="C158" s="598" t="s">
        <v>1446</v>
      </c>
      <c r="D158" s="598" t="s">
        <v>1447</v>
      </c>
      <c r="E158" s="598" t="s">
        <v>1448</v>
      </c>
      <c r="F158" s="598" t="s">
        <v>1449</v>
      </c>
      <c r="G158" s="598" t="s">
        <v>1450</v>
      </c>
      <c r="H158" s="598" t="s">
        <v>1451</v>
      </c>
    </row>
    <row r="159" spans="1:8" ht="80">
      <c r="A159" s="592" t="s">
        <v>32</v>
      </c>
      <c r="B159" s="592" t="s">
        <v>427</v>
      </c>
      <c r="C159" s="598" t="s">
        <v>1142</v>
      </c>
      <c r="D159" s="598" t="s">
        <v>1143</v>
      </c>
      <c r="E159" s="598" t="s">
        <v>1144</v>
      </c>
      <c r="F159" s="598" t="s">
        <v>1145</v>
      </c>
      <c r="G159" s="598" t="s">
        <v>1146</v>
      </c>
      <c r="H159" s="598" t="s">
        <v>1147</v>
      </c>
    </row>
    <row r="160" spans="1:8" ht="32">
      <c r="A160" s="592" t="s">
        <v>95</v>
      </c>
      <c r="B160" s="592" t="s">
        <v>515</v>
      </c>
      <c r="C160" s="601" t="s">
        <v>1361</v>
      </c>
      <c r="D160" s="601" t="s">
        <v>1362</v>
      </c>
      <c r="E160" s="601" t="s">
        <v>1363</v>
      </c>
      <c r="F160" s="601" t="s">
        <v>1364</v>
      </c>
      <c r="G160" s="601" t="s">
        <v>1365</v>
      </c>
      <c r="H160" s="601" t="s">
        <v>1366</v>
      </c>
    </row>
    <row r="161" spans="1:8" ht="80">
      <c r="A161" s="592" t="s">
        <v>69</v>
      </c>
      <c r="B161" s="592" t="s">
        <v>669</v>
      </c>
      <c r="C161" s="598" t="s">
        <v>1289</v>
      </c>
      <c r="D161" s="598" t="s">
        <v>1290</v>
      </c>
      <c r="E161" s="598" t="s">
        <v>1291</v>
      </c>
      <c r="F161" s="598" t="s">
        <v>1292</v>
      </c>
      <c r="G161" s="598" t="s">
        <v>1293</v>
      </c>
      <c r="H161" s="598" t="s">
        <v>1294</v>
      </c>
    </row>
    <row r="162" spans="1:8" ht="48">
      <c r="A162" s="607" t="s">
        <v>163</v>
      </c>
      <c r="B162" s="607" t="s">
        <v>2206</v>
      </c>
      <c r="C162" s="593"/>
      <c r="D162" s="593"/>
      <c r="E162" s="593"/>
      <c r="F162" s="593"/>
      <c r="G162" s="593"/>
      <c r="H162" s="593"/>
    </row>
    <row r="163" spans="1:8" ht="96">
      <c r="A163" s="592" t="s">
        <v>16</v>
      </c>
      <c r="B163" s="592" t="s">
        <v>609</v>
      </c>
      <c r="C163" s="593"/>
      <c r="D163" s="593"/>
      <c r="E163" s="598" t="s">
        <v>1070</v>
      </c>
      <c r="F163" s="598" t="s">
        <v>1071</v>
      </c>
      <c r="G163" s="598" t="s">
        <v>1072</v>
      </c>
      <c r="H163" s="598" t="s">
        <v>1073</v>
      </c>
    </row>
    <row r="164" spans="1:8" ht="80">
      <c r="A164" s="592" t="s">
        <v>167</v>
      </c>
      <c r="B164" s="592" t="s">
        <v>588</v>
      </c>
      <c r="C164" s="593"/>
      <c r="D164" s="593"/>
      <c r="E164" s="593"/>
      <c r="F164" s="593"/>
      <c r="G164" s="593"/>
      <c r="H164" s="593"/>
    </row>
    <row r="165" spans="1:8" ht="32">
      <c r="A165" s="592" t="s">
        <v>25</v>
      </c>
      <c r="B165" s="619" t="s">
        <v>415</v>
      </c>
      <c r="C165" s="598" t="s">
        <v>1113</v>
      </c>
      <c r="D165" s="598" t="s">
        <v>1114</v>
      </c>
      <c r="E165" s="598" t="s">
        <v>1115</v>
      </c>
      <c r="F165" s="598" t="s">
        <v>1116</v>
      </c>
      <c r="G165" s="598" t="s">
        <v>1117</v>
      </c>
      <c r="H165" s="593"/>
    </row>
    <row r="166" spans="1:8" ht="48">
      <c r="A166" s="599" t="s">
        <v>2174</v>
      </c>
      <c r="B166" s="599" t="s">
        <v>2175</v>
      </c>
      <c r="C166" s="593"/>
      <c r="D166" s="593"/>
      <c r="E166" s="593"/>
      <c r="F166" s="593"/>
      <c r="G166" s="596" t="s">
        <v>1474</v>
      </c>
      <c r="H166" s="596" t="s">
        <v>1475</v>
      </c>
    </row>
    <row r="167" spans="1:8" ht="64">
      <c r="A167" s="597" t="s">
        <v>2</v>
      </c>
      <c r="B167" s="597" t="s">
        <v>603</v>
      </c>
      <c r="C167" s="598" t="s">
        <v>998</v>
      </c>
      <c r="D167" s="598" t="s">
        <v>999</v>
      </c>
      <c r="E167" s="598" t="s">
        <v>1000</v>
      </c>
      <c r="F167" s="598" t="s">
        <v>2084</v>
      </c>
      <c r="G167" s="617"/>
      <c r="H167" s="598" t="s">
        <v>1001</v>
      </c>
    </row>
    <row r="168" spans="1:8" ht="64">
      <c r="A168" s="592" t="s">
        <v>60</v>
      </c>
      <c r="B168" s="592" t="s">
        <v>657</v>
      </c>
      <c r="C168" s="598" t="s">
        <v>1253</v>
      </c>
      <c r="D168" s="598" t="s">
        <v>1254</v>
      </c>
      <c r="E168" s="598" t="s">
        <v>1255</v>
      </c>
      <c r="F168" s="600"/>
      <c r="G168" s="600"/>
      <c r="H168" s="600"/>
    </row>
    <row r="169" spans="1:8" ht="64">
      <c r="A169" s="592" t="s">
        <v>63</v>
      </c>
      <c r="B169" s="592" t="s">
        <v>660</v>
      </c>
      <c r="C169" s="600"/>
      <c r="D169" s="600"/>
      <c r="E169" s="600"/>
      <c r="F169" s="600"/>
      <c r="G169" s="600"/>
      <c r="H169" s="600"/>
    </row>
    <row r="170" spans="1:8" ht="48">
      <c r="A170" s="592" t="s">
        <v>88</v>
      </c>
      <c r="B170" s="592" t="s">
        <v>688</v>
      </c>
      <c r="C170" s="593"/>
      <c r="D170" s="593"/>
      <c r="E170" s="593"/>
      <c r="F170" s="593"/>
      <c r="G170" s="593"/>
      <c r="H170" s="593"/>
    </row>
    <row r="171" spans="1:8" ht="48">
      <c r="A171" s="592" t="s">
        <v>114</v>
      </c>
      <c r="B171" s="592" t="s">
        <v>535</v>
      </c>
      <c r="C171" s="593"/>
      <c r="D171" s="593"/>
      <c r="E171" s="593"/>
      <c r="F171" s="593"/>
      <c r="G171" s="593"/>
      <c r="H171" s="601" t="s">
        <v>1401</v>
      </c>
    </row>
    <row r="172" spans="1:8" ht="32">
      <c r="A172" s="592" t="s">
        <v>110</v>
      </c>
      <c r="B172" s="592" t="s">
        <v>531</v>
      </c>
      <c r="C172" s="593"/>
      <c r="D172" s="593"/>
      <c r="E172" s="593"/>
      <c r="F172" s="593"/>
      <c r="G172" s="593"/>
      <c r="H172" s="593"/>
    </row>
    <row r="173" spans="1:8" ht="48">
      <c r="A173" s="592" t="s">
        <v>132</v>
      </c>
      <c r="B173" s="592" t="s">
        <v>553</v>
      </c>
      <c r="C173" s="593"/>
      <c r="D173" s="593"/>
      <c r="E173" s="593"/>
      <c r="F173" s="593"/>
      <c r="G173" s="593"/>
      <c r="H173" s="593"/>
    </row>
    <row r="174" spans="1:8" ht="80">
      <c r="A174" s="592" t="s">
        <v>138</v>
      </c>
      <c r="B174" s="592" t="s">
        <v>559</v>
      </c>
      <c r="C174" s="593"/>
      <c r="D174" s="593"/>
      <c r="E174" s="593"/>
      <c r="F174" s="593"/>
      <c r="G174" s="593"/>
      <c r="H174" s="593"/>
    </row>
    <row r="175" spans="1:8" ht="32">
      <c r="A175" s="592" t="s">
        <v>117</v>
      </c>
      <c r="B175" s="592" t="s">
        <v>538</v>
      </c>
      <c r="C175" s="593"/>
      <c r="D175" s="594" t="s">
        <v>2070</v>
      </c>
      <c r="E175" s="601" t="s">
        <v>1408</v>
      </c>
      <c r="F175" s="601" t="s">
        <v>1409</v>
      </c>
      <c r="G175" s="601" t="s">
        <v>1410</v>
      </c>
      <c r="H175" s="601" t="s">
        <v>1411</v>
      </c>
    </row>
    <row r="176" spans="1:8" ht="16">
      <c r="A176" s="592" t="s">
        <v>116</v>
      </c>
      <c r="B176" s="592" t="s">
        <v>537</v>
      </c>
      <c r="C176" s="593"/>
      <c r="D176" s="593"/>
      <c r="E176" s="601" t="s">
        <v>1404</v>
      </c>
      <c r="F176" s="601" t="s">
        <v>1405</v>
      </c>
      <c r="G176" s="601" t="s">
        <v>1406</v>
      </c>
      <c r="H176" s="601" t="s">
        <v>1407</v>
      </c>
    </row>
    <row r="177" spans="1:8" ht="80">
      <c r="A177" s="599" t="s">
        <v>2155</v>
      </c>
      <c r="B177" s="599" t="s">
        <v>2156</v>
      </c>
      <c r="C177" s="596" t="s">
        <v>1186</v>
      </c>
      <c r="D177" s="596" t="s">
        <v>1187</v>
      </c>
      <c r="E177" s="596" t="s">
        <v>1188</v>
      </c>
      <c r="F177" s="596" t="s">
        <v>1189</v>
      </c>
      <c r="G177" s="596" t="s">
        <v>1190</v>
      </c>
      <c r="H177" s="596" t="s">
        <v>1191</v>
      </c>
    </row>
    <row r="178" spans="1:8" ht="48">
      <c r="A178" s="592" t="s">
        <v>462</v>
      </c>
      <c r="B178" s="592" t="s">
        <v>597</v>
      </c>
      <c r="C178" s="593"/>
      <c r="D178" s="593"/>
      <c r="E178" s="593"/>
      <c r="F178" s="593"/>
      <c r="G178" s="593"/>
      <c r="H178" s="593"/>
    </row>
    <row r="179" spans="1:8" ht="80">
      <c r="A179" s="592" t="s">
        <v>176</v>
      </c>
      <c r="B179" s="592" t="s">
        <v>622</v>
      </c>
      <c r="C179" s="598" t="s">
        <v>1463</v>
      </c>
      <c r="D179" s="598" t="s">
        <v>1464</v>
      </c>
      <c r="E179" s="598" t="s">
        <v>1465</v>
      </c>
      <c r="F179" s="617"/>
      <c r="G179" s="598" t="s">
        <v>1466</v>
      </c>
      <c r="H179" s="598" t="s">
        <v>1467</v>
      </c>
    </row>
    <row r="180" spans="1:8" ht="64">
      <c r="A180" s="592" t="s">
        <v>67</v>
      </c>
      <c r="B180" s="592" t="s">
        <v>667</v>
      </c>
      <c r="C180" s="600"/>
      <c r="D180" s="600"/>
      <c r="E180" s="600"/>
      <c r="F180" s="598" t="s">
        <v>1281</v>
      </c>
      <c r="G180" s="598" t="s">
        <v>1282</v>
      </c>
      <c r="H180" s="598" t="s">
        <v>1283</v>
      </c>
    </row>
    <row r="181" spans="1:8" ht="48">
      <c r="A181" s="592" t="s">
        <v>21</v>
      </c>
      <c r="B181" s="619" t="s">
        <v>613</v>
      </c>
      <c r="C181" s="598" t="s">
        <v>1094</v>
      </c>
      <c r="D181" s="598" t="s">
        <v>1095</v>
      </c>
      <c r="E181" s="598" t="s">
        <v>1096</v>
      </c>
      <c r="F181" s="598" t="s">
        <v>1097</v>
      </c>
      <c r="G181" s="598" t="s">
        <v>1098</v>
      </c>
      <c r="H181" s="598" t="s">
        <v>1099</v>
      </c>
    </row>
    <row r="182" spans="1:8" ht="32">
      <c r="A182" s="592" t="s">
        <v>28</v>
      </c>
      <c r="B182" s="619" t="s">
        <v>501</v>
      </c>
      <c r="C182" s="598" t="s">
        <v>1123</v>
      </c>
      <c r="D182" s="598" t="s">
        <v>1124</v>
      </c>
      <c r="E182" s="598" t="s">
        <v>1125</v>
      </c>
      <c r="F182" s="598" t="s">
        <v>2087</v>
      </c>
      <c r="G182" s="600"/>
      <c r="H182" s="593"/>
    </row>
    <row r="183" spans="1:8" ht="32">
      <c r="A183" s="592" t="s">
        <v>26</v>
      </c>
      <c r="B183" s="619" t="s">
        <v>615</v>
      </c>
      <c r="C183" s="600"/>
      <c r="D183" s="600"/>
      <c r="E183" s="608" t="s">
        <v>2208</v>
      </c>
      <c r="F183" s="600"/>
      <c r="G183" s="598" t="s">
        <v>1118</v>
      </c>
      <c r="H183" s="598" t="s">
        <v>1119</v>
      </c>
    </row>
    <row r="184" spans="1:8" ht="48">
      <c r="A184" s="592" t="s">
        <v>123</v>
      </c>
      <c r="B184" s="592" t="s">
        <v>544</v>
      </c>
      <c r="C184" s="593"/>
      <c r="D184" s="593"/>
      <c r="E184" s="593"/>
      <c r="F184" s="593"/>
      <c r="G184" s="593"/>
      <c r="H184" s="593"/>
    </row>
    <row r="185" spans="1:8" ht="64">
      <c r="A185" s="592" t="s">
        <v>70</v>
      </c>
      <c r="B185" s="592" t="s">
        <v>670</v>
      </c>
      <c r="C185" s="598" t="s">
        <v>1295</v>
      </c>
      <c r="D185" s="598" t="s">
        <v>1296</v>
      </c>
      <c r="E185" s="598" t="s">
        <v>1297</v>
      </c>
      <c r="F185" s="598" t="s">
        <v>1298</v>
      </c>
      <c r="G185" s="598" t="s">
        <v>1299</v>
      </c>
      <c r="H185" s="598" t="s">
        <v>1300</v>
      </c>
    </row>
    <row r="186" spans="1:8" ht="80">
      <c r="A186" s="592" t="s">
        <v>174</v>
      </c>
      <c r="B186" s="592" t="s">
        <v>620</v>
      </c>
      <c r="C186" s="598" t="s">
        <v>1456</v>
      </c>
      <c r="D186" s="598" t="s">
        <v>1457</v>
      </c>
      <c r="E186" s="598" t="s">
        <v>1458</v>
      </c>
      <c r="F186" s="598" t="s">
        <v>1459</v>
      </c>
      <c r="G186" s="598" t="s">
        <v>1236</v>
      </c>
      <c r="H186" s="598" t="s">
        <v>1237</v>
      </c>
    </row>
    <row r="187" spans="1:8" ht="64">
      <c r="A187" s="592" t="s">
        <v>71</v>
      </c>
      <c r="B187" s="592" t="s">
        <v>671</v>
      </c>
      <c r="C187" s="593"/>
      <c r="D187" s="593"/>
      <c r="E187" s="593"/>
      <c r="F187" s="593"/>
      <c r="G187" s="593"/>
      <c r="H187" s="593"/>
    </row>
    <row r="188" spans="1:8" ht="16">
      <c r="A188" s="592" t="s">
        <v>142</v>
      </c>
      <c r="B188" s="592" t="s">
        <v>563</v>
      </c>
      <c r="C188" s="593"/>
      <c r="D188" s="593"/>
      <c r="E188" s="593"/>
      <c r="F188" s="593"/>
      <c r="G188" s="593"/>
      <c r="H188" s="593"/>
    </row>
    <row r="189" spans="1:8" ht="48">
      <c r="A189" s="592" t="s">
        <v>121</v>
      </c>
      <c r="B189" s="592" t="s">
        <v>542</v>
      </c>
      <c r="C189" s="593"/>
      <c r="D189" s="593"/>
      <c r="E189" s="593"/>
      <c r="F189" s="593"/>
      <c r="G189" s="593"/>
      <c r="H189" s="593"/>
    </row>
    <row r="190" spans="1:8" ht="32">
      <c r="A190" s="592" t="s">
        <v>130</v>
      </c>
      <c r="B190" s="592" t="s">
        <v>551</v>
      </c>
      <c r="C190" s="593"/>
      <c r="D190" s="593"/>
      <c r="E190" s="593"/>
      <c r="F190" s="593"/>
      <c r="G190" s="593"/>
      <c r="H190" s="593"/>
    </row>
    <row r="191" spans="1:8" ht="80">
      <c r="A191" s="592" t="s">
        <v>469</v>
      </c>
      <c r="B191" s="592" t="s">
        <v>590</v>
      </c>
      <c r="C191" s="593"/>
      <c r="D191" s="593"/>
      <c r="E191" s="593"/>
      <c r="F191" s="593"/>
      <c r="G191" s="593"/>
      <c r="H191" s="601" t="s">
        <v>1415</v>
      </c>
    </row>
    <row r="192" spans="1:8" ht="32">
      <c r="A192" s="592" t="s">
        <v>89</v>
      </c>
      <c r="B192" s="592" t="s">
        <v>509</v>
      </c>
      <c r="C192" s="598" t="s">
        <v>1337</v>
      </c>
      <c r="D192" s="598" t="s">
        <v>1338</v>
      </c>
      <c r="E192" s="598" t="s">
        <v>1339</v>
      </c>
      <c r="F192" s="598" t="s">
        <v>1340</v>
      </c>
      <c r="G192" s="598" t="s">
        <v>1341</v>
      </c>
      <c r="H192" s="598" t="s">
        <v>1342</v>
      </c>
    </row>
    <row r="193" spans="1:9" ht="64">
      <c r="A193" s="592" t="s">
        <v>57</v>
      </c>
      <c r="B193" s="592" t="s">
        <v>654</v>
      </c>
      <c r="C193" s="598" t="s">
        <v>1245</v>
      </c>
      <c r="D193" s="598" t="s">
        <v>1246</v>
      </c>
      <c r="E193" s="598" t="s">
        <v>1247</v>
      </c>
      <c r="F193" s="598" t="s">
        <v>1248</v>
      </c>
      <c r="G193" s="598" t="s">
        <v>1249</v>
      </c>
      <c r="H193" s="598" t="s">
        <v>1250</v>
      </c>
    </row>
    <row r="194" spans="1:9" ht="32">
      <c r="A194" s="592" t="s">
        <v>106</v>
      </c>
      <c r="B194" s="592" t="s">
        <v>527</v>
      </c>
      <c r="C194" s="593"/>
      <c r="D194" s="593"/>
      <c r="E194" s="593"/>
      <c r="F194" s="593"/>
      <c r="G194" s="593"/>
      <c r="H194" s="598" t="s">
        <v>1398</v>
      </c>
    </row>
    <row r="195" spans="1:9" ht="32">
      <c r="A195" s="609" t="s">
        <v>45</v>
      </c>
      <c r="B195" s="609" t="s">
        <v>641</v>
      </c>
      <c r="C195" s="600"/>
      <c r="D195" s="600"/>
      <c r="E195" s="600"/>
      <c r="F195" s="610" t="s">
        <v>2120</v>
      </c>
      <c r="G195" s="610" t="s">
        <v>2121</v>
      </c>
      <c r="H195" s="610" t="s">
        <v>2122</v>
      </c>
    </row>
    <row r="196" spans="1:9" ht="32">
      <c r="A196" s="592" t="s">
        <v>90</v>
      </c>
      <c r="B196" s="592" t="s">
        <v>510</v>
      </c>
      <c r="C196" s="600"/>
      <c r="D196" s="600"/>
      <c r="E196" s="600"/>
      <c r="F196" s="600"/>
      <c r="G196" s="598" t="s">
        <v>1343</v>
      </c>
      <c r="H196" s="598" t="s">
        <v>1344</v>
      </c>
    </row>
    <row r="197" spans="1:9" ht="64">
      <c r="A197" s="592" t="s">
        <v>175</v>
      </c>
      <c r="B197" s="592" t="s">
        <v>621</v>
      </c>
      <c r="C197" s="593"/>
      <c r="D197" s="593"/>
      <c r="E197" s="593"/>
      <c r="F197" s="598" t="s">
        <v>1460</v>
      </c>
      <c r="G197" s="598" t="s">
        <v>1461</v>
      </c>
      <c r="H197" s="598" t="s">
        <v>1462</v>
      </c>
    </row>
    <row r="198" spans="1:9" ht="64">
      <c r="A198" s="592" t="s">
        <v>62</v>
      </c>
      <c r="B198" s="592" t="s">
        <v>659</v>
      </c>
      <c r="C198" s="600"/>
      <c r="D198" s="600"/>
      <c r="E198" s="600"/>
      <c r="F198" s="600"/>
      <c r="G198" s="600"/>
      <c r="H198" s="600"/>
    </row>
    <row r="199" spans="1:9" ht="48">
      <c r="A199" s="592" t="s">
        <v>35</v>
      </c>
      <c r="B199" s="592" t="s">
        <v>503</v>
      </c>
      <c r="C199" s="598" t="s">
        <v>1158</v>
      </c>
      <c r="D199" s="598" t="s">
        <v>1159</v>
      </c>
      <c r="E199" s="598" t="s">
        <v>1160</v>
      </c>
      <c r="F199" s="598" t="s">
        <v>1161</v>
      </c>
      <c r="G199" s="598" t="s">
        <v>1162</v>
      </c>
      <c r="H199" s="598" t="s">
        <v>1163</v>
      </c>
    </row>
    <row r="200" spans="1:9" ht="48">
      <c r="A200" s="592" t="s">
        <v>102</v>
      </c>
      <c r="B200" s="592" t="s">
        <v>523</v>
      </c>
      <c r="C200" s="593"/>
      <c r="D200" s="593"/>
      <c r="E200" s="593"/>
      <c r="F200" s="593"/>
      <c r="G200" s="598" t="s">
        <v>1378</v>
      </c>
      <c r="H200" s="598" t="s">
        <v>1379</v>
      </c>
    </row>
    <row r="201" spans="1:9" ht="48">
      <c r="A201" s="592" t="s">
        <v>107</v>
      </c>
      <c r="B201" s="592" t="s">
        <v>528</v>
      </c>
      <c r="C201" s="593"/>
      <c r="D201" s="593"/>
      <c r="E201" s="593"/>
      <c r="F201" s="593"/>
      <c r="G201" s="593"/>
      <c r="H201" s="593"/>
    </row>
    <row r="202" spans="1:9" ht="64">
      <c r="A202" s="592" t="s">
        <v>468</v>
      </c>
      <c r="B202" s="592" t="s">
        <v>591</v>
      </c>
      <c r="C202" s="593"/>
      <c r="D202" s="601" t="s">
        <v>1416</v>
      </c>
      <c r="E202" s="601" t="s">
        <v>1417</v>
      </c>
      <c r="F202" s="593"/>
      <c r="G202" s="601" t="s">
        <v>1418</v>
      </c>
      <c r="H202" s="601" t="s">
        <v>1419</v>
      </c>
    </row>
    <row r="203" spans="1:9" ht="48">
      <c r="A203" s="592" t="s">
        <v>103</v>
      </c>
      <c r="B203" s="592" t="s">
        <v>524</v>
      </c>
      <c r="C203" s="598" t="s">
        <v>1380</v>
      </c>
      <c r="D203" s="598" t="s">
        <v>1381</v>
      </c>
      <c r="E203" s="598" t="s">
        <v>1382</v>
      </c>
      <c r="F203" s="598" t="s">
        <v>1383</v>
      </c>
      <c r="G203" s="598" t="s">
        <v>1384</v>
      </c>
      <c r="H203" s="598" t="s">
        <v>1385</v>
      </c>
    </row>
    <row r="204" spans="1:9" ht="48">
      <c r="A204" s="592" t="s">
        <v>96</v>
      </c>
      <c r="B204" s="592" t="s">
        <v>517</v>
      </c>
      <c r="C204" s="593"/>
      <c r="D204" s="593"/>
      <c r="E204" s="593"/>
      <c r="F204" s="593"/>
      <c r="G204" s="593"/>
      <c r="H204" s="593"/>
    </row>
    <row r="205" spans="1:9" ht="64">
      <c r="A205" s="592" t="s">
        <v>134</v>
      </c>
      <c r="B205" s="592" t="s">
        <v>555</v>
      </c>
      <c r="C205" s="593"/>
      <c r="D205" s="593"/>
      <c r="E205" s="593"/>
      <c r="F205" s="594" t="s">
        <v>2075</v>
      </c>
      <c r="G205" s="594" t="s">
        <v>2076</v>
      </c>
      <c r="H205" s="594" t="s">
        <v>2078</v>
      </c>
    </row>
    <row r="206" spans="1:9" ht="240">
      <c r="A206" s="607" t="s">
        <v>136</v>
      </c>
      <c r="B206" s="607" t="s">
        <v>2209</v>
      </c>
      <c r="C206" s="593"/>
      <c r="D206" s="593"/>
      <c r="E206" s="608" t="s">
        <v>2210</v>
      </c>
      <c r="F206" s="608" t="s">
        <v>2211</v>
      </c>
      <c r="G206" s="608" t="s">
        <v>2212</v>
      </c>
      <c r="H206" s="608" t="s">
        <v>2213</v>
      </c>
    </row>
    <row r="207" spans="1:9" s="624" customFormat="1" ht="48">
      <c r="A207" s="592" t="s">
        <v>17</v>
      </c>
      <c r="B207" s="592" t="s">
        <v>412</v>
      </c>
      <c r="C207" s="598" t="s">
        <v>1074</v>
      </c>
      <c r="D207" s="598" t="s">
        <v>1075</v>
      </c>
      <c r="E207" s="598" t="s">
        <v>1076</v>
      </c>
      <c r="F207" s="598" t="s">
        <v>1077</v>
      </c>
      <c r="G207" s="598" t="s">
        <v>1078</v>
      </c>
      <c r="H207" s="598" t="s">
        <v>1079</v>
      </c>
      <c r="I207" s="383"/>
    </row>
    <row r="208" spans="1:9" ht="96">
      <c r="A208" s="597" t="s">
        <v>4</v>
      </c>
      <c r="B208" s="597" t="s">
        <v>496</v>
      </c>
      <c r="C208" s="598" t="s">
        <v>1008</v>
      </c>
      <c r="D208" s="598" t="s">
        <v>1009</v>
      </c>
      <c r="E208" s="598" t="s">
        <v>1010</v>
      </c>
      <c r="F208" s="598" t="s">
        <v>1011</v>
      </c>
      <c r="G208" s="598" t="s">
        <v>1012</v>
      </c>
      <c r="H208" s="598" t="s">
        <v>1013</v>
      </c>
    </row>
    <row r="209" spans="1:8" ht="48">
      <c r="A209" s="602" t="s">
        <v>38</v>
      </c>
      <c r="B209" s="602" t="s">
        <v>505</v>
      </c>
      <c r="C209" s="600"/>
      <c r="D209" s="600"/>
      <c r="E209" s="598" t="s">
        <v>1176</v>
      </c>
      <c r="F209" s="598" t="s">
        <v>1177</v>
      </c>
      <c r="G209" s="598" t="s">
        <v>1178</v>
      </c>
      <c r="H209" s="598" t="s">
        <v>1179</v>
      </c>
    </row>
    <row r="210" spans="1:8" ht="96">
      <c r="A210" s="599" t="s">
        <v>2172</v>
      </c>
      <c r="B210" s="599" t="s">
        <v>2173</v>
      </c>
      <c r="C210" s="596" t="s">
        <v>1468</v>
      </c>
      <c r="D210" s="596" t="s">
        <v>1469</v>
      </c>
      <c r="E210" s="596" t="s">
        <v>1470</v>
      </c>
      <c r="F210" s="596" t="s">
        <v>1471</v>
      </c>
      <c r="G210" s="596" t="s">
        <v>1472</v>
      </c>
      <c r="H210" s="596" t="s">
        <v>1473</v>
      </c>
    </row>
    <row r="211" spans="1:8" ht="64">
      <c r="A211" s="592" t="s">
        <v>72</v>
      </c>
      <c r="B211" s="592" t="s">
        <v>672</v>
      </c>
      <c r="C211" s="593"/>
      <c r="D211" s="593"/>
      <c r="E211" s="593"/>
      <c r="F211" s="593"/>
      <c r="G211" s="598" t="s">
        <v>1301</v>
      </c>
      <c r="H211" s="598" t="s">
        <v>1302</v>
      </c>
    </row>
    <row r="212" spans="1:8" ht="192">
      <c r="A212" s="592" t="s">
        <v>147</v>
      </c>
      <c r="B212" s="592" t="s">
        <v>568</v>
      </c>
      <c r="C212" s="593"/>
      <c r="D212" s="593"/>
      <c r="E212" s="593"/>
      <c r="F212" s="594" t="s">
        <v>2079</v>
      </c>
      <c r="G212" s="594" t="s">
        <v>2072</v>
      </c>
      <c r="H212" s="594" t="s">
        <v>2080</v>
      </c>
    </row>
    <row r="213" spans="1:8" ht="48">
      <c r="A213" s="592" t="s">
        <v>46</v>
      </c>
      <c r="B213" s="592" t="s">
        <v>642</v>
      </c>
      <c r="C213" s="600"/>
      <c r="D213" s="600"/>
      <c r="E213" s="598" t="s">
        <v>1203</v>
      </c>
      <c r="F213" s="598" t="s">
        <v>1204</v>
      </c>
      <c r="G213" s="598" t="s">
        <v>1205</v>
      </c>
      <c r="H213" s="598" t="s">
        <v>1206</v>
      </c>
    </row>
    <row r="214" spans="1:8" ht="64">
      <c r="A214" s="599" t="s">
        <v>2159</v>
      </c>
      <c r="B214" s="599" t="s">
        <v>2160</v>
      </c>
      <c r="C214" s="596" t="s">
        <v>1331</v>
      </c>
      <c r="D214" s="596" t="s">
        <v>1332</v>
      </c>
      <c r="E214" s="596" t="s">
        <v>1333</v>
      </c>
      <c r="F214" s="596" t="s">
        <v>1334</v>
      </c>
      <c r="G214" s="596" t="s">
        <v>1335</v>
      </c>
      <c r="H214" s="596" t="s">
        <v>1336</v>
      </c>
    </row>
    <row r="215" spans="1:8" ht="112">
      <c r="A215" s="595" t="s">
        <v>2138</v>
      </c>
      <c r="B215" s="595" t="s">
        <v>2139</v>
      </c>
      <c r="C215" s="596" t="s">
        <v>1039</v>
      </c>
      <c r="D215" s="596" t="s">
        <v>1040</v>
      </c>
      <c r="E215" s="596" t="s">
        <v>1041</v>
      </c>
      <c r="F215" s="596" t="s">
        <v>1042</v>
      </c>
      <c r="G215" s="596" t="s">
        <v>1043</v>
      </c>
      <c r="H215" s="596" t="s">
        <v>1044</v>
      </c>
    </row>
    <row r="216" spans="1:8" ht="80">
      <c r="A216" s="592" t="s">
        <v>13</v>
      </c>
      <c r="B216" s="592" t="s">
        <v>499</v>
      </c>
      <c r="C216" s="598" t="s">
        <v>1055</v>
      </c>
      <c r="D216" s="598" t="s">
        <v>1056</v>
      </c>
      <c r="E216" s="598" t="s">
        <v>1057</v>
      </c>
      <c r="F216" s="598" t="s">
        <v>1058</v>
      </c>
      <c r="G216" s="598" t="s">
        <v>1059</v>
      </c>
      <c r="H216" s="598" t="s">
        <v>1060</v>
      </c>
    </row>
    <row r="217" spans="1:8" ht="64">
      <c r="A217" s="592" t="s">
        <v>14</v>
      </c>
      <c r="B217" s="592" t="s">
        <v>410</v>
      </c>
      <c r="C217" s="593"/>
      <c r="D217" s="593"/>
      <c r="E217" s="598" t="s">
        <v>1061</v>
      </c>
      <c r="F217" s="598" t="s">
        <v>1062</v>
      </c>
      <c r="G217" s="598" t="s">
        <v>1063</v>
      </c>
      <c r="H217" s="598" t="s">
        <v>1064</v>
      </c>
    </row>
    <row r="218" spans="1:8" ht="112">
      <c r="A218" s="628" t="s">
        <v>12</v>
      </c>
      <c r="B218" s="628" t="s">
        <v>498</v>
      </c>
      <c r="C218" s="629" t="s">
        <v>1049</v>
      </c>
      <c r="D218" s="629" t="s">
        <v>1050</v>
      </c>
      <c r="E218" s="629" t="s">
        <v>1051</v>
      </c>
      <c r="F218" s="629" t="s">
        <v>1052</v>
      </c>
      <c r="G218" s="629" t="s">
        <v>1053</v>
      </c>
      <c r="H218" s="629" t="s">
        <v>1054</v>
      </c>
    </row>
    <row r="221" spans="1:8">
      <c r="B221" s="630"/>
    </row>
  </sheetData>
  <autoFilter ref="A1:I232" xr:uid="{00000000-0009-0000-0000-000003000000}"/>
  <pageMargins left="0.70866141732283472" right="0.70866141732283472" top="0.74803149606299213" bottom="0.74803149606299213" header="0.31496062992125984" footer="0.31496062992125984"/>
  <pageSetup paperSize="9" scale="70" orientation="landscape" r:id="rId1"/>
  <headerFooter>
    <oddFooter>&amp;C&amp;1#&amp;"Calibri"&amp;10&amp;K0078D7C1 - Interne</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30">
    <tabColor theme="9" tint="0.89999084444715716"/>
  </sheetPr>
  <dimension ref="A1:I34"/>
  <sheetViews>
    <sheetView showGridLines="0" topLeftCell="C1" zoomScale="90" zoomScaleNormal="90" workbookViewId="0">
      <selection activeCell="F12" sqref="F12"/>
    </sheetView>
  </sheetViews>
  <sheetFormatPr baseColWidth="10" defaultColWidth="11.5" defaultRowHeight="14" outlineLevelCol="1"/>
  <cols>
    <col min="1" max="1" width="11.5" style="207" hidden="1" customWidth="1" outlineLevel="1"/>
    <col min="2" max="2" width="21.5" style="208" hidden="1" customWidth="1" outlineLevel="1"/>
    <col min="3" max="3" width="20.6640625" style="279" customWidth="1" collapsed="1"/>
    <col min="4" max="4" width="77.33203125" style="248" customWidth="1"/>
    <col min="5" max="5" width="9.5" style="210" customWidth="1"/>
    <col min="6" max="6" width="13.832031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229" t="s">
        <v>1985</v>
      </c>
      <c r="D4" s="270" t="str">
        <f ca="1">VLOOKUP($G$5,Répertoire_des_fonctions!$A$7:$E$780,4,0)</f>
        <v>25036 - CHARGE DE CLIENTELE APPUI BANCAIRE III.1</v>
      </c>
      <c r="E4" s="215"/>
      <c r="F4" s="215"/>
      <c r="G4" s="216" t="str">
        <f ca="1">HYPERLINK("#Matrice!"&amp;ADDRESS(3,4+MATCH(D4,Matrice!$E$3:$AOP$3,0)),"Go")</f>
        <v>Go</v>
      </c>
    </row>
    <row r="5" spans="1:7" s="223" customFormat="1" ht="21" customHeight="1">
      <c r="A5" s="218"/>
      <c r="B5" s="219"/>
      <c r="C5" s="220" t="s">
        <v>403</v>
      </c>
      <c r="D5" s="276" t="str">
        <f ca="1">VLOOKUP($G$5,Répertoire_des_fonctions!$A$7:$E$780,2,0)</f>
        <v>COMMERCIAL RESEAU ET BANQUE</v>
      </c>
      <c r="E5" s="222"/>
      <c r="F5" s="221" t="s">
        <v>1986</v>
      </c>
      <c r="G5" s="276" t="str">
        <f ca="1">RIGHT(CELL("filename",A1),LEN(CELL("filename",A1))-SEARCH("]",CELL("filename",A1)))</f>
        <v>25036</v>
      </c>
    </row>
    <row r="6" spans="1:7" s="223" customFormat="1" ht="21" customHeight="1">
      <c r="A6" s="218"/>
      <c r="B6" s="219"/>
      <c r="C6" s="220" t="s">
        <v>404</v>
      </c>
      <c r="D6" s="276" t="str">
        <f ca="1">VLOOKUP($G$5,Répertoire_des_fonctions!$A$7:$E$780,3,0)</f>
        <v>ACCUEIL CLIENTS RESEAU ET BANQUE</v>
      </c>
      <c r="E6" s="222"/>
      <c r="F6" s="221" t="s">
        <v>1987</v>
      </c>
      <c r="G6" s="276" t="str">
        <f ca="1">VLOOKUP($G$5,Répertoire_des_fonctions!$A$7:$E$780,5,0)</f>
        <v>III.1</v>
      </c>
    </row>
    <row r="7" spans="1:7" s="217" customFormat="1" ht="14.25" customHeight="1">
      <c r="A7" s="213"/>
      <c r="B7" s="224"/>
      <c r="C7" s="683"/>
      <c r="D7" s="225"/>
      <c r="E7" s="226"/>
    </row>
    <row r="8" spans="1:7" s="217" customFormat="1" ht="21" customHeight="1">
      <c r="A8" s="213"/>
      <c r="B8" s="224"/>
      <c r="C8" s="311" t="s">
        <v>1988</v>
      </c>
      <c r="D8" s="270" t="s">
        <v>1991</v>
      </c>
      <c r="E8" s="375" t="s">
        <v>1989</v>
      </c>
      <c r="F8" s="271"/>
      <c r="G8" s="228"/>
    </row>
    <row r="9" spans="1:7" s="217" customFormat="1" ht="21" customHeight="1">
      <c r="A9" s="213"/>
      <c r="B9" s="224"/>
      <c r="C9" s="311" t="s">
        <v>2012</v>
      </c>
      <c r="D9" s="276"/>
      <c r="E9" s="375" t="s">
        <v>1990</v>
      </c>
      <c r="F9" s="277"/>
      <c r="G9" s="222"/>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3" customHeight="1">
      <c r="A12" s="239" t="s">
        <v>959</v>
      </c>
      <c r="B12" s="240" t="s">
        <v>1982</v>
      </c>
      <c r="C12" s="263" t="s">
        <v>432</v>
      </c>
      <c r="D12" s="263" t="s">
        <v>431</v>
      </c>
      <c r="E12" s="264" t="s">
        <v>1997</v>
      </c>
      <c r="F12" s="242" t="s">
        <v>2056</v>
      </c>
      <c r="G12" s="242" t="s">
        <v>1984</v>
      </c>
    </row>
    <row r="13" spans="1:7" s="243" customFormat="1" ht="48">
      <c r="A13" s="239"/>
      <c r="B13" s="408"/>
      <c r="C13" s="687" t="s">
        <v>5</v>
      </c>
      <c r="D13" s="688" t="s">
        <v>605</v>
      </c>
      <c r="E13" s="689" t="s">
        <v>1017</v>
      </c>
      <c r="F13" s="430" t="s">
        <v>1996</v>
      </c>
      <c r="G13" s="431"/>
    </row>
    <row r="14" spans="1:7" s="243" customFormat="1" ht="75.5" customHeight="1">
      <c r="A14" s="239"/>
      <c r="B14" s="408"/>
      <c r="C14" s="690" t="s">
        <v>9</v>
      </c>
      <c r="D14" s="691" t="s">
        <v>2214</v>
      </c>
      <c r="E14" s="692" t="s">
        <v>1036</v>
      </c>
      <c r="F14" s="432" t="s">
        <v>1996</v>
      </c>
      <c r="G14" s="433"/>
    </row>
    <row r="15" spans="1:7" s="243" customFormat="1" ht="80">
      <c r="A15" s="239"/>
      <c r="B15" s="408"/>
      <c r="C15" s="690" t="s">
        <v>2138</v>
      </c>
      <c r="D15" s="691" t="s">
        <v>2139</v>
      </c>
      <c r="E15" s="692" t="s">
        <v>1042</v>
      </c>
      <c r="F15" s="432" t="s">
        <v>1996</v>
      </c>
      <c r="G15" s="433"/>
    </row>
    <row r="16" spans="1:7" s="243" customFormat="1" ht="32">
      <c r="A16" s="239"/>
      <c r="B16" s="408"/>
      <c r="C16" s="690" t="s">
        <v>54</v>
      </c>
      <c r="D16" s="691" t="s">
        <v>650</v>
      </c>
      <c r="E16" s="692" t="s">
        <v>1231</v>
      </c>
      <c r="F16" s="432" t="s">
        <v>1996</v>
      </c>
      <c r="G16" s="433"/>
    </row>
    <row r="17" spans="1:9" s="243" customFormat="1" ht="64">
      <c r="A17" s="239"/>
      <c r="B17" s="408"/>
      <c r="C17" s="690" t="s">
        <v>64</v>
      </c>
      <c r="D17" s="691" t="s">
        <v>661</v>
      </c>
      <c r="E17" s="692" t="s">
        <v>1260</v>
      </c>
      <c r="F17" s="432" t="s">
        <v>1996</v>
      </c>
      <c r="G17" s="433"/>
    </row>
    <row r="18" spans="1:9" s="243" customFormat="1" ht="80">
      <c r="A18" s="239"/>
      <c r="B18" s="408"/>
      <c r="C18" s="690" t="s">
        <v>662</v>
      </c>
      <c r="D18" s="691" t="s">
        <v>2222</v>
      </c>
      <c r="E18" s="692" t="s">
        <v>1266</v>
      </c>
      <c r="F18" s="432" t="s">
        <v>1996</v>
      </c>
      <c r="G18" s="433"/>
    </row>
    <row r="19" spans="1:9" s="243" customFormat="1" ht="80">
      <c r="A19" s="239"/>
      <c r="B19" s="408"/>
      <c r="C19" s="690" t="s">
        <v>170</v>
      </c>
      <c r="D19" s="691" t="s">
        <v>2215</v>
      </c>
      <c r="E19" s="692" t="s">
        <v>1437</v>
      </c>
      <c r="F19" s="432" t="s">
        <v>1996</v>
      </c>
      <c r="G19" s="433"/>
    </row>
    <row r="20" spans="1:9" s="243" customFormat="1" ht="64">
      <c r="A20" s="239"/>
      <c r="B20" s="408"/>
      <c r="C20" s="690" t="s">
        <v>181</v>
      </c>
      <c r="D20" s="691" t="s">
        <v>2135</v>
      </c>
      <c r="E20" s="692" t="s">
        <v>1488</v>
      </c>
      <c r="F20" s="432" t="s">
        <v>1996</v>
      </c>
      <c r="G20" s="433"/>
    </row>
    <row r="21" spans="1:9" s="243" customFormat="1" ht="64">
      <c r="A21" s="239"/>
      <c r="B21" s="408"/>
      <c r="C21" s="690" t="s">
        <v>2129</v>
      </c>
      <c r="D21" s="691" t="s">
        <v>2134</v>
      </c>
      <c r="E21" s="692" t="s">
        <v>1482</v>
      </c>
      <c r="F21" s="432" t="s">
        <v>1996</v>
      </c>
      <c r="G21" s="433"/>
    </row>
    <row r="22" spans="1:9" s="243" customFormat="1" ht="80">
      <c r="A22" s="239"/>
      <c r="B22" s="408"/>
      <c r="C22" s="690" t="s">
        <v>2130</v>
      </c>
      <c r="D22" s="691" t="s">
        <v>2137</v>
      </c>
      <c r="E22" s="692" t="s">
        <v>1494</v>
      </c>
      <c r="F22" s="432" t="s">
        <v>1996</v>
      </c>
      <c r="G22" s="433"/>
    </row>
    <row r="23" spans="1:9" s="243" customFormat="1" ht="64">
      <c r="A23" s="239"/>
      <c r="B23" s="408"/>
      <c r="C23" s="693" t="s">
        <v>184</v>
      </c>
      <c r="D23" s="694" t="s">
        <v>2136</v>
      </c>
      <c r="E23" s="695" t="s">
        <v>1506</v>
      </c>
      <c r="F23" s="434" t="s">
        <v>1996</v>
      </c>
      <c r="G23" s="435"/>
    </row>
    <row r="24" spans="1:9" ht="27.75" customHeight="1">
      <c r="C24" s="260" t="s">
        <v>1992</v>
      </c>
      <c r="D24" s="285"/>
      <c r="E24" s="379"/>
      <c r="F24" s="260" t="s">
        <v>1992</v>
      </c>
    </row>
    <row r="25" spans="1:9" s="210" customFormat="1">
      <c r="A25" s="207"/>
      <c r="B25" s="208"/>
      <c r="C25" s="260" t="s">
        <v>1993</v>
      </c>
      <c r="D25" s="285"/>
      <c r="E25" s="379"/>
      <c r="F25" s="260" t="s">
        <v>1995</v>
      </c>
      <c r="G25" s="207"/>
      <c r="H25" s="207"/>
    </row>
    <row r="26" spans="1:9" s="210" customFormat="1">
      <c r="A26" s="207"/>
      <c r="B26" s="208"/>
      <c r="C26" s="669" t="s">
        <v>1994</v>
      </c>
      <c r="D26" s="285"/>
      <c r="E26" s="379"/>
      <c r="F26" s="262" t="s">
        <v>1994</v>
      </c>
      <c r="G26" s="207"/>
      <c r="H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sheetData>
  <sheetProtection algorithmName="SHA-512" hashValue="FEie0uGjmaHCAMTQ53PbMZ1HXafjmsJRTLZOcYvuC8zAJe8B4khN36bIS4i47oUOZNmSK1/7dE+D3r4ksH6t7w==" saltValue="LgHeYK7Amc40qvURDQpF4Q==" spinCount="100000" sheet="1" objects="1" scenarios="1"/>
  <autoFilter ref="A12:G23" xr:uid="{00000000-0009-0000-0000-000027000000}"/>
  <mergeCells count="1">
    <mergeCell ref="C11:G11"/>
  </mergeCells>
  <conditionalFormatting sqref="C4 C7">
    <cfRule type="containsText" dxfId="4842" priority="88" operator="containsText" text="Choisie">
      <formula>NOT(ISERROR(SEARCH("Choisie",C4)))</formula>
    </cfRule>
    <cfRule type="containsText" dxfId="4841" priority="89" operator="containsText" text="clé">
      <formula>NOT(ISERROR(SEARCH("clé",C4)))</formula>
    </cfRule>
    <cfRule type="containsText" dxfId="4840" priority="90" operator="containsText" text="UTILE">
      <formula>NOT(ISERROR(SEARCH("UTILE",C4)))</formula>
    </cfRule>
  </conditionalFormatting>
  <conditionalFormatting sqref="B27:C71">
    <cfRule type="expression" dxfId="4839" priority="70">
      <formula>$B27="Z. Compétences Managériales"</formula>
    </cfRule>
    <cfRule type="expression" dxfId="4838" priority="71">
      <formula>$B27="Y. Compétences comportementales"</formula>
    </cfRule>
    <cfRule type="expression" dxfId="4837" priority="72">
      <formula>$B27="X. Digital"</formula>
    </cfRule>
    <cfRule type="expression" dxfId="4836" priority="73">
      <formula>$B27="P.  Projet"</formula>
    </cfRule>
    <cfRule type="expression" dxfId="4835" priority="74">
      <formula>$B27="O.  Communication"</formula>
    </cfRule>
    <cfRule type="expression" dxfId="4834" priority="75">
      <formula>$B27="N .  Système d'informations"</formula>
    </cfRule>
    <cfRule type="expression" dxfId="4833" priority="76">
      <formula>$B27="M.  Marketing"</formula>
    </cfRule>
    <cfRule type="expression" dxfId="4832" priority="77">
      <formula>$B27="L.  Ressources Humaines"</formula>
    </cfRule>
    <cfRule type="expression" dxfId="4831" priority="78">
      <formula>$B27="K.  Audit / Risques"</formula>
    </cfRule>
    <cfRule type="expression" dxfId="4830" priority="79">
      <formula>$B27="J.  Administration / Services Généraux"</formula>
    </cfRule>
    <cfRule type="expression" dxfId="4829" priority="80">
      <formula>$B27="I.  Immobilier"</formula>
    </cfRule>
    <cfRule type="expression" dxfId="4828" priority="81">
      <formula>$B27="H.  Finance / Contrôle de Gestion / Comptabilité"</formula>
    </cfRule>
    <cfRule type="expression" dxfId="4827" priority="82">
      <formula>$B27="G.  Achats"</formula>
    </cfRule>
    <cfRule type="expression" dxfId="4826" priority="83">
      <formula>$B27="F.  Entreprises"</formula>
    </cfRule>
    <cfRule type="expression" dxfId="4825" priority="84">
      <formula>$B27="E. Excellence opérationnelle  Banque de détail"</formula>
    </cfRule>
    <cfRule type="expression" dxfId="4824" priority="85">
      <formula>$B27="D. Excellence opérationnelle Expertise transverse"</formula>
    </cfRule>
    <cfRule type="expression" dxfId="4823" priority="86">
      <formula>$B27="C. Gestion des risques"</formula>
    </cfRule>
    <cfRule type="expression" dxfId="4822" priority="87">
      <formula>$B27="B. Vente, Conseil"</formula>
    </cfRule>
    <cfRule type="expression" dxfId="4821" priority="91">
      <formula>$B27="A. Accueil, orientation"</formula>
    </cfRule>
  </conditionalFormatting>
  <conditionalFormatting sqref="C8 C10">
    <cfRule type="containsText" dxfId="4820" priority="67" operator="containsText" text="Choisie">
      <formula>NOT(ISERROR(SEARCH("Choisie",C8)))</formula>
    </cfRule>
    <cfRule type="containsText" dxfId="4819" priority="68" operator="containsText" text="clé">
      <formula>NOT(ISERROR(SEARCH("clé",C8)))</formula>
    </cfRule>
    <cfRule type="containsText" dxfId="4818" priority="69" operator="containsText" text="UTILE">
      <formula>NOT(ISERROR(SEARCH("UTILE",C8)))</formula>
    </cfRule>
  </conditionalFormatting>
  <conditionalFormatting sqref="B24:C26">
    <cfRule type="expression" dxfId="4817" priority="20">
      <formula>$B24="Z. Compétences Managériales"</formula>
    </cfRule>
    <cfRule type="expression" dxfId="4816" priority="21">
      <formula>$B24="Y. Compétences comportementales"</formula>
    </cfRule>
    <cfRule type="expression" dxfId="4815" priority="22">
      <formula>$B24="X. Digital"</formula>
    </cfRule>
    <cfRule type="expression" dxfId="4814" priority="23">
      <formula>$B24="P.  Projet"</formula>
    </cfRule>
    <cfRule type="expression" dxfId="4813" priority="24">
      <formula>$B24="O.  Communication"</formula>
    </cfRule>
    <cfRule type="expression" dxfId="4812" priority="25">
      <formula>$B24="N .  Système d'informations"</formula>
    </cfRule>
    <cfRule type="expression" dxfId="4811" priority="26">
      <formula>$B24="M.  Marketing"</formula>
    </cfRule>
    <cfRule type="expression" dxfId="4810" priority="27">
      <formula>$B24="L.  Ressources Humaines"</formula>
    </cfRule>
    <cfRule type="expression" dxfId="4809" priority="28">
      <formula>$B24="K.  Audit / Risques"</formula>
    </cfRule>
    <cfRule type="expression" dxfId="4808" priority="29">
      <formula>$B24="J.  Administration / Services Généraux"</formula>
    </cfRule>
    <cfRule type="expression" dxfId="4807" priority="30">
      <formula>$B24="I.  Immobilier"</formula>
    </cfRule>
    <cfRule type="expression" dxfId="4806" priority="31">
      <formula>$B24="H.  Finance / Contrôle de Gestion / Comptabilité"</formula>
    </cfRule>
    <cfRule type="expression" dxfId="4805" priority="32">
      <formula>$B24="G.  Achats"</formula>
    </cfRule>
    <cfRule type="expression" dxfId="4804" priority="33">
      <formula>$B24="F.  Entreprises"</formula>
    </cfRule>
    <cfRule type="expression" dxfId="4803" priority="34">
      <formula>$B24="E. Excellence opérationnelle  Banque de détail"</formula>
    </cfRule>
    <cfRule type="expression" dxfId="4802" priority="35">
      <formula>$B24="D. Excellence opérationnelle Expertise transverse"</formula>
    </cfRule>
    <cfRule type="expression" dxfId="4801" priority="36">
      <formula>$B24="C. Gestion des risques"</formula>
    </cfRule>
    <cfRule type="expression" dxfId="4800" priority="37">
      <formula>$B24="B. Vente, Conseil"</formula>
    </cfRule>
    <cfRule type="expression" dxfId="4799" priority="38">
      <formula>$B24="A. Accueil, orientation"</formula>
    </cfRule>
  </conditionalFormatting>
  <conditionalFormatting sqref="F24:F26">
    <cfRule type="expression" dxfId="4798" priority="1">
      <formula>$B24="Z. Compétences Managériales"</formula>
    </cfRule>
    <cfRule type="expression" dxfId="4797" priority="2">
      <formula>$B24="Y. Compétences comportementales"</formula>
    </cfRule>
    <cfRule type="expression" dxfId="4796" priority="3">
      <formula>$B24="X. Digital"</formula>
    </cfRule>
    <cfRule type="expression" dxfId="4795" priority="4">
      <formula>$B24="P.  Projet"</formula>
    </cfRule>
    <cfRule type="expression" dxfId="4794" priority="5">
      <formula>$B24="O.  Communication"</formula>
    </cfRule>
    <cfRule type="expression" dxfId="4793" priority="6">
      <formula>$B24="N .  Système d'informations"</formula>
    </cfRule>
    <cfRule type="expression" dxfId="4792" priority="7">
      <formula>$B24="M.  Marketing"</formula>
    </cfRule>
    <cfRule type="expression" dxfId="4791" priority="8">
      <formula>$B24="L.  Ressources Humaines"</formula>
    </cfRule>
    <cfRule type="expression" dxfId="4790" priority="9">
      <formula>$B24="K.  Audit / Risques"</formula>
    </cfRule>
    <cfRule type="expression" dxfId="4789" priority="10">
      <formula>$B24="J.  Administration / Services Généraux"</formula>
    </cfRule>
    <cfRule type="expression" dxfId="4788" priority="11">
      <formula>$B24="I.  Immobilier"</formula>
    </cfRule>
    <cfRule type="expression" dxfId="4787" priority="12">
      <formula>$B24="H.  Finance / Contrôle de Gestion / Comptabilité"</formula>
    </cfRule>
    <cfRule type="expression" dxfId="4786" priority="13">
      <formula>$B24="G.  Achats"</formula>
    </cfRule>
    <cfRule type="expression" dxfId="4785" priority="14">
      <formula>$B24="F.  Entreprises"</formula>
    </cfRule>
    <cfRule type="expression" dxfId="4784" priority="15">
      <formula>$B24="E. Excellence opérationnelle  Banque de détail"</formula>
    </cfRule>
    <cfRule type="expression" dxfId="4783" priority="16">
      <formula>$B24="D. Excellence opérationnelle Expertise transverse"</formula>
    </cfRule>
    <cfRule type="expression" dxfId="4782" priority="17">
      <formula>$B24="C. Gestion des risques"</formula>
    </cfRule>
    <cfRule type="expression" dxfId="4781" priority="18">
      <formula>$B24="B. Vente, Conseil"</formula>
    </cfRule>
    <cfRule type="expression" dxfId="4780" priority="19">
      <formula>$B24="A. Accueil, orientation"</formula>
    </cfRule>
  </conditionalFormatting>
  <printOptions horizontalCentered="1"/>
  <pageMargins left="0.23622047244094491" right="0.23622047244094491" top="0.74803149606299213" bottom="0.55000000000000004" header="0" footer="0"/>
  <pageSetup paperSize="9" scale="65" fitToHeight="0" orientation="portrait" r:id="rId1"/>
  <headerFooter>
    <oddFooter>&amp;C&amp;1#&amp;"Calibri"&amp;10&amp;K0078D7C1 - Interne</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31">
    <tabColor theme="9" tint="0.89999084444715716"/>
  </sheetPr>
  <dimension ref="A1:H35"/>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1.33203125" style="279" customWidth="1" collapsed="1"/>
    <col min="4" max="4" width="77.33203125" style="248" customWidth="1"/>
    <col min="5" max="5" width="10.5" style="210" customWidth="1"/>
    <col min="6" max="6" width="13"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25067 - CHARGE DE CLIENTELE  LA POSTE REMPLACANT III.1</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25067</v>
      </c>
    </row>
    <row r="6" spans="1:7"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III.1</v>
      </c>
    </row>
    <row r="7" spans="1:7" s="248" customFormat="1" ht="6.75" customHeight="1">
      <c r="A7" s="230"/>
      <c r="B7" s="279"/>
      <c r="C7" s="676"/>
      <c r="D7" s="281"/>
      <c r="E7" s="282"/>
    </row>
    <row r="8" spans="1:7" s="248" customFormat="1" ht="26.25" customHeight="1">
      <c r="A8" s="268"/>
      <c r="B8" s="279"/>
      <c r="C8" s="414" t="s">
        <v>1988</v>
      </c>
      <c r="D8" s="270" t="s">
        <v>1991</v>
      </c>
      <c r="E8" s="375" t="s">
        <v>1989</v>
      </c>
      <c r="F8" s="271"/>
      <c r="G8" s="283"/>
    </row>
    <row r="9" spans="1:7" s="248" customFormat="1" ht="26.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2" customHeight="1">
      <c r="A12" s="239" t="s">
        <v>959</v>
      </c>
      <c r="B12" s="240" t="s">
        <v>1982</v>
      </c>
      <c r="C12" s="263" t="s">
        <v>432</v>
      </c>
      <c r="D12" s="263" t="s">
        <v>431</v>
      </c>
      <c r="E12" s="264" t="s">
        <v>1997</v>
      </c>
      <c r="F12" s="242" t="s">
        <v>2056</v>
      </c>
      <c r="G12" s="242" t="s">
        <v>1984</v>
      </c>
    </row>
    <row r="13" spans="1:7" s="243" customFormat="1" ht="48">
      <c r="A13" s="239"/>
      <c r="B13" s="408"/>
      <c r="C13" s="687" t="s">
        <v>5</v>
      </c>
      <c r="D13" s="688" t="s">
        <v>605</v>
      </c>
      <c r="E13" s="689" t="s">
        <v>1017</v>
      </c>
      <c r="F13" s="430" t="s">
        <v>1996</v>
      </c>
      <c r="G13" s="431"/>
    </row>
    <row r="14" spans="1:7" s="243" customFormat="1" ht="32">
      <c r="A14" s="239"/>
      <c r="B14" s="408"/>
      <c r="C14" s="690" t="s">
        <v>6</v>
      </c>
      <c r="D14" s="691" t="s">
        <v>409</v>
      </c>
      <c r="E14" s="692" t="s">
        <v>1028</v>
      </c>
      <c r="F14" s="432" t="s">
        <v>1996</v>
      </c>
      <c r="G14" s="433"/>
    </row>
    <row r="15" spans="1:7" s="243" customFormat="1" ht="80">
      <c r="A15" s="239"/>
      <c r="B15" s="408"/>
      <c r="C15" s="690" t="s">
        <v>9</v>
      </c>
      <c r="D15" s="691" t="s">
        <v>2214</v>
      </c>
      <c r="E15" s="692" t="s">
        <v>1036</v>
      </c>
      <c r="F15" s="432" t="s">
        <v>1996</v>
      </c>
      <c r="G15" s="433"/>
    </row>
    <row r="16" spans="1:7" s="243" customFormat="1" ht="80">
      <c r="A16" s="239"/>
      <c r="B16" s="408"/>
      <c r="C16" s="690" t="s">
        <v>2138</v>
      </c>
      <c r="D16" s="691" t="s">
        <v>2139</v>
      </c>
      <c r="E16" s="692" t="s">
        <v>1042</v>
      </c>
      <c r="F16" s="432" t="s">
        <v>1996</v>
      </c>
      <c r="G16" s="433"/>
    </row>
    <row r="17" spans="1:8" s="243" customFormat="1" ht="24">
      <c r="A17" s="239"/>
      <c r="B17" s="408"/>
      <c r="C17" s="690" t="s">
        <v>611</v>
      </c>
      <c r="D17" s="691" t="s">
        <v>413</v>
      </c>
      <c r="E17" s="692" t="s">
        <v>1089</v>
      </c>
      <c r="F17" s="432" t="s">
        <v>1996</v>
      </c>
      <c r="G17" s="433"/>
    </row>
    <row r="18" spans="1:8" s="243" customFormat="1" ht="64">
      <c r="A18" s="239"/>
      <c r="B18" s="408"/>
      <c r="C18" s="690" t="s">
        <v>2126</v>
      </c>
      <c r="D18" s="691" t="s">
        <v>414</v>
      </c>
      <c r="E18" s="692" t="s">
        <v>1103</v>
      </c>
      <c r="F18" s="432" t="s">
        <v>1996</v>
      </c>
      <c r="G18" s="433"/>
    </row>
    <row r="19" spans="1:8" s="243" customFormat="1" ht="64">
      <c r="A19" s="239"/>
      <c r="B19" s="408"/>
      <c r="C19" s="690" t="s">
        <v>174</v>
      </c>
      <c r="D19" s="691" t="s">
        <v>620</v>
      </c>
      <c r="E19" s="692" t="s">
        <v>1459</v>
      </c>
      <c r="F19" s="432" t="s">
        <v>1996</v>
      </c>
      <c r="G19" s="433"/>
    </row>
    <row r="20" spans="1:8" s="243" customFormat="1" ht="64">
      <c r="A20" s="239"/>
      <c r="B20" s="408"/>
      <c r="C20" s="690" t="s">
        <v>2129</v>
      </c>
      <c r="D20" s="691" t="s">
        <v>2134</v>
      </c>
      <c r="E20" s="692" t="s">
        <v>1482</v>
      </c>
      <c r="F20" s="432" t="s">
        <v>1996</v>
      </c>
      <c r="G20" s="433"/>
    </row>
    <row r="21" spans="1:8" s="243" customFormat="1" ht="80">
      <c r="A21" s="239"/>
      <c r="B21" s="408"/>
      <c r="C21" s="690" t="s">
        <v>2130</v>
      </c>
      <c r="D21" s="691" t="s">
        <v>2137</v>
      </c>
      <c r="E21" s="692" t="s">
        <v>1494</v>
      </c>
      <c r="F21" s="432" t="s">
        <v>1996</v>
      </c>
      <c r="G21" s="433"/>
    </row>
    <row r="22" spans="1:8" s="243" customFormat="1" ht="64">
      <c r="A22" s="239"/>
      <c r="B22" s="408"/>
      <c r="C22" s="690" t="s">
        <v>189</v>
      </c>
      <c r="D22" s="691" t="s">
        <v>2143</v>
      </c>
      <c r="E22" s="692" t="s">
        <v>1535</v>
      </c>
      <c r="F22" s="432" t="s">
        <v>1996</v>
      </c>
      <c r="G22" s="433"/>
    </row>
    <row r="23" spans="1:8" s="243" customFormat="1" ht="64">
      <c r="A23" s="239"/>
      <c r="B23" s="408"/>
      <c r="C23" s="690" t="s">
        <v>181</v>
      </c>
      <c r="D23" s="691" t="s">
        <v>2135</v>
      </c>
      <c r="E23" s="692" t="s">
        <v>1488</v>
      </c>
      <c r="F23" s="432" t="s">
        <v>1996</v>
      </c>
      <c r="G23" s="433"/>
    </row>
    <row r="24" spans="1:8" s="243" customFormat="1" ht="64">
      <c r="A24" s="239"/>
      <c r="B24" s="408"/>
      <c r="C24" s="693" t="s">
        <v>184</v>
      </c>
      <c r="D24" s="694" t="s">
        <v>2136</v>
      </c>
      <c r="E24" s="695" t="s">
        <v>1506</v>
      </c>
      <c r="F24" s="434" t="s">
        <v>1996</v>
      </c>
      <c r="G24" s="435"/>
    </row>
    <row r="25" spans="1:8" ht="27.75" customHeight="1">
      <c r="C25" s="260" t="s">
        <v>1992</v>
      </c>
      <c r="D25" s="285"/>
      <c r="E25" s="379"/>
      <c r="F25" s="260" t="s">
        <v>1992</v>
      </c>
    </row>
    <row r="26" spans="1:8" s="210" customFormat="1">
      <c r="A26" s="207"/>
      <c r="B26" s="208"/>
      <c r="C26" s="260" t="s">
        <v>1993</v>
      </c>
      <c r="D26" s="285"/>
      <c r="E26" s="379"/>
      <c r="F26" s="260" t="s">
        <v>1995</v>
      </c>
      <c r="G26" s="207"/>
      <c r="H26" s="207"/>
    </row>
    <row r="27" spans="1:8" s="210" customFormat="1">
      <c r="A27" s="207"/>
      <c r="B27" s="208"/>
      <c r="C27" s="669" t="s">
        <v>1994</v>
      </c>
      <c r="D27" s="285"/>
      <c r="E27" s="379"/>
      <c r="F27" s="262" t="s">
        <v>1994</v>
      </c>
      <c r="G27" s="207"/>
      <c r="H27" s="207"/>
    </row>
    <row r="28" spans="1:8" s="210" customFormat="1">
      <c r="A28" s="207"/>
      <c r="B28" s="208"/>
      <c r="C28" s="279"/>
      <c r="D28" s="285"/>
      <c r="E28" s="379"/>
      <c r="F28" s="207"/>
      <c r="G28" s="207"/>
      <c r="H28" s="207"/>
    </row>
    <row r="29" spans="1:8" s="210" customFormat="1">
      <c r="A29" s="207"/>
      <c r="B29" s="208"/>
      <c r="C29" s="279"/>
      <c r="D29" s="285"/>
      <c r="E29" s="379"/>
      <c r="F29" s="207"/>
      <c r="G29" s="207"/>
      <c r="H29" s="207"/>
    </row>
    <row r="30" spans="1:8" s="210" customFormat="1">
      <c r="A30" s="207"/>
      <c r="B30" s="208"/>
      <c r="C30" s="279"/>
      <c r="D30" s="285"/>
      <c r="E30" s="379"/>
      <c r="F30" s="207"/>
      <c r="G30" s="207"/>
      <c r="H30" s="207"/>
    </row>
    <row r="31" spans="1:8" s="210" customFormat="1">
      <c r="A31" s="207"/>
      <c r="B31" s="208"/>
      <c r="C31" s="279"/>
      <c r="D31" s="285"/>
      <c r="E31" s="379"/>
      <c r="F31" s="207"/>
      <c r="G31" s="207"/>
      <c r="H31" s="207"/>
    </row>
    <row r="32" spans="1:8" s="210" customFormat="1">
      <c r="A32" s="207"/>
      <c r="B32" s="208"/>
      <c r="C32" s="279"/>
      <c r="D32" s="285"/>
      <c r="E32" s="379"/>
      <c r="F32" s="207"/>
      <c r="G32" s="207"/>
      <c r="H32" s="207"/>
    </row>
    <row r="33" spans="5:5">
      <c r="E33" s="379"/>
    </row>
    <row r="34" spans="5:5">
      <c r="E34" s="379"/>
    </row>
    <row r="35" spans="5:5">
      <c r="E35" s="379"/>
    </row>
  </sheetData>
  <sheetProtection algorithmName="SHA-512" hashValue="Y09/b7OC1Fb9vYqBxQctzbAMBzV9aMd6N7qR9vi3thWAcYxI+7mVMDnoDKVHefxspTQPygm85hhy1oKqV3UW/Q==" saltValue="0nl99iEK4mUBguB1AEo0vw==" spinCount="100000" sheet="1" objects="1" scenarios="1"/>
  <autoFilter ref="A12:G24" xr:uid="{00000000-0009-0000-0000-000028000000}"/>
  <mergeCells count="1">
    <mergeCell ref="C11:G11"/>
  </mergeCells>
  <conditionalFormatting sqref="C4 C7">
    <cfRule type="containsText" dxfId="4779" priority="50" operator="containsText" text="Choisie">
      <formula>NOT(ISERROR(SEARCH("Choisie",C4)))</formula>
    </cfRule>
    <cfRule type="containsText" dxfId="4778" priority="51" operator="containsText" text="clé">
      <formula>NOT(ISERROR(SEARCH("clé",C4)))</formula>
    </cfRule>
    <cfRule type="containsText" dxfId="4777" priority="52" operator="containsText" text="UTILE">
      <formula>NOT(ISERROR(SEARCH("UTILE",C4)))</formula>
    </cfRule>
  </conditionalFormatting>
  <conditionalFormatting sqref="B25:C72">
    <cfRule type="expression" dxfId="4776" priority="32">
      <formula>$B25="Z. Compétences Managériales"</formula>
    </cfRule>
    <cfRule type="expression" dxfId="4775" priority="33">
      <formula>$B25="Y. Compétences comportementales"</formula>
    </cfRule>
    <cfRule type="expression" dxfId="4774" priority="34">
      <formula>$B25="X. Digital"</formula>
    </cfRule>
    <cfRule type="expression" dxfId="4773" priority="35">
      <formula>$B25="P.  Projet"</formula>
    </cfRule>
    <cfRule type="expression" dxfId="4772" priority="36">
      <formula>$B25="O.  Communication"</formula>
    </cfRule>
    <cfRule type="expression" dxfId="4771" priority="37">
      <formula>$B25="N .  Système d'informations"</formula>
    </cfRule>
    <cfRule type="expression" dxfId="4770" priority="38">
      <formula>$B25="M.  Marketing"</formula>
    </cfRule>
    <cfRule type="expression" dxfId="4769" priority="39">
      <formula>$B25="L.  Ressources Humaines"</formula>
    </cfRule>
    <cfRule type="expression" dxfId="4768" priority="40">
      <formula>$B25="K.  Audit / Risques"</formula>
    </cfRule>
    <cfRule type="expression" dxfId="4767" priority="41">
      <formula>$B25="J.  Administration / Services Généraux"</formula>
    </cfRule>
    <cfRule type="expression" dxfId="4766" priority="42">
      <formula>$B25="I.  Immobilier"</formula>
    </cfRule>
    <cfRule type="expression" dxfId="4765" priority="43">
      <formula>$B25="H.  Finance / Contrôle de Gestion / Comptabilité"</formula>
    </cfRule>
    <cfRule type="expression" dxfId="4764" priority="44">
      <formula>$B25="G.  Achats"</formula>
    </cfRule>
    <cfRule type="expression" dxfId="4763" priority="45">
      <formula>$B25="F.  Entreprises"</formula>
    </cfRule>
    <cfRule type="expression" dxfId="4762" priority="46">
      <formula>$B25="E. Excellence opérationnelle  Banque de détail"</formula>
    </cfRule>
    <cfRule type="expression" dxfId="4761" priority="47">
      <formula>$B25="D. Excellence opérationnelle Expertise transverse"</formula>
    </cfRule>
    <cfRule type="expression" dxfId="4760" priority="48">
      <formula>$B25="C. Gestion des risques"</formula>
    </cfRule>
    <cfRule type="expression" dxfId="4759" priority="49">
      <formula>$B25="B. Vente, Conseil"</formula>
    </cfRule>
    <cfRule type="expression" dxfId="4758" priority="53">
      <formula>$B25="A. Accueil, orientation"</formula>
    </cfRule>
  </conditionalFormatting>
  <conditionalFormatting sqref="C8 C10">
    <cfRule type="containsText" dxfId="4757" priority="29" operator="containsText" text="Choisie">
      <formula>NOT(ISERROR(SEARCH("Choisie",C8)))</formula>
    </cfRule>
    <cfRule type="containsText" dxfId="4756" priority="30" operator="containsText" text="clé">
      <formula>NOT(ISERROR(SEARCH("clé",C8)))</formula>
    </cfRule>
    <cfRule type="containsText" dxfId="4755" priority="31" operator="containsText" text="UTILE">
      <formula>NOT(ISERROR(SEARCH("UTILE",C8)))</formula>
    </cfRule>
  </conditionalFormatting>
  <conditionalFormatting sqref="F25:F27">
    <cfRule type="expression" dxfId="4754" priority="10">
      <formula>$B25="Z. Compétences Managériales"</formula>
    </cfRule>
    <cfRule type="expression" dxfId="4753" priority="11">
      <formula>$B25="Y. Compétences comportementales"</formula>
    </cfRule>
    <cfRule type="expression" dxfId="4752" priority="12">
      <formula>$B25="X. Digital"</formula>
    </cfRule>
    <cfRule type="expression" dxfId="4751" priority="13">
      <formula>$B25="P.  Projet"</formula>
    </cfRule>
    <cfRule type="expression" dxfId="4750" priority="14">
      <formula>$B25="O.  Communication"</formula>
    </cfRule>
    <cfRule type="expression" dxfId="4749" priority="15">
      <formula>$B25="N .  Système d'informations"</formula>
    </cfRule>
    <cfRule type="expression" dxfId="4748" priority="16">
      <formula>$B25="M.  Marketing"</formula>
    </cfRule>
    <cfRule type="expression" dxfId="4747" priority="17">
      <formula>$B25="L.  Ressources Humaines"</formula>
    </cfRule>
    <cfRule type="expression" dxfId="4746" priority="18">
      <formula>$B25="K.  Audit / Risques"</formula>
    </cfRule>
    <cfRule type="expression" dxfId="4745" priority="19">
      <formula>$B25="J.  Administration / Services Généraux"</formula>
    </cfRule>
    <cfRule type="expression" dxfId="4744" priority="20">
      <formula>$B25="I.  Immobilier"</formula>
    </cfRule>
    <cfRule type="expression" dxfId="4743" priority="21">
      <formula>$B25="H.  Finance / Contrôle de Gestion / Comptabilité"</formula>
    </cfRule>
    <cfRule type="expression" dxfId="4742" priority="22">
      <formula>$B25="G.  Achats"</formula>
    </cfRule>
    <cfRule type="expression" dxfId="4741" priority="23">
      <formula>$B25="F.  Entreprises"</formula>
    </cfRule>
    <cfRule type="expression" dxfId="4740" priority="24">
      <formula>$B25="E. Excellence opérationnelle  Banque de détail"</formula>
    </cfRule>
    <cfRule type="expression" dxfId="4739" priority="25">
      <formula>$B25="D. Excellence opérationnelle Expertise transverse"</formula>
    </cfRule>
    <cfRule type="expression" dxfId="4738" priority="26">
      <formula>$B25="C. Gestion des risques"</formula>
    </cfRule>
    <cfRule type="expression" dxfId="4737" priority="27">
      <formula>$B25="B. Vente, Conseil"</formula>
    </cfRule>
    <cfRule type="expression" dxfId="4736" priority="28">
      <formula>$B25="A. Accueil, orientation"</formula>
    </cfRule>
  </conditionalFormatting>
  <printOptions horizontalCentered="1"/>
  <pageMargins left="0.23622047244094491" right="0.23622047244094491" top="0.74803149606299213" bottom="0.48" header="0" footer="0"/>
  <pageSetup paperSize="9" scale="65" fitToHeight="0" orientation="portrait" r:id="rId1"/>
  <headerFooter>
    <oddFooter>&amp;C&amp;1#&amp;"Calibri"&amp;10&amp;K0078D7C1 - Interne</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32">
    <tabColor theme="9" tint="0.89999084444715716"/>
  </sheetPr>
  <dimension ref="A1:I34"/>
  <sheetViews>
    <sheetView showGridLines="0" topLeftCell="C1" zoomScale="90" zoomScaleNormal="90" workbookViewId="0"/>
  </sheetViews>
  <sheetFormatPr baseColWidth="10" defaultColWidth="11.5" defaultRowHeight="14" outlineLevelCol="1"/>
  <cols>
    <col min="1" max="1" width="11.5" style="157" hidden="1" customWidth="1" outlineLevel="1"/>
    <col min="2" max="2" width="21.5" style="158" hidden="1" customWidth="1" outlineLevel="1"/>
    <col min="3" max="3" width="19.1640625" style="154" customWidth="1" collapsed="1"/>
    <col min="4" max="4" width="77.33203125" style="153" customWidth="1"/>
    <col min="5" max="5" width="9.5" style="159" customWidth="1"/>
    <col min="6" max="7" width="12.83203125" style="157" customWidth="1"/>
    <col min="8" max="16384" width="11.5" style="157"/>
  </cols>
  <sheetData>
    <row r="1" spans="1:7" ht="21">
      <c r="D1" s="696" t="s">
        <v>1983</v>
      </c>
    </row>
    <row r="2" spans="1:7" ht="24">
      <c r="D2" s="660" t="s">
        <v>2051</v>
      </c>
    </row>
    <row r="3" spans="1:7" ht="18" customHeight="1">
      <c r="D3" s="697"/>
    </row>
    <row r="4" spans="1:7" s="153" customFormat="1" ht="21" customHeight="1">
      <c r="A4" s="312"/>
      <c r="B4" s="178"/>
      <c r="C4" s="698" t="s">
        <v>1985</v>
      </c>
      <c r="D4" s="314" t="str">
        <f ca="1">VLOOKUP($G$5,Répertoire_des_fonctions!$A$7:$E$780,4,0)</f>
        <v>25062 - ASSISTANT CREDIT II.3</v>
      </c>
      <c r="E4" s="166"/>
      <c r="F4" s="166"/>
      <c r="G4" s="175" t="str">
        <f ca="1">HYPERLINK("#Matrice!"&amp;ADDRESS(3,4+MATCH(D4,Matrice!$E$3:$AOP$3,0)),"Go")</f>
        <v>Go</v>
      </c>
    </row>
    <row r="5" spans="1:7" s="168" customFormat="1" ht="21" customHeight="1">
      <c r="A5" s="167"/>
      <c r="B5" s="169"/>
      <c r="C5" s="315" t="s">
        <v>403</v>
      </c>
      <c r="D5" s="316" t="str">
        <f ca="1">VLOOKUP($G$5,Répertoire_des_fonctions!$A$7:$E$780,2,0)</f>
        <v>MIDDLE ET BACK OFFICE BANQUE ET ASSURANCE</v>
      </c>
      <c r="E5" s="170"/>
      <c r="F5" s="316" t="s">
        <v>1986</v>
      </c>
      <c r="G5" s="316" t="str">
        <f ca="1">RIGHT(CELL("filename",A1),LEN(CELL("filename",A1))-SEARCH("]",CELL("filename",A1)))</f>
        <v>25062</v>
      </c>
    </row>
    <row r="6" spans="1:7" s="168" customFormat="1" ht="21" customHeight="1">
      <c r="A6" s="167"/>
      <c r="B6" s="169"/>
      <c r="C6" s="315" t="s">
        <v>404</v>
      </c>
      <c r="D6" s="316" t="str">
        <f ca="1">VLOOKUP($G$5,Répertoire_des_fonctions!$A$7:$E$780,3,0)</f>
        <v>MIDDLE OFFICE BANCAIRE PARTICULIERS</v>
      </c>
      <c r="E6" s="170"/>
      <c r="F6" s="316" t="s">
        <v>1987</v>
      </c>
      <c r="G6" s="316" t="str">
        <f ca="1">VLOOKUP($G$5,Répertoire_des_fonctions!$A$7:$E$780,5,0)</f>
        <v>II.3</v>
      </c>
    </row>
    <row r="7" spans="1:7" s="153" customFormat="1" ht="6.75" customHeight="1">
      <c r="A7" s="165"/>
      <c r="B7" s="154"/>
      <c r="C7" s="699"/>
      <c r="D7" s="155"/>
      <c r="E7" s="156"/>
    </row>
    <row r="8" spans="1:7" s="153" customFormat="1" ht="20.25" customHeight="1">
      <c r="A8" s="312"/>
      <c r="B8" s="154"/>
      <c r="C8" s="698" t="s">
        <v>1988</v>
      </c>
      <c r="D8" s="314" t="s">
        <v>1991</v>
      </c>
      <c r="E8" s="316" t="s">
        <v>1989</v>
      </c>
      <c r="F8" s="166"/>
      <c r="G8" s="319"/>
    </row>
    <row r="9" spans="1:7" s="153" customFormat="1" ht="21.75" customHeight="1">
      <c r="A9" s="312"/>
      <c r="B9" s="154"/>
      <c r="C9" s="315" t="s">
        <v>2012</v>
      </c>
      <c r="D9" s="316"/>
      <c r="E9" s="316" t="s">
        <v>1990</v>
      </c>
      <c r="F9" s="170"/>
      <c r="G9" s="170"/>
    </row>
    <row r="10" spans="1:7" s="183" customFormat="1" ht="6.75" customHeight="1">
      <c r="A10" s="165"/>
      <c r="B10" s="178"/>
      <c r="C10" s="700"/>
      <c r="D10" s="180"/>
      <c r="E10" s="180"/>
      <c r="F10" s="181"/>
      <c r="G10" s="182"/>
    </row>
    <row r="11" spans="1:7" s="176" customFormat="1" ht="27.75" customHeight="1">
      <c r="B11" s="177"/>
      <c r="C11" s="1012" t="s">
        <v>1998</v>
      </c>
      <c r="D11" s="1012"/>
      <c r="E11" s="1012"/>
      <c r="F11" s="1012"/>
      <c r="G11" s="1012"/>
    </row>
    <row r="12" spans="1:7" s="174" customFormat="1" ht="67.5" customHeight="1">
      <c r="A12" s="173" t="s">
        <v>959</v>
      </c>
      <c r="B12" s="160" t="s">
        <v>1982</v>
      </c>
      <c r="C12" s="184" t="s">
        <v>432</v>
      </c>
      <c r="D12" s="184" t="s">
        <v>431</v>
      </c>
      <c r="E12" s="184" t="s">
        <v>1997</v>
      </c>
      <c r="F12" s="242" t="s">
        <v>2056</v>
      </c>
      <c r="G12" s="185" t="s">
        <v>1984</v>
      </c>
    </row>
    <row r="13" spans="1:7" s="174" customFormat="1" ht="64">
      <c r="A13" s="173"/>
      <c r="B13" s="457"/>
      <c r="C13" s="687" t="s">
        <v>1</v>
      </c>
      <c r="D13" s="688" t="s">
        <v>407</v>
      </c>
      <c r="E13" s="689" t="s">
        <v>994</v>
      </c>
      <c r="F13" s="458" t="s">
        <v>1996</v>
      </c>
      <c r="G13" s="459"/>
    </row>
    <row r="14" spans="1:7" s="174" customFormat="1" ht="32">
      <c r="A14" s="173"/>
      <c r="B14" s="457"/>
      <c r="C14" s="690" t="s">
        <v>2</v>
      </c>
      <c r="D14" s="691" t="s">
        <v>603</v>
      </c>
      <c r="E14" s="692" t="s">
        <v>1000</v>
      </c>
      <c r="F14" s="460" t="s">
        <v>1996</v>
      </c>
      <c r="G14" s="461"/>
    </row>
    <row r="15" spans="1:7" s="174" customFormat="1" ht="80">
      <c r="A15" s="173"/>
      <c r="B15" s="457"/>
      <c r="C15" s="690" t="s">
        <v>9</v>
      </c>
      <c r="D15" s="691" t="s">
        <v>2214</v>
      </c>
      <c r="E15" s="692" t="s">
        <v>1035</v>
      </c>
      <c r="F15" s="460" t="s">
        <v>1996</v>
      </c>
      <c r="G15" s="461"/>
    </row>
    <row r="16" spans="1:7" s="174" customFormat="1" ht="48">
      <c r="A16" s="173"/>
      <c r="B16" s="457"/>
      <c r="C16" s="690" t="s">
        <v>17</v>
      </c>
      <c r="D16" s="691" t="s">
        <v>412</v>
      </c>
      <c r="E16" s="692" t="s">
        <v>1076</v>
      </c>
      <c r="F16" s="460" t="s">
        <v>1996</v>
      </c>
      <c r="G16" s="461"/>
    </row>
    <row r="17" spans="1:9" s="174" customFormat="1" ht="80">
      <c r="A17" s="173"/>
      <c r="B17" s="457"/>
      <c r="C17" s="690" t="s">
        <v>31</v>
      </c>
      <c r="D17" s="691" t="s">
        <v>2132</v>
      </c>
      <c r="E17" s="692" t="s">
        <v>1138</v>
      </c>
      <c r="F17" s="460" t="s">
        <v>1996</v>
      </c>
      <c r="G17" s="461"/>
    </row>
    <row r="18" spans="1:9" s="174" customFormat="1" ht="48">
      <c r="A18" s="173"/>
      <c r="B18" s="457"/>
      <c r="C18" s="690" t="s">
        <v>32</v>
      </c>
      <c r="D18" s="691" t="s">
        <v>2218</v>
      </c>
      <c r="E18" s="692" t="s">
        <v>1144</v>
      </c>
      <c r="F18" s="460" t="s">
        <v>1996</v>
      </c>
      <c r="G18" s="461"/>
    </row>
    <row r="19" spans="1:9" s="174" customFormat="1" ht="32">
      <c r="A19" s="173"/>
      <c r="B19" s="457"/>
      <c r="C19" s="690" t="s">
        <v>2152</v>
      </c>
      <c r="D19" s="691" t="s">
        <v>426</v>
      </c>
      <c r="E19" s="692" t="s">
        <v>1150</v>
      </c>
      <c r="F19" s="460" t="s">
        <v>1996</v>
      </c>
      <c r="G19" s="461"/>
    </row>
    <row r="20" spans="1:9" s="174" customFormat="1" ht="48">
      <c r="A20" s="173"/>
      <c r="B20" s="457"/>
      <c r="C20" s="690" t="s">
        <v>56</v>
      </c>
      <c r="D20" s="691" t="s">
        <v>653</v>
      </c>
      <c r="E20" s="692" t="s">
        <v>1241</v>
      </c>
      <c r="F20" s="460" t="s">
        <v>1996</v>
      </c>
      <c r="G20" s="461"/>
    </row>
    <row r="21" spans="1:9" s="174" customFormat="1" ht="64">
      <c r="A21" s="173"/>
      <c r="B21" s="457"/>
      <c r="C21" s="690" t="s">
        <v>2129</v>
      </c>
      <c r="D21" s="691" t="s">
        <v>2134</v>
      </c>
      <c r="E21" s="692" t="s">
        <v>1481</v>
      </c>
      <c r="F21" s="460" t="s">
        <v>1996</v>
      </c>
      <c r="G21" s="461"/>
    </row>
    <row r="22" spans="1:9" s="174" customFormat="1" ht="64">
      <c r="A22" s="173"/>
      <c r="B22" s="457"/>
      <c r="C22" s="690" t="s">
        <v>181</v>
      </c>
      <c r="D22" s="691" t="s">
        <v>2135</v>
      </c>
      <c r="E22" s="692" t="s">
        <v>1487</v>
      </c>
      <c r="F22" s="460" t="s">
        <v>1996</v>
      </c>
      <c r="G22" s="461"/>
    </row>
    <row r="23" spans="1:9" s="174" customFormat="1" ht="80">
      <c r="A23" s="173"/>
      <c r="B23" s="457"/>
      <c r="C23" s="690" t="s">
        <v>2130</v>
      </c>
      <c r="D23" s="691" t="s">
        <v>2137</v>
      </c>
      <c r="E23" s="692" t="s">
        <v>1493</v>
      </c>
      <c r="F23" s="460" t="s">
        <v>1996</v>
      </c>
      <c r="G23" s="461"/>
    </row>
    <row r="24" spans="1:9" s="174" customFormat="1" ht="64">
      <c r="A24" s="173"/>
      <c r="B24" s="457"/>
      <c r="C24" s="693" t="s">
        <v>184</v>
      </c>
      <c r="D24" s="694" t="s">
        <v>2136</v>
      </c>
      <c r="E24" s="695" t="s">
        <v>1505</v>
      </c>
      <c r="F24" s="462" t="s">
        <v>1996</v>
      </c>
      <c r="G24" s="463"/>
    </row>
    <row r="25" spans="1:9" ht="27.75" customHeight="1">
      <c r="C25" s="171" t="s">
        <v>1992</v>
      </c>
      <c r="D25" s="318"/>
      <c r="E25" s="380"/>
      <c r="F25" s="171" t="s">
        <v>1992</v>
      </c>
    </row>
    <row r="26" spans="1:9" s="159" customFormat="1">
      <c r="A26" s="157"/>
      <c r="B26" s="158"/>
      <c r="C26" s="171" t="s">
        <v>1993</v>
      </c>
      <c r="D26" s="318"/>
      <c r="E26" s="380"/>
      <c r="F26" s="171" t="s">
        <v>1995</v>
      </c>
      <c r="G26" s="157"/>
      <c r="H26" s="157"/>
      <c r="I26" s="157"/>
    </row>
    <row r="27" spans="1:9" s="159" customFormat="1">
      <c r="A27" s="157"/>
      <c r="B27" s="158"/>
      <c r="C27" s="701" t="s">
        <v>1994</v>
      </c>
      <c r="D27" s="318"/>
      <c r="E27" s="380"/>
      <c r="F27" s="172" t="s">
        <v>1994</v>
      </c>
      <c r="G27" s="157"/>
      <c r="H27" s="157"/>
      <c r="I27" s="157"/>
    </row>
    <row r="28" spans="1:9" s="159" customFormat="1">
      <c r="A28" s="157"/>
      <c r="B28" s="158"/>
      <c r="C28" s="154"/>
      <c r="D28" s="318"/>
      <c r="E28" s="380"/>
      <c r="F28" s="157"/>
      <c r="G28" s="157"/>
      <c r="H28" s="157"/>
      <c r="I28" s="157"/>
    </row>
    <row r="29" spans="1:9" s="159" customFormat="1">
      <c r="A29" s="157"/>
      <c r="B29" s="158"/>
      <c r="C29" s="154"/>
      <c r="D29" s="318"/>
      <c r="E29" s="380"/>
      <c r="F29" s="157"/>
      <c r="G29" s="157"/>
      <c r="H29" s="157"/>
      <c r="I29" s="157"/>
    </row>
    <row r="30" spans="1:9" s="159" customFormat="1">
      <c r="A30" s="157"/>
      <c r="B30" s="158"/>
      <c r="C30" s="154"/>
      <c r="D30" s="318"/>
      <c r="E30" s="380"/>
      <c r="F30" s="157"/>
      <c r="G30" s="157"/>
      <c r="H30" s="157"/>
      <c r="I30" s="157"/>
    </row>
    <row r="31" spans="1:9" s="159" customFormat="1">
      <c r="A31" s="157"/>
      <c r="B31" s="158"/>
      <c r="C31" s="154"/>
      <c r="D31" s="318"/>
      <c r="E31" s="380"/>
      <c r="F31" s="157"/>
      <c r="G31" s="157"/>
      <c r="H31" s="157"/>
      <c r="I31" s="157"/>
    </row>
    <row r="32" spans="1:9" s="159" customFormat="1">
      <c r="A32" s="157"/>
      <c r="B32" s="158"/>
      <c r="C32" s="154"/>
      <c r="D32" s="318"/>
      <c r="E32" s="380"/>
      <c r="F32" s="157"/>
      <c r="G32" s="157"/>
      <c r="H32" s="157"/>
      <c r="I32" s="157"/>
    </row>
    <row r="33" spans="5:5">
      <c r="E33" s="380"/>
    </row>
    <row r="34" spans="5:5">
      <c r="E34" s="380"/>
    </row>
  </sheetData>
  <sheetProtection algorithmName="SHA-512" hashValue="D51c38a8ndjqTaICGPU7SK1c95ePhQ0kmEnWbLcot0U+FRPYGa46hr93ZW2m0bf7N27qJsjjwE809uDYt72dBw==" saltValue="cIXsABKJ8WUyRevO9eWb5Q==" spinCount="100000" sheet="1" objects="1" scenarios="1"/>
  <autoFilter ref="A12:G24" xr:uid="{00000000-0009-0000-0000-000029000000}"/>
  <mergeCells count="1">
    <mergeCell ref="C11:G11"/>
  </mergeCells>
  <conditionalFormatting sqref="C4 C7">
    <cfRule type="containsText" dxfId="4735" priority="75" operator="containsText" text="Choisie">
      <formula>NOT(ISERROR(SEARCH("Choisie",C4)))</formula>
    </cfRule>
    <cfRule type="containsText" dxfId="4734" priority="76" operator="containsText" text="clé">
      <formula>NOT(ISERROR(SEARCH("clé",C4)))</formula>
    </cfRule>
    <cfRule type="containsText" dxfId="4733" priority="77" operator="containsText" text="UTILE">
      <formula>NOT(ISERROR(SEARCH("UTILE",C4)))</formula>
    </cfRule>
  </conditionalFormatting>
  <conditionalFormatting sqref="B25:C72">
    <cfRule type="expression" dxfId="4732" priority="57">
      <formula>$B25="Z. Compétences Managériales"</formula>
    </cfRule>
    <cfRule type="expression" dxfId="4731" priority="58">
      <formula>$B25="Y. Compétences comportementales"</formula>
    </cfRule>
    <cfRule type="expression" dxfId="4730" priority="59">
      <formula>$B25="X. Digital"</formula>
    </cfRule>
    <cfRule type="expression" dxfId="4729" priority="60">
      <formula>$B25="P.  Projet"</formula>
    </cfRule>
    <cfRule type="expression" dxfId="4728" priority="61">
      <formula>$B25="O.  Communication"</formula>
    </cfRule>
    <cfRule type="expression" dxfId="4727" priority="62">
      <formula>$B25="N .  Système d'informations"</formula>
    </cfRule>
    <cfRule type="expression" dxfId="4726" priority="63">
      <formula>$B25="M.  Marketing"</formula>
    </cfRule>
    <cfRule type="expression" dxfId="4725" priority="64">
      <formula>$B25="L.  Ressources Humaines"</formula>
    </cfRule>
    <cfRule type="expression" dxfId="4724" priority="65">
      <formula>$B25="K.  Audit / Risques"</formula>
    </cfRule>
    <cfRule type="expression" dxfId="4723" priority="66">
      <formula>$B25="J.  Administration / Services Généraux"</formula>
    </cfRule>
    <cfRule type="expression" dxfId="4722" priority="67">
      <formula>$B25="I.  Immobilier"</formula>
    </cfRule>
    <cfRule type="expression" dxfId="4721" priority="68">
      <formula>$B25="H.  Finance / Contrôle de Gestion / Comptabilité"</formula>
    </cfRule>
    <cfRule type="expression" dxfId="4720" priority="69">
      <formula>$B25="G.  Achats"</formula>
    </cfRule>
    <cfRule type="expression" dxfId="4719" priority="70">
      <formula>$B25="F.  Entreprises"</formula>
    </cfRule>
    <cfRule type="expression" dxfId="4718" priority="71">
      <formula>$B25="E. Excellence opérationnelle  Banque de détail"</formula>
    </cfRule>
    <cfRule type="expression" dxfId="4717" priority="72">
      <formula>$B25="D. Excellence opérationnelle Expertise transverse"</formula>
    </cfRule>
    <cfRule type="expression" dxfId="4716" priority="73">
      <formula>$B25="C. Gestion des risques"</formula>
    </cfRule>
    <cfRule type="expression" dxfId="4715" priority="74">
      <formula>$B25="B. Vente, Conseil"</formula>
    </cfRule>
    <cfRule type="expression" dxfId="4714" priority="78">
      <formula>$B25="A. Accueil, orientation"</formula>
    </cfRule>
  </conditionalFormatting>
  <conditionalFormatting sqref="C8 C10">
    <cfRule type="containsText" dxfId="4713" priority="54" operator="containsText" text="Choisie">
      <formula>NOT(ISERROR(SEARCH("Choisie",C8)))</formula>
    </cfRule>
    <cfRule type="containsText" dxfId="4712" priority="55" operator="containsText" text="clé">
      <formula>NOT(ISERROR(SEARCH("clé",C8)))</formula>
    </cfRule>
    <cfRule type="containsText" dxfId="4711" priority="56" operator="containsText" text="UTILE">
      <formula>NOT(ISERROR(SEARCH("UTILE",C8)))</formula>
    </cfRule>
  </conditionalFormatting>
  <conditionalFormatting sqref="F25:F27">
    <cfRule type="expression" dxfId="4710" priority="35">
      <formula>$B25="Z. Compétences Managériales"</formula>
    </cfRule>
    <cfRule type="expression" dxfId="4709" priority="36">
      <formula>$B25="Y. Compétences comportementales"</formula>
    </cfRule>
    <cfRule type="expression" dxfId="4708" priority="37">
      <formula>$B25="X. Digital"</formula>
    </cfRule>
    <cfRule type="expression" dxfId="4707" priority="38">
      <formula>$B25="P.  Projet"</formula>
    </cfRule>
    <cfRule type="expression" dxfId="4706" priority="39">
      <formula>$B25="O.  Communication"</formula>
    </cfRule>
    <cfRule type="expression" dxfId="4705" priority="40">
      <formula>$B25="N .  Système d'informations"</formula>
    </cfRule>
    <cfRule type="expression" dxfId="4704" priority="41">
      <formula>$B25="M.  Marketing"</formula>
    </cfRule>
    <cfRule type="expression" dxfId="4703" priority="42">
      <formula>$B25="L.  Ressources Humaines"</formula>
    </cfRule>
    <cfRule type="expression" dxfId="4702" priority="43">
      <formula>$B25="K.  Audit / Risques"</formula>
    </cfRule>
    <cfRule type="expression" dxfId="4701" priority="44">
      <formula>$B25="J.  Administration / Services Généraux"</formula>
    </cfRule>
    <cfRule type="expression" dxfId="4700" priority="45">
      <formula>$B25="I.  Immobilier"</formula>
    </cfRule>
    <cfRule type="expression" dxfId="4699" priority="46">
      <formula>$B25="H.  Finance / Contrôle de Gestion / Comptabilité"</formula>
    </cfRule>
    <cfRule type="expression" dxfId="4698" priority="47">
      <formula>$B25="G.  Achats"</formula>
    </cfRule>
    <cfRule type="expression" dxfId="4697" priority="48">
      <formula>$B25="F.  Entreprises"</formula>
    </cfRule>
    <cfRule type="expression" dxfId="4696" priority="49">
      <formula>$B25="E. Excellence opérationnelle  Banque de détail"</formula>
    </cfRule>
    <cfRule type="expression" dxfId="4695" priority="50">
      <formula>$B25="D. Excellence opérationnelle Expertise transverse"</formula>
    </cfRule>
    <cfRule type="expression" dxfId="4694" priority="51">
      <formula>$B25="C. Gestion des risques"</formula>
    </cfRule>
    <cfRule type="expression" dxfId="4693" priority="52">
      <formula>$B25="B. Vente, Conseil"</formula>
    </cfRule>
    <cfRule type="expression" dxfId="4692" priority="53">
      <formula>$B25="A. Accueil, orientation"</formula>
    </cfRule>
  </conditionalFormatting>
  <printOptions horizontalCentered="1"/>
  <pageMargins left="0.23622047244094491" right="0.23622047244094491" top="0.74803149606299213" bottom="0.74803149606299213" header="0" footer="0"/>
  <pageSetup paperSize="9" scale="65" fitToHeight="0" orientation="portrait" r:id="rId1"/>
  <headerFooter>
    <oddFooter>&amp;C&amp;1#&amp;"Calibri"&amp;10&amp;K0078D7C1 - Interne</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33">
    <tabColor theme="9" tint="0.89999084444715716"/>
    <pageSetUpPr fitToPage="1"/>
  </sheetPr>
  <dimension ref="A1:I3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6" width="14.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 xml:space="preserve">25031 - CHARGE DE CLIENTELE LA POSTE II.1 </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25031</v>
      </c>
    </row>
    <row r="6" spans="1:7"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II.1</v>
      </c>
    </row>
    <row r="7" spans="1:7" s="248" customFormat="1" ht="9" customHeight="1">
      <c r="A7" s="268"/>
      <c r="B7" s="279"/>
      <c r="C7" s="662"/>
      <c r="D7" s="285"/>
      <c r="E7" s="282"/>
    </row>
    <row r="8" spans="1:7" s="248" customFormat="1" ht="20.25" customHeight="1">
      <c r="A8" s="268"/>
      <c r="B8" s="279"/>
      <c r="C8" s="414" t="s">
        <v>1988</v>
      </c>
      <c r="D8" s="270" t="s">
        <v>1991</v>
      </c>
      <c r="E8" s="375" t="s">
        <v>1989</v>
      </c>
      <c r="F8" s="271"/>
      <c r="G8" s="283"/>
    </row>
    <row r="9" spans="1:7" s="248" customFormat="1" ht="20.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7.5" customHeight="1" thickBot="1">
      <c r="A12" s="239" t="s">
        <v>959</v>
      </c>
      <c r="B12" s="240" t="s">
        <v>1982</v>
      </c>
      <c r="C12" s="264" t="s">
        <v>432</v>
      </c>
      <c r="D12" s="264" t="s">
        <v>431</v>
      </c>
      <c r="E12" s="264" t="s">
        <v>1997</v>
      </c>
      <c r="F12" s="242" t="s">
        <v>2052</v>
      </c>
      <c r="G12" s="242" t="s">
        <v>1984</v>
      </c>
    </row>
    <row r="13" spans="1:7" s="243" customFormat="1" ht="64">
      <c r="A13" s="239"/>
      <c r="B13" s="240"/>
      <c r="C13" s="702" t="s">
        <v>1</v>
      </c>
      <c r="D13" s="703" t="s">
        <v>407</v>
      </c>
      <c r="E13" s="704" t="s">
        <v>992</v>
      </c>
      <c r="F13" s="438" t="s">
        <v>1996</v>
      </c>
      <c r="G13" s="439"/>
    </row>
    <row r="14" spans="1:7" s="243" customFormat="1" ht="80">
      <c r="A14" s="239"/>
      <c r="B14" s="240"/>
      <c r="C14" s="705" t="s">
        <v>9</v>
      </c>
      <c r="D14" s="691" t="s">
        <v>2214</v>
      </c>
      <c r="E14" s="692" t="s">
        <v>1033</v>
      </c>
      <c r="F14" s="432" t="s">
        <v>1996</v>
      </c>
      <c r="G14" s="442"/>
    </row>
    <row r="15" spans="1:7" s="243" customFormat="1" ht="128">
      <c r="A15" s="239"/>
      <c r="B15" s="240"/>
      <c r="C15" s="705" t="s">
        <v>12</v>
      </c>
      <c r="D15" s="691" t="s">
        <v>2131</v>
      </c>
      <c r="E15" s="692" t="s">
        <v>1049</v>
      </c>
      <c r="F15" s="432" t="s">
        <v>1996</v>
      </c>
      <c r="G15" s="442"/>
    </row>
    <row r="16" spans="1:7" s="243" customFormat="1" ht="32">
      <c r="A16" s="239"/>
      <c r="B16" s="240"/>
      <c r="C16" s="705" t="s">
        <v>2140</v>
      </c>
      <c r="D16" s="691" t="s">
        <v>2141</v>
      </c>
      <c r="E16" s="692" t="s">
        <v>1080</v>
      </c>
      <c r="F16" s="432" t="s">
        <v>1996</v>
      </c>
      <c r="G16" s="442"/>
    </row>
    <row r="17" spans="1:9" s="243" customFormat="1" ht="32">
      <c r="A17" s="239"/>
      <c r="B17" s="240"/>
      <c r="C17" s="705" t="s">
        <v>25</v>
      </c>
      <c r="D17" s="691" t="s">
        <v>415</v>
      </c>
      <c r="E17" s="692" t="s">
        <v>1113</v>
      </c>
      <c r="F17" s="432" t="s">
        <v>1996</v>
      </c>
      <c r="G17" s="442"/>
    </row>
    <row r="18" spans="1:9" s="243" customFormat="1" ht="48">
      <c r="A18" s="239"/>
      <c r="B18" s="240"/>
      <c r="C18" s="705" t="s">
        <v>32</v>
      </c>
      <c r="D18" s="691" t="s">
        <v>2218</v>
      </c>
      <c r="E18" s="692" t="s">
        <v>1142</v>
      </c>
      <c r="F18" s="432" t="s">
        <v>1996</v>
      </c>
      <c r="G18" s="442"/>
    </row>
    <row r="19" spans="1:9" s="243" customFormat="1" ht="64">
      <c r="A19" s="239"/>
      <c r="B19" s="240"/>
      <c r="C19" s="705" t="s">
        <v>66</v>
      </c>
      <c r="D19" s="691" t="s">
        <v>666</v>
      </c>
      <c r="E19" s="692" t="s">
        <v>1275</v>
      </c>
      <c r="F19" s="432" t="s">
        <v>1996</v>
      </c>
      <c r="G19" s="442"/>
    </row>
    <row r="20" spans="1:9" s="243" customFormat="1" ht="64">
      <c r="A20" s="239"/>
      <c r="B20" s="240"/>
      <c r="C20" s="705" t="s">
        <v>69</v>
      </c>
      <c r="D20" s="691" t="s">
        <v>669</v>
      </c>
      <c r="E20" s="692" t="s">
        <v>1289</v>
      </c>
      <c r="F20" s="432" t="s">
        <v>1996</v>
      </c>
      <c r="G20" s="442"/>
    </row>
    <row r="21" spans="1:9" s="243" customFormat="1" ht="64">
      <c r="A21" s="239"/>
      <c r="B21" s="240"/>
      <c r="C21" s="705" t="s">
        <v>70</v>
      </c>
      <c r="D21" s="691" t="s">
        <v>670</v>
      </c>
      <c r="E21" s="692" t="s">
        <v>1295</v>
      </c>
      <c r="F21" s="432" t="s">
        <v>1996</v>
      </c>
      <c r="G21" s="442"/>
    </row>
    <row r="22" spans="1:9" s="243" customFormat="1" ht="64">
      <c r="A22" s="239"/>
      <c r="B22" s="240"/>
      <c r="C22" s="705" t="s">
        <v>2129</v>
      </c>
      <c r="D22" s="691" t="s">
        <v>2134</v>
      </c>
      <c r="E22" s="692" t="s">
        <v>1479</v>
      </c>
      <c r="F22" s="432" t="s">
        <v>1996</v>
      </c>
      <c r="G22" s="442"/>
    </row>
    <row r="23" spans="1:9" s="243" customFormat="1" ht="64">
      <c r="A23" s="239"/>
      <c r="B23" s="240"/>
      <c r="C23" s="705" t="s">
        <v>181</v>
      </c>
      <c r="D23" s="691" t="s">
        <v>2135</v>
      </c>
      <c r="E23" s="692" t="s">
        <v>1485</v>
      </c>
      <c r="F23" s="432" t="s">
        <v>1996</v>
      </c>
      <c r="G23" s="442"/>
    </row>
    <row r="24" spans="1:9" s="243" customFormat="1" ht="80">
      <c r="A24" s="239"/>
      <c r="B24" s="240"/>
      <c r="C24" s="705" t="s">
        <v>2130</v>
      </c>
      <c r="D24" s="691" t="s">
        <v>2137</v>
      </c>
      <c r="E24" s="692" t="s">
        <v>1491</v>
      </c>
      <c r="F24" s="432" t="s">
        <v>1996</v>
      </c>
      <c r="G24" s="442"/>
    </row>
    <row r="25" spans="1:9" s="243" customFormat="1" ht="65" thickBot="1">
      <c r="A25" s="239"/>
      <c r="B25" s="240"/>
      <c r="C25" s="706" t="s">
        <v>184</v>
      </c>
      <c r="D25" s="707" t="s">
        <v>2136</v>
      </c>
      <c r="E25" s="708" t="s">
        <v>1503</v>
      </c>
      <c r="F25" s="445" t="s">
        <v>1996</v>
      </c>
      <c r="G25" s="446"/>
    </row>
    <row r="26" spans="1:9" ht="27.75" customHeight="1">
      <c r="C26" s="260" t="s">
        <v>1992</v>
      </c>
      <c r="D26" s="285"/>
      <c r="E26" s="379"/>
      <c r="F26" s="260" t="s">
        <v>1992</v>
      </c>
    </row>
    <row r="27" spans="1:9" s="210" customFormat="1">
      <c r="A27" s="207"/>
      <c r="B27" s="208"/>
      <c r="C27" s="260" t="s">
        <v>1993</v>
      </c>
      <c r="D27" s="285"/>
      <c r="E27" s="379"/>
      <c r="F27" s="260" t="s">
        <v>1995</v>
      </c>
      <c r="G27" s="207"/>
      <c r="H27" s="207"/>
      <c r="I27" s="207"/>
    </row>
    <row r="28" spans="1:9" s="210" customFormat="1">
      <c r="A28" s="207"/>
      <c r="B28" s="208"/>
      <c r="C28" s="669" t="s">
        <v>1994</v>
      </c>
      <c r="D28" s="285"/>
      <c r="E28" s="379"/>
      <c r="F28" s="262" t="s">
        <v>1994</v>
      </c>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1:9" s="210" customFormat="1">
      <c r="A33" s="207"/>
      <c r="B33" s="208"/>
      <c r="C33" s="279"/>
      <c r="D33" s="285"/>
      <c r="E33" s="379"/>
      <c r="F33" s="207"/>
      <c r="G33" s="207"/>
      <c r="H33" s="207"/>
      <c r="I33" s="207"/>
    </row>
    <row r="34" spans="1:9">
      <c r="E34" s="379"/>
    </row>
    <row r="35" spans="1:9">
      <c r="E35" s="379"/>
    </row>
    <row r="36" spans="1:9">
      <c r="E36" s="379"/>
    </row>
  </sheetData>
  <sheetProtection algorithmName="SHA-512" hashValue="8wrwfT1vWTNQSyeFKvUO7I/1PRPY+SX9zgh9g1zmsoDYdgT9Kgx+8BlmoHGRcknrvfc+9O+e55xDnhm5vpqIcg==" saltValue="MSFv8skQq8ZKe+RjdI2KsQ==" spinCount="100000" sheet="1" objects="1" scenarios="1"/>
  <autoFilter ref="A12:G25" xr:uid="{00000000-0009-0000-0000-00002A000000}"/>
  <mergeCells count="1">
    <mergeCell ref="C11:G11"/>
  </mergeCells>
  <conditionalFormatting sqref="C4 C7">
    <cfRule type="containsText" dxfId="4691" priority="50" operator="containsText" text="Choisie">
      <formula>NOT(ISERROR(SEARCH("Choisie",C4)))</formula>
    </cfRule>
    <cfRule type="containsText" dxfId="4690" priority="51" operator="containsText" text="clé">
      <formula>NOT(ISERROR(SEARCH("clé",C4)))</formula>
    </cfRule>
    <cfRule type="containsText" dxfId="4689" priority="52" operator="containsText" text="UTILE">
      <formula>NOT(ISERROR(SEARCH("UTILE",C4)))</formula>
    </cfRule>
  </conditionalFormatting>
  <conditionalFormatting sqref="B26:C73">
    <cfRule type="expression" dxfId="4688" priority="32">
      <formula>$B26="Z. Compétences Managériales"</formula>
    </cfRule>
    <cfRule type="expression" dxfId="4687" priority="33">
      <formula>$B26="Y. Compétences comportementales"</formula>
    </cfRule>
    <cfRule type="expression" dxfId="4686" priority="34">
      <formula>$B26="X. Digital"</formula>
    </cfRule>
    <cfRule type="expression" dxfId="4685" priority="35">
      <formula>$B26="P.  Projet"</formula>
    </cfRule>
    <cfRule type="expression" dxfId="4684" priority="36">
      <formula>$B26="O.  Communication"</formula>
    </cfRule>
    <cfRule type="expression" dxfId="4683" priority="37">
      <formula>$B26="N .  Système d'informations"</formula>
    </cfRule>
    <cfRule type="expression" dxfId="4682" priority="38">
      <formula>$B26="M.  Marketing"</formula>
    </cfRule>
    <cfRule type="expression" dxfId="4681" priority="39">
      <formula>$B26="L.  Ressources Humaines"</formula>
    </cfRule>
    <cfRule type="expression" dxfId="4680" priority="40">
      <formula>$B26="K.  Audit / Risques"</formula>
    </cfRule>
    <cfRule type="expression" dxfId="4679" priority="41">
      <formula>$B26="J.  Administration / Services Généraux"</formula>
    </cfRule>
    <cfRule type="expression" dxfId="4678" priority="42">
      <formula>$B26="I.  Immobilier"</formula>
    </cfRule>
    <cfRule type="expression" dxfId="4677" priority="43">
      <formula>$B26="H.  Finance / Contrôle de Gestion / Comptabilité"</formula>
    </cfRule>
    <cfRule type="expression" dxfId="4676" priority="44">
      <formula>$B26="G.  Achats"</formula>
    </cfRule>
    <cfRule type="expression" dxfId="4675" priority="45">
      <formula>$B26="F.  Entreprises"</formula>
    </cfRule>
    <cfRule type="expression" dxfId="4674" priority="46">
      <formula>$B26="E. Excellence opérationnelle  Banque de détail"</formula>
    </cfRule>
    <cfRule type="expression" dxfId="4673" priority="47">
      <formula>$B26="D. Excellence opérationnelle Expertise transverse"</formula>
    </cfRule>
    <cfRule type="expression" dxfId="4672" priority="48">
      <formula>$B26="C. Gestion des risques"</formula>
    </cfRule>
    <cfRule type="expression" dxfId="4671" priority="49">
      <formula>$B26="B. Vente, Conseil"</formula>
    </cfRule>
    <cfRule type="expression" dxfId="4670" priority="53">
      <formula>$B26="A. Accueil, orientation"</formula>
    </cfRule>
  </conditionalFormatting>
  <conditionalFormatting sqref="C8 C10">
    <cfRule type="containsText" dxfId="4669" priority="29" operator="containsText" text="Choisie">
      <formula>NOT(ISERROR(SEARCH("Choisie",C8)))</formula>
    </cfRule>
    <cfRule type="containsText" dxfId="4668" priority="30" operator="containsText" text="clé">
      <formula>NOT(ISERROR(SEARCH("clé",C8)))</formula>
    </cfRule>
    <cfRule type="containsText" dxfId="4667" priority="31" operator="containsText" text="UTILE">
      <formula>NOT(ISERROR(SEARCH("UTILE",C8)))</formula>
    </cfRule>
  </conditionalFormatting>
  <conditionalFormatting sqref="F26:F28">
    <cfRule type="expression" dxfId="4666" priority="10">
      <formula>$B26="Z. Compétences Managériales"</formula>
    </cfRule>
    <cfRule type="expression" dxfId="4665" priority="11">
      <formula>$B26="Y. Compétences comportementales"</formula>
    </cfRule>
    <cfRule type="expression" dxfId="4664" priority="12">
      <formula>$B26="X. Digital"</formula>
    </cfRule>
    <cfRule type="expression" dxfId="4663" priority="13">
      <formula>$B26="P.  Projet"</formula>
    </cfRule>
    <cfRule type="expression" dxfId="4662" priority="14">
      <formula>$B26="O.  Communication"</formula>
    </cfRule>
    <cfRule type="expression" dxfId="4661" priority="15">
      <formula>$B26="N .  Système d'informations"</formula>
    </cfRule>
    <cfRule type="expression" dxfId="4660" priority="16">
      <formula>$B26="M.  Marketing"</formula>
    </cfRule>
    <cfRule type="expression" dxfId="4659" priority="17">
      <formula>$B26="L.  Ressources Humaines"</formula>
    </cfRule>
    <cfRule type="expression" dxfId="4658" priority="18">
      <formula>$B26="K.  Audit / Risques"</formula>
    </cfRule>
    <cfRule type="expression" dxfId="4657" priority="19">
      <formula>$B26="J.  Administration / Services Généraux"</formula>
    </cfRule>
    <cfRule type="expression" dxfId="4656" priority="20">
      <formula>$B26="I.  Immobilier"</formula>
    </cfRule>
    <cfRule type="expression" dxfId="4655" priority="21">
      <formula>$B26="H.  Finance / Contrôle de Gestion / Comptabilité"</formula>
    </cfRule>
    <cfRule type="expression" dxfId="4654" priority="22">
      <formula>$B26="G.  Achats"</formula>
    </cfRule>
    <cfRule type="expression" dxfId="4653" priority="23">
      <formula>$B26="F.  Entreprises"</formula>
    </cfRule>
    <cfRule type="expression" dxfId="4652" priority="24">
      <formula>$B26="E. Excellence opérationnelle  Banque de détail"</formula>
    </cfRule>
    <cfRule type="expression" dxfId="4651" priority="25">
      <formula>$B26="D. Excellence opérationnelle Expertise transverse"</formula>
    </cfRule>
    <cfRule type="expression" dxfId="4650" priority="26">
      <formula>$B26="C. Gestion des risques"</formula>
    </cfRule>
    <cfRule type="expression" dxfId="4649" priority="27">
      <formula>$B26="B. Vente, Conseil"</formula>
    </cfRule>
    <cfRule type="expression" dxfId="4648" priority="28">
      <formula>$B26="A. Accueil, orientation"</formula>
    </cfRule>
  </conditionalFormatting>
  <printOptions horizontalCentered="1"/>
  <pageMargins left="0.23622047244094491" right="0.23622047244094491" top="0.74803149606299213" bottom="0.74803149606299213" header="0" footer="0"/>
  <pageSetup paperSize="9" scale="65" orientation="portrait" r:id="rId1"/>
  <headerFooter>
    <oddFooter>&amp;C&amp;1#&amp;"Calibri"&amp;10&amp;K0078D7C1 - Interne</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34">
    <tabColor theme="9" tint="0.89999084444715716"/>
    <pageSetUpPr fitToPage="1"/>
  </sheetPr>
  <dimension ref="A1:I34"/>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2.5" style="279" customWidth="1" collapsed="1"/>
    <col min="4" max="4" width="77.33203125" style="248" customWidth="1"/>
    <col min="5" max="5" width="9.5" style="210" customWidth="1"/>
    <col min="6" max="6" width="14.66406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229" t="s">
        <v>1985</v>
      </c>
      <c r="D4" s="270" t="str">
        <f ca="1">VLOOKUP($G$5,Répertoire_des_fonctions!$A$7:$E$780,4,0)</f>
        <v>25032 - CHARGE DE CLIENTELE LA POSTE II.2</v>
      </c>
      <c r="E4" s="215"/>
      <c r="F4" s="215"/>
      <c r="G4" s="216" t="str">
        <f ca="1">HYPERLINK("#Matrice!"&amp;ADDRESS(3,4+MATCH(D4,Matrice!$E$3:$AOP$3,0)),"Go")</f>
        <v>Go</v>
      </c>
    </row>
    <row r="5" spans="1:7" s="223" customFormat="1" ht="21" customHeight="1">
      <c r="A5" s="218"/>
      <c r="B5" s="219"/>
      <c r="C5" s="220" t="s">
        <v>403</v>
      </c>
      <c r="D5" s="276" t="str">
        <f ca="1">VLOOKUP($G$5,Répertoire_des_fonctions!$A$7:$E$780,2,0)</f>
        <v>COMMERCIAL RESEAU ET BANQUE</v>
      </c>
      <c r="E5" s="222"/>
      <c r="F5" s="221" t="s">
        <v>1986</v>
      </c>
      <c r="G5" s="276" t="str">
        <f ca="1">RIGHT(CELL("filename",A1),LEN(CELL("filename",A1))-SEARCH("]",CELL("filename",A1)))</f>
        <v>25032</v>
      </c>
    </row>
    <row r="6" spans="1:7" s="223" customFormat="1" ht="21" customHeight="1">
      <c r="A6" s="218"/>
      <c r="B6" s="219"/>
      <c r="C6" s="220" t="s">
        <v>404</v>
      </c>
      <c r="D6" s="276" t="str">
        <f ca="1">VLOOKUP($G$5,Répertoire_des_fonctions!$A$7:$E$780,3,0)</f>
        <v>ACCUEIL CLIENTS RESEAU ET BANQUE</v>
      </c>
      <c r="E6" s="222"/>
      <c r="F6" s="221" t="s">
        <v>1987</v>
      </c>
      <c r="G6" s="276" t="str">
        <f ca="1">VLOOKUP($G$5,Répertoire_des_fonctions!$A$7:$E$780,5,0)</f>
        <v>II.2</v>
      </c>
    </row>
    <row r="7" spans="1:7" s="217" customFormat="1" ht="9" customHeight="1">
      <c r="A7" s="213"/>
      <c r="B7" s="224"/>
      <c r="C7" s="683"/>
      <c r="D7" s="225"/>
      <c r="E7" s="226"/>
    </row>
    <row r="8" spans="1:7" s="217" customFormat="1" ht="23.5" customHeight="1">
      <c r="A8" s="213"/>
      <c r="B8" s="224"/>
      <c r="C8" s="229" t="s">
        <v>1988</v>
      </c>
      <c r="D8" s="270" t="s">
        <v>1991</v>
      </c>
      <c r="E8" s="375" t="s">
        <v>1989</v>
      </c>
      <c r="F8" s="271"/>
      <c r="G8" s="228"/>
    </row>
    <row r="9" spans="1:7" s="217" customFormat="1" ht="24.5" customHeight="1">
      <c r="A9" s="213"/>
      <c r="B9" s="224"/>
      <c r="C9" s="229" t="s">
        <v>2012</v>
      </c>
      <c r="D9" s="276"/>
      <c r="E9" s="375" t="s">
        <v>1990</v>
      </c>
      <c r="F9" s="277"/>
      <c r="G9" s="222"/>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08" customFormat="1" ht="66" customHeight="1">
      <c r="A12" s="290" t="s">
        <v>959</v>
      </c>
      <c r="B12" s="291" t="s">
        <v>1982</v>
      </c>
      <c r="C12" s="263" t="s">
        <v>432</v>
      </c>
      <c r="D12" s="263" t="s">
        <v>431</v>
      </c>
      <c r="E12" s="263" t="s">
        <v>1997</v>
      </c>
      <c r="F12" s="242" t="s">
        <v>2052</v>
      </c>
      <c r="G12" s="242" t="s">
        <v>1984</v>
      </c>
    </row>
    <row r="13" spans="1:7" s="208" customFormat="1" ht="32">
      <c r="A13" s="290"/>
      <c r="B13" s="472"/>
      <c r="C13" s="687" t="s">
        <v>6</v>
      </c>
      <c r="D13" s="688" t="s">
        <v>409</v>
      </c>
      <c r="E13" s="689" t="s">
        <v>1026</v>
      </c>
      <c r="F13" s="430" t="s">
        <v>1996</v>
      </c>
      <c r="G13" s="431"/>
    </row>
    <row r="14" spans="1:7" s="208" customFormat="1" ht="128">
      <c r="A14" s="290"/>
      <c r="B14" s="472"/>
      <c r="C14" s="690" t="s">
        <v>12</v>
      </c>
      <c r="D14" s="691" t="s">
        <v>2131</v>
      </c>
      <c r="E14" s="692" t="s">
        <v>1050</v>
      </c>
      <c r="F14" s="432" t="s">
        <v>1996</v>
      </c>
      <c r="G14" s="433"/>
    </row>
    <row r="15" spans="1:7" s="208" customFormat="1" ht="48">
      <c r="A15" s="290"/>
      <c r="B15" s="472"/>
      <c r="C15" s="690" t="s">
        <v>2126</v>
      </c>
      <c r="D15" s="691" t="s">
        <v>414</v>
      </c>
      <c r="E15" s="692" t="s">
        <v>1101</v>
      </c>
      <c r="F15" s="432" t="s">
        <v>1996</v>
      </c>
      <c r="G15" s="433"/>
    </row>
    <row r="16" spans="1:7" s="208" customFormat="1" ht="64">
      <c r="A16" s="290"/>
      <c r="B16" s="472"/>
      <c r="C16" s="690" t="s">
        <v>64</v>
      </c>
      <c r="D16" s="691" t="s">
        <v>661</v>
      </c>
      <c r="E16" s="692" t="s">
        <v>1258</v>
      </c>
      <c r="F16" s="432" t="s">
        <v>1996</v>
      </c>
      <c r="G16" s="433"/>
    </row>
    <row r="17" spans="1:9" s="208" customFormat="1" ht="64">
      <c r="A17" s="290"/>
      <c r="B17" s="472"/>
      <c r="C17" s="690" t="s">
        <v>66</v>
      </c>
      <c r="D17" s="691" t="s">
        <v>666</v>
      </c>
      <c r="E17" s="692" t="s">
        <v>1276</v>
      </c>
      <c r="F17" s="432" t="s">
        <v>1996</v>
      </c>
      <c r="G17" s="433"/>
    </row>
    <row r="18" spans="1:9" s="208" customFormat="1" ht="64">
      <c r="A18" s="290"/>
      <c r="B18" s="472"/>
      <c r="C18" s="690" t="s">
        <v>69</v>
      </c>
      <c r="D18" s="691" t="s">
        <v>669</v>
      </c>
      <c r="E18" s="692" t="s">
        <v>1290</v>
      </c>
      <c r="F18" s="432" t="s">
        <v>1996</v>
      </c>
      <c r="G18" s="433"/>
    </row>
    <row r="19" spans="1:9" s="208" customFormat="1" ht="64">
      <c r="A19" s="290"/>
      <c r="B19" s="472"/>
      <c r="C19" s="690" t="s">
        <v>70</v>
      </c>
      <c r="D19" s="691" t="s">
        <v>670</v>
      </c>
      <c r="E19" s="692" t="s">
        <v>1296</v>
      </c>
      <c r="F19" s="432" t="s">
        <v>1996</v>
      </c>
      <c r="G19" s="433"/>
    </row>
    <row r="20" spans="1:9" s="208" customFormat="1" ht="64">
      <c r="A20" s="290"/>
      <c r="B20" s="472"/>
      <c r="C20" s="690" t="s">
        <v>2129</v>
      </c>
      <c r="D20" s="691" t="s">
        <v>2134</v>
      </c>
      <c r="E20" s="692" t="s">
        <v>1480</v>
      </c>
      <c r="F20" s="432" t="s">
        <v>1996</v>
      </c>
      <c r="G20" s="433"/>
    </row>
    <row r="21" spans="1:9" s="208" customFormat="1" ht="64">
      <c r="A21" s="290"/>
      <c r="B21" s="472"/>
      <c r="C21" s="690" t="s">
        <v>181</v>
      </c>
      <c r="D21" s="691" t="s">
        <v>2135</v>
      </c>
      <c r="E21" s="692" t="s">
        <v>1486</v>
      </c>
      <c r="F21" s="432" t="s">
        <v>1996</v>
      </c>
      <c r="G21" s="433"/>
    </row>
    <row r="22" spans="1:9" s="208" customFormat="1" ht="80">
      <c r="A22" s="290"/>
      <c r="B22" s="472"/>
      <c r="C22" s="690" t="s">
        <v>2130</v>
      </c>
      <c r="D22" s="691" t="s">
        <v>2137</v>
      </c>
      <c r="E22" s="692" t="s">
        <v>1492</v>
      </c>
      <c r="F22" s="432" t="s">
        <v>1996</v>
      </c>
      <c r="G22" s="433"/>
    </row>
    <row r="23" spans="1:9" s="208" customFormat="1" ht="64">
      <c r="A23" s="290"/>
      <c r="B23" s="472"/>
      <c r="C23" s="693" t="s">
        <v>184</v>
      </c>
      <c r="D23" s="694" t="s">
        <v>2136</v>
      </c>
      <c r="E23" s="695" t="s">
        <v>1504</v>
      </c>
      <c r="F23" s="434" t="s">
        <v>1996</v>
      </c>
      <c r="G23" s="435"/>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sheetData>
  <sheetProtection algorithmName="SHA-512" hashValue="WKARdny3yxH+mhLg8WtEYOH2XMWrM02P9VofQue1CF6dqjnhHDqTFQ4JHCTyUaYfVodv5KdMWYgnJFYaq7iEfQ==" saltValue="3Prjdpx2DiUNusU2xySLUQ==" spinCount="100000" sheet="1" objects="1" scenarios="1"/>
  <autoFilter ref="A12:G23" xr:uid="{00000000-0009-0000-0000-00002B000000}"/>
  <mergeCells count="1">
    <mergeCell ref="C11:G11"/>
  </mergeCells>
  <conditionalFormatting sqref="C4 C7">
    <cfRule type="containsText" dxfId="4647" priority="50" operator="containsText" text="Choisie">
      <formula>NOT(ISERROR(SEARCH("Choisie",C4)))</formula>
    </cfRule>
    <cfRule type="containsText" dxfId="4646" priority="51" operator="containsText" text="clé">
      <formula>NOT(ISERROR(SEARCH("clé",C4)))</formula>
    </cfRule>
    <cfRule type="containsText" dxfId="4645" priority="52" operator="containsText" text="UTILE">
      <formula>NOT(ISERROR(SEARCH("UTILE",C4)))</formula>
    </cfRule>
  </conditionalFormatting>
  <conditionalFormatting sqref="B24:C71">
    <cfRule type="expression" dxfId="4644" priority="32">
      <formula>$B24="Z. Compétences Managériales"</formula>
    </cfRule>
    <cfRule type="expression" dxfId="4643" priority="33">
      <formula>$B24="Y. Compétences comportementales"</formula>
    </cfRule>
    <cfRule type="expression" dxfId="4642" priority="34">
      <formula>$B24="X. Digital"</formula>
    </cfRule>
    <cfRule type="expression" dxfId="4641" priority="35">
      <formula>$B24="P.  Projet"</formula>
    </cfRule>
    <cfRule type="expression" dxfId="4640" priority="36">
      <formula>$B24="O.  Communication"</formula>
    </cfRule>
    <cfRule type="expression" dxfId="4639" priority="37">
      <formula>$B24="N .  Système d'informations"</formula>
    </cfRule>
    <cfRule type="expression" dxfId="4638" priority="38">
      <formula>$B24="M.  Marketing"</formula>
    </cfRule>
    <cfRule type="expression" dxfId="4637" priority="39">
      <formula>$B24="L.  Ressources Humaines"</formula>
    </cfRule>
    <cfRule type="expression" dxfId="4636" priority="40">
      <formula>$B24="K.  Audit / Risques"</formula>
    </cfRule>
    <cfRule type="expression" dxfId="4635" priority="41">
      <formula>$B24="J.  Administration / Services Généraux"</formula>
    </cfRule>
    <cfRule type="expression" dxfId="4634" priority="42">
      <formula>$B24="I.  Immobilier"</formula>
    </cfRule>
    <cfRule type="expression" dxfId="4633" priority="43">
      <formula>$B24="H.  Finance / Contrôle de Gestion / Comptabilité"</formula>
    </cfRule>
    <cfRule type="expression" dxfId="4632" priority="44">
      <formula>$B24="G.  Achats"</formula>
    </cfRule>
    <cfRule type="expression" dxfId="4631" priority="45">
      <formula>$B24="F.  Entreprises"</formula>
    </cfRule>
    <cfRule type="expression" dxfId="4630" priority="46">
      <formula>$B24="E. Excellence opérationnelle  Banque de détail"</formula>
    </cfRule>
    <cfRule type="expression" dxfId="4629" priority="47">
      <formula>$B24="D. Excellence opérationnelle Expertise transverse"</formula>
    </cfRule>
    <cfRule type="expression" dxfId="4628" priority="48">
      <formula>$B24="C. Gestion des risques"</formula>
    </cfRule>
    <cfRule type="expression" dxfId="4627" priority="49">
      <formula>$B24="B. Vente, Conseil"</formula>
    </cfRule>
    <cfRule type="expression" dxfId="4626" priority="53">
      <formula>$B24="A. Accueil, orientation"</formula>
    </cfRule>
  </conditionalFormatting>
  <conditionalFormatting sqref="C8 C10">
    <cfRule type="containsText" dxfId="4625" priority="29" operator="containsText" text="Choisie">
      <formula>NOT(ISERROR(SEARCH("Choisie",C8)))</formula>
    </cfRule>
    <cfRule type="containsText" dxfId="4624" priority="30" operator="containsText" text="clé">
      <formula>NOT(ISERROR(SEARCH("clé",C8)))</formula>
    </cfRule>
    <cfRule type="containsText" dxfId="4623" priority="31" operator="containsText" text="UTILE">
      <formula>NOT(ISERROR(SEARCH("UTILE",C8)))</formula>
    </cfRule>
  </conditionalFormatting>
  <conditionalFormatting sqref="F24:F26">
    <cfRule type="expression" dxfId="4622" priority="10">
      <formula>$B24="Z. Compétences Managériales"</formula>
    </cfRule>
    <cfRule type="expression" dxfId="4621" priority="11">
      <formula>$B24="Y. Compétences comportementales"</formula>
    </cfRule>
    <cfRule type="expression" dxfId="4620" priority="12">
      <formula>$B24="X. Digital"</formula>
    </cfRule>
    <cfRule type="expression" dxfId="4619" priority="13">
      <formula>$B24="P.  Projet"</formula>
    </cfRule>
    <cfRule type="expression" dxfId="4618" priority="14">
      <formula>$B24="O.  Communication"</formula>
    </cfRule>
    <cfRule type="expression" dxfId="4617" priority="15">
      <formula>$B24="N .  Système d'informations"</formula>
    </cfRule>
    <cfRule type="expression" dxfId="4616" priority="16">
      <formula>$B24="M.  Marketing"</formula>
    </cfRule>
    <cfRule type="expression" dxfId="4615" priority="17">
      <formula>$B24="L.  Ressources Humaines"</formula>
    </cfRule>
    <cfRule type="expression" dxfId="4614" priority="18">
      <formula>$B24="K.  Audit / Risques"</formula>
    </cfRule>
    <cfRule type="expression" dxfId="4613" priority="19">
      <formula>$B24="J.  Administration / Services Généraux"</formula>
    </cfRule>
    <cfRule type="expression" dxfId="4612" priority="20">
      <formula>$B24="I.  Immobilier"</formula>
    </cfRule>
    <cfRule type="expression" dxfId="4611" priority="21">
      <formula>$B24="H.  Finance / Contrôle de Gestion / Comptabilité"</formula>
    </cfRule>
    <cfRule type="expression" dxfId="4610" priority="22">
      <formula>$B24="G.  Achats"</formula>
    </cfRule>
    <cfRule type="expression" dxfId="4609" priority="23">
      <formula>$B24="F.  Entreprises"</formula>
    </cfRule>
    <cfRule type="expression" dxfId="4608" priority="24">
      <formula>$B24="E. Excellence opérationnelle  Banque de détail"</formula>
    </cfRule>
    <cfRule type="expression" dxfId="4607" priority="25">
      <formula>$B24="D. Excellence opérationnelle Expertise transverse"</formula>
    </cfRule>
    <cfRule type="expression" dxfId="4606" priority="26">
      <formula>$B24="C. Gestion des risques"</formula>
    </cfRule>
    <cfRule type="expression" dxfId="4605" priority="27">
      <formula>$B24="B. Vente, Conseil"</formula>
    </cfRule>
    <cfRule type="expression" dxfId="4604" priority="28">
      <formula>$B24="A. Accueil, orientation"</formula>
    </cfRule>
  </conditionalFormatting>
  <printOptions horizontalCentered="1"/>
  <pageMargins left="0.23622047244094491" right="0.23622047244094491" top="0.74803149606299213" bottom="0.74803149606299213" header="0" footer="0"/>
  <pageSetup paperSize="9" scale="71" orientation="portrait" r:id="rId1"/>
  <headerFooter>
    <oddFooter>&amp;C&amp;1#&amp;"Calibri"&amp;10&amp;K0078D7C1 - Interne</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35">
    <tabColor theme="9" tint="0.89999084444715716"/>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1.6640625" style="279" customWidth="1" collapsed="1"/>
    <col min="4" max="4" width="77.33203125" style="248" customWidth="1"/>
    <col min="5" max="5" width="12.5" style="709" customWidth="1"/>
    <col min="6" max="6" width="13.832031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229" t="s">
        <v>1985</v>
      </c>
      <c r="D4" s="270" t="str">
        <f ca="1">VLOOKUP($G$5,Répertoire_des_fonctions!$A$7:$E$780,4,0)</f>
        <v>25033 - CHARGE DE CLIENTELE LA POSTE II.3</v>
      </c>
      <c r="E4" s="710"/>
      <c r="F4" s="215"/>
      <c r="G4" s="216" t="str">
        <f ca="1">HYPERLINK("#Matrice!"&amp;ADDRESS(3,4+MATCH(D4,Matrice!$E$3:$AOP$3,0)),"Go")</f>
        <v>Go</v>
      </c>
    </row>
    <row r="5" spans="1:7" s="223" customFormat="1" ht="21" customHeight="1">
      <c r="A5" s="218"/>
      <c r="B5" s="219"/>
      <c r="C5" s="220" t="s">
        <v>403</v>
      </c>
      <c r="D5" s="276" t="str">
        <f ca="1">VLOOKUP($G$5,Répertoire_des_fonctions!$A$7:$E$780,2,0)</f>
        <v>COMMERCIAL RESEAU ET BANQUE</v>
      </c>
      <c r="E5" s="711"/>
      <c r="F5" s="221" t="s">
        <v>1986</v>
      </c>
      <c r="G5" s="276" t="str">
        <f ca="1">RIGHT(CELL("filename",A1),LEN(CELL("filename",A1))-SEARCH("]",CELL("filename",A1)))</f>
        <v>25033</v>
      </c>
    </row>
    <row r="6" spans="1:7" s="223" customFormat="1" ht="21" customHeight="1">
      <c r="A6" s="218"/>
      <c r="B6" s="219"/>
      <c r="C6" s="220" t="s">
        <v>404</v>
      </c>
      <c r="D6" s="276" t="str">
        <f ca="1">VLOOKUP($G$5,Répertoire_des_fonctions!$A$7:$E$780,3,0)</f>
        <v>ACCUEIL CLIENTS RESEAU ET BANQUE</v>
      </c>
      <c r="E6" s="711"/>
      <c r="F6" s="221" t="s">
        <v>1987</v>
      </c>
      <c r="G6" s="276" t="str">
        <f ca="1">VLOOKUP($G$5,Répertoire_des_fonctions!$A$7:$E$780,5,0)</f>
        <v>II.3</v>
      </c>
    </row>
    <row r="7" spans="1:7" s="217" customFormat="1" ht="27" customHeight="1">
      <c r="A7" s="213"/>
      <c r="B7" s="224"/>
      <c r="C7" s="683"/>
      <c r="D7" s="225"/>
      <c r="E7" s="712"/>
    </row>
    <row r="8" spans="1:7" s="217" customFormat="1" ht="27" customHeight="1">
      <c r="A8" s="213"/>
      <c r="B8" s="224"/>
      <c r="C8" s="229" t="s">
        <v>1988</v>
      </c>
      <c r="D8" s="270" t="s">
        <v>1991</v>
      </c>
      <c r="E8" s="718" t="s">
        <v>1989</v>
      </c>
      <c r="F8" s="271"/>
      <c r="G8" s="228"/>
    </row>
    <row r="9" spans="1:7" s="217" customFormat="1" ht="17.5" customHeight="1">
      <c r="A9" s="213"/>
      <c r="B9" s="224"/>
      <c r="C9" s="229" t="s">
        <v>2012</v>
      </c>
      <c r="D9" s="276"/>
      <c r="E9" s="718" t="s">
        <v>1990</v>
      </c>
      <c r="F9" s="277"/>
      <c r="G9" s="222"/>
    </row>
    <row r="10" spans="1:7" s="236" customFormat="1" ht="6.75" customHeight="1">
      <c r="A10" s="230"/>
      <c r="B10" s="231"/>
      <c r="C10" s="663"/>
      <c r="D10" s="233"/>
      <c r="E10" s="713"/>
      <c r="F10" s="234"/>
      <c r="G10" s="235"/>
    </row>
    <row r="11" spans="1:7" s="237" customFormat="1" ht="27.75" customHeight="1">
      <c r="B11" s="238"/>
      <c r="C11" s="1011" t="s">
        <v>1998</v>
      </c>
      <c r="D11" s="1011"/>
      <c r="E11" s="1011"/>
      <c r="F11" s="1011"/>
      <c r="G11" s="1011"/>
    </row>
    <row r="12" spans="1:7" s="243" customFormat="1" ht="59.5" customHeight="1">
      <c r="A12" s="239" t="s">
        <v>959</v>
      </c>
      <c r="B12" s="240" t="s">
        <v>1982</v>
      </c>
      <c r="C12" s="263" t="s">
        <v>432</v>
      </c>
      <c r="D12" s="263" t="s">
        <v>431</v>
      </c>
      <c r="E12" s="263" t="s">
        <v>1997</v>
      </c>
      <c r="F12" s="242" t="s">
        <v>2052</v>
      </c>
      <c r="G12" s="242" t="s">
        <v>1984</v>
      </c>
    </row>
    <row r="13" spans="1:7" s="243" customFormat="1" ht="32">
      <c r="A13" s="239"/>
      <c r="B13" s="408"/>
      <c r="C13" s="687" t="s">
        <v>6</v>
      </c>
      <c r="D13" s="688" t="s">
        <v>409</v>
      </c>
      <c r="E13" s="714" t="s">
        <v>1027</v>
      </c>
      <c r="F13" s="431"/>
      <c r="G13" s="431"/>
    </row>
    <row r="14" spans="1:7" s="243" customFormat="1" ht="80">
      <c r="A14" s="239"/>
      <c r="B14" s="408"/>
      <c r="C14" s="690" t="s">
        <v>9</v>
      </c>
      <c r="D14" s="691" t="s">
        <v>2214</v>
      </c>
      <c r="E14" s="715" t="s">
        <v>1035</v>
      </c>
      <c r="F14" s="433"/>
      <c r="G14" s="433"/>
    </row>
    <row r="15" spans="1:7" s="243" customFormat="1" ht="80">
      <c r="A15" s="239"/>
      <c r="B15" s="408"/>
      <c r="C15" s="690" t="s">
        <v>2138</v>
      </c>
      <c r="D15" s="691" t="s">
        <v>2139</v>
      </c>
      <c r="E15" s="715" t="s">
        <v>1041</v>
      </c>
      <c r="F15" s="433"/>
      <c r="G15" s="433"/>
    </row>
    <row r="16" spans="1:7" s="243" customFormat="1" ht="128">
      <c r="A16" s="239"/>
      <c r="B16" s="408"/>
      <c r="C16" s="690" t="s">
        <v>12</v>
      </c>
      <c r="D16" s="691" t="s">
        <v>2131</v>
      </c>
      <c r="E16" s="715" t="s">
        <v>1051</v>
      </c>
      <c r="F16" s="433"/>
      <c r="G16" s="433"/>
    </row>
    <row r="17" spans="1:9" s="243" customFormat="1" ht="16">
      <c r="A17" s="239"/>
      <c r="B17" s="408"/>
      <c r="C17" s="690" t="s">
        <v>611</v>
      </c>
      <c r="D17" s="691" t="s">
        <v>413</v>
      </c>
      <c r="E17" s="715" t="s">
        <v>1088</v>
      </c>
      <c r="F17" s="433"/>
      <c r="G17" s="433"/>
    </row>
    <row r="18" spans="1:9" s="243" customFormat="1" ht="48">
      <c r="A18" s="239"/>
      <c r="B18" s="408"/>
      <c r="C18" s="690" t="s">
        <v>2126</v>
      </c>
      <c r="D18" s="691" t="s">
        <v>414</v>
      </c>
      <c r="E18" s="715" t="s">
        <v>1102</v>
      </c>
      <c r="F18" s="433"/>
      <c r="G18" s="433"/>
    </row>
    <row r="19" spans="1:9" s="243" customFormat="1" ht="64">
      <c r="A19" s="239"/>
      <c r="B19" s="408"/>
      <c r="C19" s="690" t="s">
        <v>64</v>
      </c>
      <c r="D19" s="691" t="s">
        <v>661</v>
      </c>
      <c r="E19" s="715" t="s">
        <v>1259</v>
      </c>
      <c r="F19" s="433"/>
      <c r="G19" s="433"/>
    </row>
    <row r="20" spans="1:9" s="243" customFormat="1" ht="80">
      <c r="A20" s="239"/>
      <c r="B20" s="408"/>
      <c r="C20" s="690" t="s">
        <v>662</v>
      </c>
      <c r="D20" s="691" t="s">
        <v>2222</v>
      </c>
      <c r="E20" s="715" t="s">
        <v>1265</v>
      </c>
      <c r="F20" s="433"/>
      <c r="G20" s="433"/>
    </row>
    <row r="21" spans="1:9" s="243" customFormat="1" ht="64">
      <c r="A21" s="239"/>
      <c r="B21" s="408"/>
      <c r="C21" s="690" t="s">
        <v>2129</v>
      </c>
      <c r="D21" s="691" t="s">
        <v>2134</v>
      </c>
      <c r="E21" s="715" t="s">
        <v>1481</v>
      </c>
      <c r="F21" s="433"/>
      <c r="G21" s="433"/>
    </row>
    <row r="22" spans="1:9" s="243" customFormat="1" ht="64">
      <c r="A22" s="239"/>
      <c r="B22" s="408"/>
      <c r="C22" s="690" t="s">
        <v>181</v>
      </c>
      <c r="D22" s="691" t="s">
        <v>2135</v>
      </c>
      <c r="E22" s="715" t="s">
        <v>1487</v>
      </c>
      <c r="F22" s="433"/>
      <c r="G22" s="433"/>
    </row>
    <row r="23" spans="1:9" s="243" customFormat="1" ht="80">
      <c r="A23" s="239"/>
      <c r="B23" s="408"/>
      <c r="C23" s="690" t="s">
        <v>2130</v>
      </c>
      <c r="D23" s="691" t="s">
        <v>2137</v>
      </c>
      <c r="E23" s="715" t="s">
        <v>1493</v>
      </c>
      <c r="F23" s="433"/>
      <c r="G23" s="433"/>
    </row>
    <row r="24" spans="1:9" s="243" customFormat="1" ht="64">
      <c r="A24" s="239"/>
      <c r="B24" s="408"/>
      <c r="C24" s="693" t="s">
        <v>184</v>
      </c>
      <c r="D24" s="694" t="s">
        <v>2136</v>
      </c>
      <c r="E24" s="716" t="s">
        <v>1505</v>
      </c>
      <c r="F24" s="435"/>
      <c r="G24" s="435"/>
    </row>
    <row r="25" spans="1:9" ht="27.75" customHeight="1">
      <c r="C25" s="260" t="s">
        <v>1992</v>
      </c>
      <c r="D25" s="285"/>
      <c r="E25" s="717"/>
      <c r="F25" s="260" t="s">
        <v>1992</v>
      </c>
    </row>
    <row r="26" spans="1:9" s="210" customFormat="1">
      <c r="A26" s="207"/>
      <c r="B26" s="208"/>
      <c r="C26" s="260" t="s">
        <v>1993</v>
      </c>
      <c r="D26" s="285"/>
      <c r="E26" s="717"/>
      <c r="F26" s="260" t="s">
        <v>1995</v>
      </c>
      <c r="G26" s="207"/>
      <c r="H26" s="207"/>
      <c r="I26" s="207"/>
    </row>
    <row r="27" spans="1:9" s="210" customFormat="1">
      <c r="A27" s="207"/>
      <c r="B27" s="208"/>
      <c r="C27" s="669" t="s">
        <v>1994</v>
      </c>
      <c r="D27" s="285"/>
      <c r="E27" s="717"/>
      <c r="F27" s="262" t="s">
        <v>1994</v>
      </c>
      <c r="G27" s="207"/>
      <c r="H27" s="207"/>
      <c r="I27" s="207"/>
    </row>
    <row r="28" spans="1:9" s="210" customFormat="1">
      <c r="A28" s="207"/>
      <c r="B28" s="208"/>
      <c r="C28" s="279"/>
      <c r="D28" s="285"/>
      <c r="E28" s="717"/>
      <c r="F28" s="207"/>
      <c r="G28" s="207"/>
      <c r="H28" s="207"/>
      <c r="I28" s="207"/>
    </row>
    <row r="29" spans="1:9" s="210" customFormat="1">
      <c r="A29" s="207"/>
      <c r="B29" s="208"/>
      <c r="C29" s="279"/>
      <c r="D29" s="285"/>
      <c r="E29" s="717"/>
      <c r="F29" s="207"/>
      <c r="G29" s="207"/>
      <c r="H29" s="207"/>
      <c r="I29" s="207"/>
    </row>
    <row r="30" spans="1:9" s="210" customFormat="1">
      <c r="A30" s="207"/>
      <c r="B30" s="208"/>
      <c r="C30" s="279"/>
      <c r="D30" s="285"/>
      <c r="E30" s="717"/>
      <c r="F30" s="207"/>
      <c r="G30" s="207"/>
      <c r="H30" s="207"/>
      <c r="I30" s="207"/>
    </row>
    <row r="31" spans="1:9" s="210" customFormat="1">
      <c r="A31" s="207"/>
      <c r="B31" s="208"/>
      <c r="C31" s="279"/>
      <c r="D31" s="285"/>
      <c r="E31" s="717"/>
      <c r="F31" s="207"/>
      <c r="G31" s="207"/>
      <c r="H31" s="207"/>
      <c r="I31" s="207"/>
    </row>
    <row r="32" spans="1:9" s="210" customFormat="1">
      <c r="A32" s="207"/>
      <c r="B32" s="208"/>
      <c r="C32" s="279"/>
      <c r="D32" s="285"/>
      <c r="E32" s="717"/>
      <c r="F32" s="207"/>
      <c r="G32" s="207"/>
      <c r="H32" s="207"/>
      <c r="I32" s="207"/>
    </row>
    <row r="33" spans="5:5">
      <c r="E33" s="717"/>
    </row>
    <row r="34" spans="5:5">
      <c r="E34" s="717"/>
    </row>
    <row r="35" spans="5:5">
      <c r="E35" s="717"/>
    </row>
  </sheetData>
  <sheetProtection algorithmName="SHA-512" hashValue="lzjggAhRlzvDuTde4XP8klOLww0a+HUAKBVZ7ztoD6/dnf7KoNV4I9Nz93Hb5xcShKzKzkjPo7ToxCqHZSnrUw==" saltValue="2gC4mOeHByCe18rrgqsoRw==" spinCount="100000" sheet="1" objects="1" scenarios="1"/>
  <autoFilter ref="A12:G24" xr:uid="{00000000-0009-0000-0000-00002C000000}"/>
  <mergeCells count="1">
    <mergeCell ref="C11:G11"/>
  </mergeCells>
  <conditionalFormatting sqref="C4 C7">
    <cfRule type="containsText" dxfId="4603" priority="50" operator="containsText" text="Choisie">
      <formula>NOT(ISERROR(SEARCH("Choisie",C4)))</formula>
    </cfRule>
    <cfRule type="containsText" dxfId="4602" priority="51" operator="containsText" text="clé">
      <formula>NOT(ISERROR(SEARCH("clé",C4)))</formula>
    </cfRule>
    <cfRule type="containsText" dxfId="4601" priority="52" operator="containsText" text="UTILE">
      <formula>NOT(ISERROR(SEARCH("UTILE",C4)))</formula>
    </cfRule>
  </conditionalFormatting>
  <conditionalFormatting sqref="B25:C72">
    <cfRule type="expression" dxfId="4600" priority="32">
      <formula>$B25="Z. Compétences Managériales"</formula>
    </cfRule>
    <cfRule type="expression" dxfId="4599" priority="33">
      <formula>$B25="Y. Compétences comportementales"</formula>
    </cfRule>
    <cfRule type="expression" dxfId="4598" priority="34">
      <formula>$B25="X. Digital"</formula>
    </cfRule>
    <cfRule type="expression" dxfId="4597" priority="35">
      <formula>$B25="P.  Projet"</formula>
    </cfRule>
    <cfRule type="expression" dxfId="4596" priority="36">
      <formula>$B25="O.  Communication"</formula>
    </cfRule>
    <cfRule type="expression" dxfId="4595" priority="37">
      <formula>$B25="N .  Système d'informations"</formula>
    </cfRule>
    <cfRule type="expression" dxfId="4594" priority="38">
      <formula>$B25="M.  Marketing"</formula>
    </cfRule>
    <cfRule type="expression" dxfId="4593" priority="39">
      <formula>$B25="L.  Ressources Humaines"</formula>
    </cfRule>
    <cfRule type="expression" dxfId="4592" priority="40">
      <formula>$B25="K.  Audit / Risques"</formula>
    </cfRule>
    <cfRule type="expression" dxfId="4591" priority="41">
      <formula>$B25="J.  Administration / Services Généraux"</formula>
    </cfRule>
    <cfRule type="expression" dxfId="4590" priority="42">
      <formula>$B25="I.  Immobilier"</formula>
    </cfRule>
    <cfRule type="expression" dxfId="4589" priority="43">
      <formula>$B25="H.  Finance / Contrôle de Gestion / Comptabilité"</formula>
    </cfRule>
    <cfRule type="expression" dxfId="4588" priority="44">
      <formula>$B25="G.  Achats"</formula>
    </cfRule>
    <cfRule type="expression" dxfId="4587" priority="45">
      <formula>$B25="F.  Entreprises"</formula>
    </cfRule>
    <cfRule type="expression" dxfId="4586" priority="46">
      <formula>$B25="E. Excellence opérationnelle  Banque de détail"</formula>
    </cfRule>
    <cfRule type="expression" dxfId="4585" priority="47">
      <formula>$B25="D. Excellence opérationnelle Expertise transverse"</formula>
    </cfRule>
    <cfRule type="expression" dxfId="4584" priority="48">
      <formula>$B25="C. Gestion des risques"</formula>
    </cfRule>
    <cfRule type="expression" dxfId="4583" priority="49">
      <formula>$B25="B. Vente, Conseil"</formula>
    </cfRule>
    <cfRule type="expression" dxfId="4582" priority="53">
      <formula>$B25="A. Accueil, orientation"</formula>
    </cfRule>
  </conditionalFormatting>
  <conditionalFormatting sqref="C8 C10">
    <cfRule type="containsText" dxfId="4581" priority="29" operator="containsText" text="Choisie">
      <formula>NOT(ISERROR(SEARCH("Choisie",C8)))</formula>
    </cfRule>
    <cfRule type="containsText" dxfId="4580" priority="30" operator="containsText" text="clé">
      <formula>NOT(ISERROR(SEARCH("clé",C8)))</formula>
    </cfRule>
    <cfRule type="containsText" dxfId="4579" priority="31" operator="containsText" text="UTILE">
      <formula>NOT(ISERROR(SEARCH("UTILE",C8)))</formula>
    </cfRule>
  </conditionalFormatting>
  <conditionalFormatting sqref="F25:F27">
    <cfRule type="expression" dxfId="4578" priority="10">
      <formula>$B25="Z. Compétences Managériales"</formula>
    </cfRule>
    <cfRule type="expression" dxfId="4577" priority="11">
      <formula>$B25="Y. Compétences comportementales"</formula>
    </cfRule>
    <cfRule type="expression" dxfId="4576" priority="12">
      <formula>$B25="X. Digital"</formula>
    </cfRule>
    <cfRule type="expression" dxfId="4575" priority="13">
      <formula>$B25="P.  Projet"</formula>
    </cfRule>
    <cfRule type="expression" dxfId="4574" priority="14">
      <formula>$B25="O.  Communication"</formula>
    </cfRule>
    <cfRule type="expression" dxfId="4573" priority="15">
      <formula>$B25="N .  Système d'informations"</formula>
    </cfRule>
    <cfRule type="expression" dxfId="4572" priority="16">
      <formula>$B25="M.  Marketing"</formula>
    </cfRule>
    <cfRule type="expression" dxfId="4571" priority="17">
      <formula>$B25="L.  Ressources Humaines"</formula>
    </cfRule>
    <cfRule type="expression" dxfId="4570" priority="18">
      <formula>$B25="K.  Audit / Risques"</formula>
    </cfRule>
    <cfRule type="expression" dxfId="4569" priority="19">
      <formula>$B25="J.  Administration / Services Généraux"</formula>
    </cfRule>
    <cfRule type="expression" dxfId="4568" priority="20">
      <formula>$B25="I.  Immobilier"</formula>
    </cfRule>
    <cfRule type="expression" dxfId="4567" priority="21">
      <formula>$B25="H.  Finance / Contrôle de Gestion / Comptabilité"</formula>
    </cfRule>
    <cfRule type="expression" dxfId="4566" priority="22">
      <formula>$B25="G.  Achats"</formula>
    </cfRule>
    <cfRule type="expression" dxfId="4565" priority="23">
      <formula>$B25="F.  Entreprises"</formula>
    </cfRule>
    <cfRule type="expression" dxfId="4564" priority="24">
      <formula>$B25="E. Excellence opérationnelle  Banque de détail"</formula>
    </cfRule>
    <cfRule type="expression" dxfId="4563" priority="25">
      <formula>$B25="D. Excellence opérationnelle Expertise transverse"</formula>
    </cfRule>
    <cfRule type="expression" dxfId="4562" priority="26">
      <formula>$B25="C. Gestion des risques"</formula>
    </cfRule>
    <cfRule type="expression" dxfId="4561" priority="27">
      <formula>$B25="B. Vente, Conseil"</formula>
    </cfRule>
    <cfRule type="expression" dxfId="4560" priority="28">
      <formula>$B25="A. Accueil, orientation"</formula>
    </cfRule>
  </conditionalFormatting>
  <printOptions horizontalCentered="1"/>
  <pageMargins left="0.23622047244094491" right="0.23622047244094491" top="0.74803149606299213" bottom="0.64" header="0" footer="0"/>
  <pageSetup paperSize="9" scale="64" orientation="portrait" r:id="rId1"/>
  <headerFooter>
    <oddFooter>&amp;C&amp;1#&amp;"Calibri"&amp;10&amp;K0078D7C1 - Interne</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36">
    <tabColor theme="9" tint="0.89999084444715716"/>
    <pageSetUpPr fitToPage="1"/>
  </sheetPr>
  <dimension ref="A1:I35"/>
  <sheetViews>
    <sheetView showGridLines="0" topLeftCell="C1" zoomScale="90" zoomScaleNormal="90" workbookViewId="0">
      <selection activeCell="E1" sqref="E1"/>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29521 - CHARGE DE DEVELOPPEMENT LA POSTE MOBILE -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29521</v>
      </c>
    </row>
    <row r="6" spans="1:7" s="278" customFormat="1" ht="21" customHeight="1">
      <c r="A6" s="273"/>
      <c r="B6" s="274"/>
      <c r="C6" s="275" t="s">
        <v>404</v>
      </c>
      <c r="D6" s="276" t="str">
        <f ca="1">VLOOKUP($G$5,Répertoire_des_fonctions!$A$7:$E$780,3,0)</f>
        <v>ANIMATION COMMERCIALE RESEAU ET BANQUE</v>
      </c>
      <c r="E6" s="277"/>
      <c r="F6" s="276" t="s">
        <v>1987</v>
      </c>
      <c r="G6" s="276" t="str">
        <f ca="1">VLOOKUP($G$5,Répertoire_des_fonctions!$A$7:$E$780,5,0)</f>
        <v>III.3</v>
      </c>
    </row>
    <row r="7" spans="1:7" s="248" customFormat="1" ht="18" customHeight="1">
      <c r="A7" s="268"/>
      <c r="B7" s="279"/>
      <c r="C7" s="662"/>
      <c r="D7" s="285"/>
      <c r="E7" s="282"/>
    </row>
    <row r="8" spans="1:7" s="248" customFormat="1" ht="18" customHeight="1">
      <c r="A8" s="268"/>
      <c r="B8" s="279"/>
      <c r="C8" s="414" t="s">
        <v>1988</v>
      </c>
      <c r="D8" s="270" t="s">
        <v>1991</v>
      </c>
      <c r="E8" s="276" t="s">
        <v>1989</v>
      </c>
      <c r="F8" s="271"/>
      <c r="G8" s="283"/>
    </row>
    <row r="9" spans="1:7" s="248" customFormat="1" ht="18"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0.5" customHeight="1">
      <c r="A12" s="239" t="s">
        <v>959</v>
      </c>
      <c r="B12" s="240" t="s">
        <v>1982</v>
      </c>
      <c r="C12" s="241" t="s">
        <v>432</v>
      </c>
      <c r="D12" s="241" t="s">
        <v>431</v>
      </c>
      <c r="E12" s="241" t="s">
        <v>1997</v>
      </c>
      <c r="F12" s="242" t="s">
        <v>2052</v>
      </c>
      <c r="G12" s="242" t="s">
        <v>1984</v>
      </c>
    </row>
    <row r="13" spans="1:7" s="243" customFormat="1" ht="32">
      <c r="A13" s="239"/>
      <c r="B13" s="408"/>
      <c r="C13" s="687" t="s">
        <v>2144</v>
      </c>
      <c r="D13" s="688" t="s">
        <v>2145</v>
      </c>
      <c r="E13" s="689" t="s">
        <v>991</v>
      </c>
      <c r="F13" s="430" t="s">
        <v>1996</v>
      </c>
      <c r="G13" s="431"/>
    </row>
    <row r="14" spans="1:7" s="243" customFormat="1" ht="128">
      <c r="A14" s="239"/>
      <c r="B14" s="408"/>
      <c r="C14" s="690" t="s">
        <v>12</v>
      </c>
      <c r="D14" s="691" t="s">
        <v>2131</v>
      </c>
      <c r="E14" s="692" t="s">
        <v>1054</v>
      </c>
      <c r="F14" s="432" t="s">
        <v>1996</v>
      </c>
      <c r="G14" s="433"/>
    </row>
    <row r="15" spans="1:7" s="243" customFormat="1" ht="80">
      <c r="A15" s="239"/>
      <c r="B15" s="408"/>
      <c r="C15" s="690" t="s">
        <v>31</v>
      </c>
      <c r="D15" s="691" t="s">
        <v>2132</v>
      </c>
      <c r="E15" s="692" t="s">
        <v>1141</v>
      </c>
      <c r="F15" s="432" t="s">
        <v>1996</v>
      </c>
      <c r="G15" s="433"/>
    </row>
    <row r="16" spans="1:7" s="243" customFormat="1" ht="32">
      <c r="A16" s="239"/>
      <c r="B16" s="408"/>
      <c r="C16" s="690" t="s">
        <v>2152</v>
      </c>
      <c r="D16" s="691" t="s">
        <v>426</v>
      </c>
      <c r="E16" s="692" t="s">
        <v>1153</v>
      </c>
      <c r="F16" s="432" t="s">
        <v>1996</v>
      </c>
      <c r="G16" s="433"/>
    </row>
    <row r="17" spans="1:9" s="243" customFormat="1" ht="32">
      <c r="A17" s="239"/>
      <c r="B17" s="408"/>
      <c r="C17" s="690" t="s">
        <v>37</v>
      </c>
      <c r="D17" s="691" t="s">
        <v>2142</v>
      </c>
      <c r="E17" s="692" t="s">
        <v>1175</v>
      </c>
      <c r="F17" s="432" t="s">
        <v>1996</v>
      </c>
      <c r="G17" s="433"/>
    </row>
    <row r="18" spans="1:9" s="243" customFormat="1" ht="64">
      <c r="A18" s="239"/>
      <c r="B18" s="408"/>
      <c r="C18" s="690" t="s">
        <v>2129</v>
      </c>
      <c r="D18" s="691" t="s">
        <v>2134</v>
      </c>
      <c r="E18" s="692" t="s">
        <v>1484</v>
      </c>
      <c r="F18" s="432" t="s">
        <v>1996</v>
      </c>
      <c r="G18" s="433"/>
    </row>
    <row r="19" spans="1:9" s="243" customFormat="1" ht="64">
      <c r="A19" s="239"/>
      <c r="B19" s="408"/>
      <c r="C19" s="690" t="s">
        <v>181</v>
      </c>
      <c r="D19" s="691" t="s">
        <v>2135</v>
      </c>
      <c r="E19" s="692" t="s">
        <v>1490</v>
      </c>
      <c r="F19" s="432" t="s">
        <v>1996</v>
      </c>
      <c r="G19" s="433"/>
    </row>
    <row r="20" spans="1:9" s="243" customFormat="1" ht="80">
      <c r="A20" s="239"/>
      <c r="B20" s="408"/>
      <c r="C20" s="690" t="s">
        <v>2130</v>
      </c>
      <c r="D20" s="691" t="s">
        <v>2137</v>
      </c>
      <c r="E20" s="692" t="s">
        <v>1496</v>
      </c>
      <c r="F20" s="432" t="s">
        <v>1996</v>
      </c>
      <c r="G20" s="433"/>
    </row>
    <row r="21" spans="1:9" s="243" customFormat="1" ht="48">
      <c r="A21" s="239"/>
      <c r="B21" s="408"/>
      <c r="C21" s="690" t="s">
        <v>186</v>
      </c>
      <c r="D21" s="691" t="s">
        <v>2235</v>
      </c>
      <c r="E21" s="692" t="s">
        <v>1520</v>
      </c>
      <c r="F21" s="432" t="s">
        <v>1996</v>
      </c>
      <c r="G21" s="433"/>
    </row>
    <row r="22" spans="1:9" s="243" customFormat="1" ht="48">
      <c r="A22" s="239"/>
      <c r="B22" s="408"/>
      <c r="C22" s="690" t="s">
        <v>2234</v>
      </c>
      <c r="D22" s="691" t="s">
        <v>2236</v>
      </c>
      <c r="E22" s="692" t="s">
        <v>1532</v>
      </c>
      <c r="F22" s="432" t="s">
        <v>1996</v>
      </c>
      <c r="G22" s="433"/>
    </row>
    <row r="23" spans="1:9" s="243" customFormat="1" ht="64">
      <c r="A23" s="239"/>
      <c r="B23" s="408"/>
      <c r="C23" s="693" t="s">
        <v>184</v>
      </c>
      <c r="D23" s="694" t="s">
        <v>2136</v>
      </c>
      <c r="E23" s="695" t="s">
        <v>1508</v>
      </c>
      <c r="F23" s="434" t="s">
        <v>1996</v>
      </c>
      <c r="G23" s="435"/>
    </row>
    <row r="24" spans="1:9" s="248" customFormat="1" ht="46.5" hidden="1" customHeight="1">
      <c r="A24" s="244" t="s">
        <v>702</v>
      </c>
      <c r="B24" s="245" t="str">
        <f>IFERROR(VLOOKUP($A24,Référentiel_de_Compétences!$B$7:$E$700,2,0),"")</f>
        <v>B. Vente, Conseil</v>
      </c>
      <c r="C24" s="288" t="str">
        <f>IFERROR(VLOOKUP($A24,Référentiel_de_Compétences!$B$7:$E$700,3,0),"")</f>
        <v>Négociation</v>
      </c>
      <c r="D24" s="295" t="str">
        <f>IFERROR(VLOOKUP($A24,Référentiel_de_Compétences!$B$7:$E$700,4,0),"")</f>
        <v>Utiliser ses connaissances des méthodes et techniques de négociation pour rechercher un accord entre des interlocuteurs.</v>
      </c>
      <c r="E24" s="719" t="str">
        <f ca="1">IFERROR(INDEX('Codes UC'!$A$1:$Z$599,MATCH(A24,'Codes UC'!$A$1:$A$599,0),MATCH($G$6,'Codes UC'!$A$1:$Y$1)),"")</f>
        <v/>
      </c>
      <c r="F24" s="251" t="s">
        <v>1996</v>
      </c>
      <c r="G24" s="252"/>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sheetData>
  <sheetProtection algorithmName="SHA-512" hashValue="vFCtpOBJ9pfNncE8JFT3NNdNXqKos8Y7fTdzJIuUAl/2XhypsdvVh4MV+h69XER4yGwlZeSU1DQ+GiEljf3eXw==" saltValue="lwXHdvh9lm3Ckz6HWiMDSg==" spinCount="100000" sheet="1" objects="1" scenarios="1"/>
  <autoFilter ref="A12:G24" xr:uid="{00000000-0009-0000-0000-00002D000000}"/>
  <mergeCells count="1">
    <mergeCell ref="C11:G11"/>
  </mergeCells>
  <conditionalFormatting sqref="C4 C7 E24">
    <cfRule type="containsText" dxfId="4559" priority="50" operator="containsText" text="Choisie">
      <formula>NOT(ISERROR(SEARCH("Choisie",C4)))</formula>
    </cfRule>
    <cfRule type="containsText" dxfId="4558" priority="51" operator="containsText" text="clé">
      <formula>NOT(ISERROR(SEARCH("clé",C4)))</formula>
    </cfRule>
    <cfRule type="containsText" dxfId="4557" priority="52" operator="containsText" text="UTILE">
      <formula>NOT(ISERROR(SEARCH("UTILE",C4)))</formula>
    </cfRule>
  </conditionalFormatting>
  <conditionalFormatting sqref="B24:C72">
    <cfRule type="expression" dxfId="4556" priority="32">
      <formula>$B24="Z. Compétences Managériales"</formula>
    </cfRule>
    <cfRule type="expression" dxfId="4555" priority="33">
      <formula>$B24="Y. Compétences comportementales"</formula>
    </cfRule>
    <cfRule type="expression" dxfId="4554" priority="34">
      <formula>$B24="X. Digital"</formula>
    </cfRule>
    <cfRule type="expression" dxfId="4553" priority="35">
      <formula>$B24="P.  Projet"</formula>
    </cfRule>
    <cfRule type="expression" dxfId="4552" priority="36">
      <formula>$B24="O.  Communication"</formula>
    </cfRule>
    <cfRule type="expression" dxfId="4551" priority="37">
      <formula>$B24="N .  Système d'informations"</formula>
    </cfRule>
    <cfRule type="expression" dxfId="4550" priority="38">
      <formula>$B24="M.  Marketing"</formula>
    </cfRule>
    <cfRule type="expression" dxfId="4549" priority="39">
      <formula>$B24="L.  Ressources Humaines"</formula>
    </cfRule>
    <cfRule type="expression" dxfId="4548" priority="40">
      <formula>$B24="K.  Audit / Risques"</formula>
    </cfRule>
    <cfRule type="expression" dxfId="4547" priority="41">
      <formula>$B24="J.  Administration / Services Généraux"</formula>
    </cfRule>
    <cfRule type="expression" dxfId="4546" priority="42">
      <formula>$B24="I.  Immobilier"</formula>
    </cfRule>
    <cfRule type="expression" dxfId="4545" priority="43">
      <formula>$B24="H.  Finance / Contrôle de Gestion / Comptabilité"</formula>
    </cfRule>
    <cfRule type="expression" dxfId="4544" priority="44">
      <formula>$B24="G.  Achats"</formula>
    </cfRule>
    <cfRule type="expression" dxfId="4543" priority="45">
      <formula>$B24="F.  Entreprises"</formula>
    </cfRule>
    <cfRule type="expression" dxfId="4542" priority="46">
      <formula>$B24="E. Excellence opérationnelle  Banque de détail"</formula>
    </cfRule>
    <cfRule type="expression" dxfId="4541" priority="47">
      <formula>$B24="D. Excellence opérationnelle Expertise transverse"</formula>
    </cfRule>
    <cfRule type="expression" dxfId="4540" priority="48">
      <formula>$B24="C. Gestion des risques"</formula>
    </cfRule>
    <cfRule type="expression" dxfId="4539" priority="49">
      <formula>$B24="B. Vente, Conseil"</formula>
    </cfRule>
    <cfRule type="expression" dxfId="4538" priority="53">
      <formula>$B24="A. Accueil, orientation"</formula>
    </cfRule>
  </conditionalFormatting>
  <conditionalFormatting sqref="C8 C10">
    <cfRule type="containsText" dxfId="4537" priority="29" operator="containsText" text="Choisie">
      <formula>NOT(ISERROR(SEARCH("Choisie",C8)))</formula>
    </cfRule>
    <cfRule type="containsText" dxfId="4536" priority="30" operator="containsText" text="clé">
      <formula>NOT(ISERROR(SEARCH("clé",C8)))</formula>
    </cfRule>
    <cfRule type="containsText" dxfId="4535" priority="31" operator="containsText" text="UTILE">
      <formula>NOT(ISERROR(SEARCH("UTILE",C8)))</formula>
    </cfRule>
  </conditionalFormatting>
  <conditionalFormatting sqref="F25:F27">
    <cfRule type="expression" dxfId="4534" priority="10">
      <formula>$B25="Z. Compétences Managériales"</formula>
    </cfRule>
    <cfRule type="expression" dxfId="4533" priority="11">
      <formula>$B25="Y. Compétences comportementales"</formula>
    </cfRule>
    <cfRule type="expression" dxfId="4532" priority="12">
      <formula>$B25="X. Digital"</formula>
    </cfRule>
    <cfRule type="expression" dxfId="4531" priority="13">
      <formula>$B25="P.  Projet"</formula>
    </cfRule>
    <cfRule type="expression" dxfId="4530" priority="14">
      <formula>$B25="O.  Communication"</formula>
    </cfRule>
    <cfRule type="expression" dxfId="4529" priority="15">
      <formula>$B25="N .  Système d'informations"</formula>
    </cfRule>
    <cfRule type="expression" dxfId="4528" priority="16">
      <formula>$B25="M.  Marketing"</formula>
    </cfRule>
    <cfRule type="expression" dxfId="4527" priority="17">
      <formula>$B25="L.  Ressources Humaines"</formula>
    </cfRule>
    <cfRule type="expression" dxfId="4526" priority="18">
      <formula>$B25="K.  Audit / Risques"</formula>
    </cfRule>
    <cfRule type="expression" dxfId="4525" priority="19">
      <formula>$B25="J.  Administration / Services Généraux"</formula>
    </cfRule>
    <cfRule type="expression" dxfId="4524" priority="20">
      <formula>$B25="I.  Immobilier"</formula>
    </cfRule>
    <cfRule type="expression" dxfId="4523" priority="21">
      <formula>$B25="H.  Finance / Contrôle de Gestion / Comptabilité"</formula>
    </cfRule>
    <cfRule type="expression" dxfId="4522" priority="22">
      <formula>$B25="G.  Achats"</formula>
    </cfRule>
    <cfRule type="expression" dxfId="4521" priority="23">
      <formula>$B25="F.  Entreprises"</formula>
    </cfRule>
    <cfRule type="expression" dxfId="4520" priority="24">
      <formula>$B25="E. Excellence opérationnelle  Banque de détail"</formula>
    </cfRule>
    <cfRule type="expression" dxfId="4519" priority="25">
      <formula>$B25="D. Excellence opérationnelle Expertise transverse"</formula>
    </cfRule>
    <cfRule type="expression" dxfId="4518" priority="26">
      <formula>$B25="C. Gestion des risques"</formula>
    </cfRule>
    <cfRule type="expression" dxfId="4517" priority="27">
      <formula>$B25="B. Vente, Conseil"</formula>
    </cfRule>
    <cfRule type="expression" dxfId="4516" priority="28">
      <formula>$B25="A. Accueil, orientation"</formula>
    </cfRule>
  </conditionalFormatting>
  <conditionalFormatting sqref="E24">
    <cfRule type="containsText" dxfId="4515" priority="1" operator="containsText" text="Choisie">
      <formula>NOT(ISERROR(SEARCH("Choisie",E24)))</formula>
    </cfRule>
    <cfRule type="containsText" dxfId="4514" priority="2" operator="containsText" text="clé">
      <formula>NOT(ISERROR(SEARCH("clé",E24)))</formula>
    </cfRule>
    <cfRule type="containsText" dxfId="4513" priority="3" operator="containsText" text="UTILE">
      <formula>NOT(ISERROR(SEARCH("UTILE",E24)))</formula>
    </cfRule>
  </conditionalFormatting>
  <printOptions horizontalCentered="1"/>
  <pageMargins left="0.23622047244094491" right="0.23622047244094491" top="0.74803149606299213" bottom="0.47244094488188981" header="0" footer="0"/>
  <pageSetup paperSize="9" scale="72" orientation="portrait" r:id="rId1"/>
  <headerFooter>
    <oddFooter>&amp;C&amp;1#&amp;"Calibri"&amp;10&amp;K0078D7C1 - Interne</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37">
    <tabColor theme="9" tint="0.89999084444715716"/>
    <pageSetUpPr fitToPage="1"/>
  </sheetPr>
  <dimension ref="A1:G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6640625" style="208" customWidth="1" collapsed="1"/>
    <col min="4" max="4" width="80.6640625" style="207" customWidth="1"/>
    <col min="5" max="5" width="11.5" style="210" customWidth="1"/>
    <col min="6" max="6" width="14" style="207" customWidth="1"/>
    <col min="7"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01186 - CONSEILLER CLIENTELE III.2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01186</v>
      </c>
    </row>
    <row r="6" spans="1:7"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III.2</v>
      </c>
    </row>
    <row r="7" spans="1:7" s="248" customFormat="1" ht="9.75" customHeight="1">
      <c r="A7" s="268"/>
      <c r="B7" s="279"/>
      <c r="C7" s="284"/>
      <c r="D7" s="285"/>
      <c r="E7" s="282"/>
    </row>
    <row r="8" spans="1:7" s="248" customFormat="1" ht="23.25" customHeight="1">
      <c r="A8" s="268"/>
      <c r="B8" s="279"/>
      <c r="C8" s="269" t="s">
        <v>1988</v>
      </c>
      <c r="D8" s="270" t="s">
        <v>1991</v>
      </c>
      <c r="E8" s="375" t="s">
        <v>1989</v>
      </c>
      <c r="F8" s="271"/>
      <c r="G8" s="283"/>
    </row>
    <row r="9" spans="1:7" s="248" customFormat="1" ht="20"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2.5" customHeight="1">
      <c r="A12" s="239" t="s">
        <v>959</v>
      </c>
      <c r="B12" s="240" t="s">
        <v>1982</v>
      </c>
      <c r="C12" s="263" t="s">
        <v>432</v>
      </c>
      <c r="D12" s="264" t="s">
        <v>431</v>
      </c>
      <c r="E12" s="264" t="s">
        <v>1997</v>
      </c>
      <c r="F12" s="242" t="s">
        <v>2056</v>
      </c>
      <c r="G12" s="242" t="s">
        <v>1984</v>
      </c>
    </row>
    <row r="13" spans="1:7" s="243" customFormat="1" ht="34">
      <c r="A13" s="239"/>
      <c r="B13" s="408"/>
      <c r="C13" s="677" t="s">
        <v>11</v>
      </c>
      <c r="D13" s="684" t="s">
        <v>608</v>
      </c>
      <c r="E13" s="665" t="s">
        <v>1047</v>
      </c>
      <c r="F13" s="430" t="s">
        <v>1996</v>
      </c>
      <c r="G13" s="431"/>
    </row>
    <row r="14" spans="1:7" s="243" customFormat="1" ht="51">
      <c r="A14" s="239"/>
      <c r="B14" s="408"/>
      <c r="C14" s="679" t="s">
        <v>2148</v>
      </c>
      <c r="D14" s="685" t="s">
        <v>2149</v>
      </c>
      <c r="E14" s="667" t="s">
        <v>1110</v>
      </c>
      <c r="F14" s="432" t="s">
        <v>1996</v>
      </c>
      <c r="G14" s="433"/>
    </row>
    <row r="15" spans="1:7" s="243" customFormat="1" ht="51">
      <c r="A15" s="239"/>
      <c r="B15" s="408"/>
      <c r="C15" s="679" t="s">
        <v>56</v>
      </c>
      <c r="D15" s="685" t="s">
        <v>653</v>
      </c>
      <c r="E15" s="667" t="s">
        <v>1243</v>
      </c>
      <c r="F15" s="432" t="s">
        <v>1996</v>
      </c>
      <c r="G15" s="433"/>
    </row>
    <row r="16" spans="1:7" s="243" customFormat="1" ht="85">
      <c r="A16" s="239"/>
      <c r="B16" s="408"/>
      <c r="C16" s="679" t="s">
        <v>662</v>
      </c>
      <c r="D16" s="685" t="s">
        <v>2222</v>
      </c>
      <c r="E16" s="667" t="s">
        <v>1267</v>
      </c>
      <c r="F16" s="432" t="s">
        <v>1996</v>
      </c>
      <c r="G16" s="433"/>
    </row>
    <row r="17" spans="1:7" s="243" customFormat="1" ht="68">
      <c r="A17" s="239"/>
      <c r="B17" s="408"/>
      <c r="C17" s="679" t="s">
        <v>423</v>
      </c>
      <c r="D17" s="685" t="s">
        <v>664</v>
      </c>
      <c r="E17" s="667" t="s">
        <v>2118</v>
      </c>
      <c r="F17" s="432" t="s">
        <v>1996</v>
      </c>
      <c r="G17" s="433"/>
    </row>
    <row r="18" spans="1:7" s="243" customFormat="1" ht="68">
      <c r="A18" s="239"/>
      <c r="B18" s="408"/>
      <c r="C18" s="679" t="s">
        <v>65</v>
      </c>
      <c r="D18" s="685" t="s">
        <v>665</v>
      </c>
      <c r="E18" s="667" t="s">
        <v>1273</v>
      </c>
      <c r="F18" s="432" t="s">
        <v>1996</v>
      </c>
      <c r="G18" s="433"/>
    </row>
    <row r="19" spans="1:7" s="243" customFormat="1" ht="68">
      <c r="A19" s="239"/>
      <c r="B19" s="408"/>
      <c r="C19" s="679" t="s">
        <v>2127</v>
      </c>
      <c r="D19" s="685" t="s">
        <v>668</v>
      </c>
      <c r="E19" s="667" t="s">
        <v>1287</v>
      </c>
      <c r="F19" s="432" t="s">
        <v>1996</v>
      </c>
      <c r="G19" s="433"/>
    </row>
    <row r="20" spans="1:7" s="243" customFormat="1" ht="102">
      <c r="A20" s="239"/>
      <c r="B20" s="408"/>
      <c r="C20" s="679" t="s">
        <v>170</v>
      </c>
      <c r="D20" s="685" t="s">
        <v>2215</v>
      </c>
      <c r="E20" s="667" t="s">
        <v>1438</v>
      </c>
      <c r="F20" s="432" t="s">
        <v>1996</v>
      </c>
      <c r="G20" s="433"/>
    </row>
    <row r="21" spans="1:7" s="243" customFormat="1" ht="68">
      <c r="A21" s="239"/>
      <c r="B21" s="408"/>
      <c r="C21" s="679" t="s">
        <v>181</v>
      </c>
      <c r="D21" s="685" t="s">
        <v>2135</v>
      </c>
      <c r="E21" s="667" t="s">
        <v>1489</v>
      </c>
      <c r="F21" s="432" t="s">
        <v>1996</v>
      </c>
      <c r="G21" s="433"/>
    </row>
    <row r="22" spans="1:7" s="243" customFormat="1" ht="68">
      <c r="A22" s="239"/>
      <c r="B22" s="408"/>
      <c r="C22" s="679" t="s">
        <v>2129</v>
      </c>
      <c r="D22" s="685" t="s">
        <v>2134</v>
      </c>
      <c r="E22" s="667" t="s">
        <v>1483</v>
      </c>
      <c r="F22" s="432" t="s">
        <v>1996</v>
      </c>
      <c r="G22" s="433"/>
    </row>
    <row r="23" spans="1:7" s="243" customFormat="1" ht="102">
      <c r="A23" s="239"/>
      <c r="B23" s="408"/>
      <c r="C23" s="679" t="s">
        <v>2130</v>
      </c>
      <c r="D23" s="685" t="s">
        <v>2137</v>
      </c>
      <c r="E23" s="667" t="s">
        <v>1495</v>
      </c>
      <c r="F23" s="432" t="s">
        <v>1996</v>
      </c>
      <c r="G23" s="433"/>
    </row>
    <row r="24" spans="1:7" s="243" customFormat="1" ht="85">
      <c r="A24" s="239"/>
      <c r="B24" s="408"/>
      <c r="C24" s="681" t="s">
        <v>184</v>
      </c>
      <c r="D24" s="686" t="s">
        <v>2136</v>
      </c>
      <c r="E24" s="673" t="s">
        <v>1507</v>
      </c>
      <c r="F24" s="434" t="s">
        <v>1996</v>
      </c>
      <c r="G24" s="435"/>
    </row>
    <row r="25" spans="1:7" ht="27.75" customHeight="1">
      <c r="C25" s="260" t="s">
        <v>1992</v>
      </c>
      <c r="D25" s="261"/>
      <c r="E25" s="379"/>
      <c r="F25" s="260" t="s">
        <v>1992</v>
      </c>
    </row>
    <row r="26" spans="1:7" s="210" customFormat="1">
      <c r="A26" s="207"/>
      <c r="B26" s="208"/>
      <c r="C26" s="260" t="s">
        <v>1993</v>
      </c>
      <c r="D26" s="261"/>
      <c r="E26" s="379"/>
      <c r="F26" s="260" t="s">
        <v>1995</v>
      </c>
      <c r="G26" s="207"/>
    </row>
    <row r="27" spans="1:7" s="210" customFormat="1">
      <c r="A27" s="207"/>
      <c r="B27" s="208"/>
      <c r="C27" s="262" t="s">
        <v>1994</v>
      </c>
      <c r="D27" s="261"/>
      <c r="E27" s="379"/>
      <c r="F27" s="262" t="s">
        <v>1994</v>
      </c>
      <c r="G27" s="207"/>
    </row>
    <row r="28" spans="1:7" s="210" customFormat="1">
      <c r="A28" s="207"/>
      <c r="B28" s="208"/>
      <c r="C28" s="208"/>
      <c r="D28" s="261"/>
      <c r="E28" s="379"/>
      <c r="F28" s="207"/>
      <c r="G28" s="207"/>
    </row>
    <row r="29" spans="1:7" s="210" customFormat="1">
      <c r="A29" s="207"/>
      <c r="B29" s="208"/>
      <c r="C29" s="208"/>
      <c r="D29" s="261"/>
      <c r="E29" s="379"/>
      <c r="F29" s="207"/>
      <c r="G29" s="207"/>
    </row>
    <row r="30" spans="1:7" s="210" customFormat="1">
      <c r="A30" s="207"/>
      <c r="B30" s="208"/>
      <c r="C30" s="208"/>
      <c r="D30" s="261"/>
      <c r="E30" s="379"/>
      <c r="F30" s="207"/>
      <c r="G30" s="207"/>
    </row>
    <row r="31" spans="1:7" s="210" customFormat="1">
      <c r="A31" s="207"/>
      <c r="B31" s="208"/>
      <c r="C31" s="208"/>
      <c r="D31" s="261"/>
      <c r="E31" s="379"/>
      <c r="F31" s="207"/>
      <c r="G31" s="207"/>
    </row>
    <row r="32" spans="1:7" s="210" customFormat="1">
      <c r="A32" s="207"/>
      <c r="B32" s="208"/>
      <c r="C32" s="208"/>
      <c r="D32" s="261"/>
      <c r="E32" s="379"/>
      <c r="F32" s="207"/>
      <c r="G32" s="207"/>
    </row>
    <row r="33" spans="5:5">
      <c r="E33" s="379"/>
    </row>
    <row r="34" spans="5:5">
      <c r="E34" s="379"/>
    </row>
    <row r="35" spans="5:5">
      <c r="E35" s="379"/>
    </row>
  </sheetData>
  <sheetProtection algorithmName="SHA-512" hashValue="uupgqhog1nPJ67kV8shqm/Ekqawa46jBnJSgpYbKimc9jVs24t1QPXinHAJiyxOhHU01KFv1jntk8qF5wGajrw==" saltValue="5c0PNIAA3ymA0DUwK8ApqQ==" spinCount="100000" sheet="1" objects="1" scenarios="1"/>
  <autoFilter ref="A12:G24" xr:uid="{00000000-0009-0000-0000-00002E000000}"/>
  <mergeCells count="1">
    <mergeCell ref="C11:G11"/>
  </mergeCells>
  <conditionalFormatting sqref="C4 C7">
    <cfRule type="containsText" dxfId="4512" priority="50" operator="containsText" text="Choisie">
      <formula>NOT(ISERROR(SEARCH("Choisie",C4)))</formula>
    </cfRule>
    <cfRule type="containsText" dxfId="4511" priority="51" operator="containsText" text="clé">
      <formula>NOT(ISERROR(SEARCH("clé",C4)))</formula>
    </cfRule>
    <cfRule type="containsText" dxfId="4510" priority="52" operator="containsText" text="UTILE">
      <formula>NOT(ISERROR(SEARCH("UTILE",C4)))</formula>
    </cfRule>
  </conditionalFormatting>
  <conditionalFormatting sqref="B25:C72">
    <cfRule type="expression" dxfId="4509" priority="32">
      <formula>$B25="Z. Compétences Managériales"</formula>
    </cfRule>
    <cfRule type="expression" dxfId="4508" priority="33">
      <formula>$B25="Y. Compétences comportementales"</formula>
    </cfRule>
    <cfRule type="expression" dxfId="4507" priority="34">
      <formula>$B25="X. Digital"</formula>
    </cfRule>
    <cfRule type="expression" dxfId="4506" priority="35">
      <formula>$B25="P.  Projet"</formula>
    </cfRule>
    <cfRule type="expression" dxfId="4505" priority="36">
      <formula>$B25="O.  Communication"</formula>
    </cfRule>
    <cfRule type="expression" dxfId="4504" priority="37">
      <formula>$B25="N .  Système d'informations"</formula>
    </cfRule>
    <cfRule type="expression" dxfId="4503" priority="38">
      <formula>$B25="M.  Marketing"</formula>
    </cfRule>
    <cfRule type="expression" dxfId="4502" priority="39">
      <formula>$B25="L.  Ressources Humaines"</formula>
    </cfRule>
    <cfRule type="expression" dxfId="4501" priority="40">
      <formula>$B25="K.  Audit / Risques"</formula>
    </cfRule>
    <cfRule type="expression" dxfId="4500" priority="41">
      <formula>$B25="J.  Administration / Services Généraux"</formula>
    </cfRule>
    <cfRule type="expression" dxfId="4499" priority="42">
      <formula>$B25="I.  Immobilier"</formula>
    </cfRule>
    <cfRule type="expression" dxfId="4498" priority="43">
      <formula>$B25="H.  Finance / Contrôle de Gestion / Comptabilité"</formula>
    </cfRule>
    <cfRule type="expression" dxfId="4497" priority="44">
      <formula>$B25="G.  Achats"</formula>
    </cfRule>
    <cfRule type="expression" dxfId="4496" priority="45">
      <formula>$B25="F.  Entreprises"</formula>
    </cfRule>
    <cfRule type="expression" dxfId="4495" priority="46">
      <formula>$B25="E. Excellence opérationnelle  Banque de détail"</formula>
    </cfRule>
    <cfRule type="expression" dxfId="4494" priority="47">
      <formula>$B25="D. Excellence opérationnelle Expertise transverse"</formula>
    </cfRule>
    <cfRule type="expression" dxfId="4493" priority="48">
      <formula>$B25="C. Gestion des risques"</formula>
    </cfRule>
    <cfRule type="expression" dxfId="4492" priority="49">
      <formula>$B25="B. Vente, Conseil"</formula>
    </cfRule>
    <cfRule type="expression" dxfId="4491" priority="53">
      <formula>$B25="A. Accueil, orientation"</formula>
    </cfRule>
  </conditionalFormatting>
  <conditionalFormatting sqref="C8 C10">
    <cfRule type="containsText" dxfId="4490" priority="29" operator="containsText" text="Choisie">
      <formula>NOT(ISERROR(SEARCH("Choisie",C8)))</formula>
    </cfRule>
    <cfRule type="containsText" dxfId="4489" priority="30" operator="containsText" text="clé">
      <formula>NOT(ISERROR(SEARCH("clé",C8)))</formula>
    </cfRule>
    <cfRule type="containsText" dxfId="4488" priority="31" operator="containsText" text="UTILE">
      <formula>NOT(ISERROR(SEARCH("UTILE",C8)))</formula>
    </cfRule>
  </conditionalFormatting>
  <conditionalFormatting sqref="F25:F27">
    <cfRule type="expression" dxfId="4487" priority="10">
      <formula>$B25="Z. Compétences Managériales"</formula>
    </cfRule>
    <cfRule type="expression" dxfId="4486" priority="11">
      <formula>$B25="Y. Compétences comportementales"</formula>
    </cfRule>
    <cfRule type="expression" dxfId="4485" priority="12">
      <formula>$B25="X. Digital"</formula>
    </cfRule>
    <cfRule type="expression" dxfId="4484" priority="13">
      <formula>$B25="P.  Projet"</formula>
    </cfRule>
    <cfRule type="expression" dxfId="4483" priority="14">
      <formula>$B25="O.  Communication"</formula>
    </cfRule>
    <cfRule type="expression" dxfId="4482" priority="15">
      <formula>$B25="N .  Système d'informations"</formula>
    </cfRule>
    <cfRule type="expression" dxfId="4481" priority="16">
      <formula>$B25="M.  Marketing"</formula>
    </cfRule>
    <cfRule type="expression" dxfId="4480" priority="17">
      <formula>$B25="L.  Ressources Humaines"</formula>
    </cfRule>
    <cfRule type="expression" dxfId="4479" priority="18">
      <formula>$B25="K.  Audit / Risques"</formula>
    </cfRule>
    <cfRule type="expression" dxfId="4478" priority="19">
      <formula>$B25="J.  Administration / Services Généraux"</formula>
    </cfRule>
    <cfRule type="expression" dxfId="4477" priority="20">
      <formula>$B25="I.  Immobilier"</formula>
    </cfRule>
    <cfRule type="expression" dxfId="4476" priority="21">
      <formula>$B25="H.  Finance / Contrôle de Gestion / Comptabilité"</formula>
    </cfRule>
    <cfRule type="expression" dxfId="4475" priority="22">
      <formula>$B25="G.  Achats"</formula>
    </cfRule>
    <cfRule type="expression" dxfId="4474" priority="23">
      <formula>$B25="F.  Entreprises"</formula>
    </cfRule>
    <cfRule type="expression" dxfId="4473" priority="24">
      <formula>$B25="E. Excellence opérationnelle  Banque de détail"</formula>
    </cfRule>
    <cfRule type="expression" dxfId="4472" priority="25">
      <formula>$B25="D. Excellence opérationnelle Expertise transverse"</formula>
    </cfRule>
    <cfRule type="expression" dxfId="4471" priority="26">
      <formula>$B25="C. Gestion des risques"</formula>
    </cfRule>
    <cfRule type="expression" dxfId="4470" priority="27">
      <formula>$B25="B. Vente, Conseil"</formula>
    </cfRule>
    <cfRule type="expression" dxfId="4469" priority="28">
      <formula>$B25="A.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38">
    <tabColor theme="9" tint="0.89999084444715716"/>
    <pageSetUpPr fitToPage="1"/>
  </sheetPr>
  <dimension ref="A1:I36"/>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13.6640625" style="210" customWidth="1"/>
    <col min="6" max="6" width="15.832031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27154 - CONSEILLER CLIENTELE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27154</v>
      </c>
    </row>
    <row r="6" spans="1:7"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III.3</v>
      </c>
    </row>
    <row r="7" spans="1:7" s="248" customFormat="1" ht="8.25" customHeight="1">
      <c r="A7" s="268"/>
      <c r="B7" s="279"/>
      <c r="C7" s="662"/>
      <c r="D7" s="285"/>
      <c r="E7" s="282"/>
    </row>
    <row r="8" spans="1:7" s="248" customFormat="1" ht="22.5" customHeight="1">
      <c r="A8" s="268"/>
      <c r="B8" s="279"/>
      <c r="C8" s="414" t="s">
        <v>1988</v>
      </c>
      <c r="D8" s="270" t="s">
        <v>1991</v>
      </c>
      <c r="E8" s="375" t="s">
        <v>1989</v>
      </c>
      <c r="F8" s="271"/>
      <c r="G8" s="283"/>
    </row>
    <row r="9" spans="1:7" s="248" customFormat="1" ht="19.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1.75" customHeight="1">
      <c r="A12" s="239" t="s">
        <v>959</v>
      </c>
      <c r="B12" s="240" t="s">
        <v>1982</v>
      </c>
      <c r="C12" s="263" t="s">
        <v>432</v>
      </c>
      <c r="D12" s="264" t="s">
        <v>431</v>
      </c>
      <c r="E12" s="264" t="s">
        <v>1997</v>
      </c>
      <c r="F12" s="292" t="s">
        <v>2056</v>
      </c>
      <c r="G12" s="242" t="s">
        <v>1984</v>
      </c>
    </row>
    <row r="13" spans="1:7" s="243" customFormat="1" ht="32">
      <c r="A13" s="239"/>
      <c r="B13" s="408"/>
      <c r="C13" s="687" t="s">
        <v>11</v>
      </c>
      <c r="D13" s="688" t="s">
        <v>608</v>
      </c>
      <c r="E13" s="689" t="s">
        <v>1048</v>
      </c>
      <c r="F13" s="430" t="s">
        <v>1996</v>
      </c>
      <c r="G13" s="431"/>
    </row>
    <row r="14" spans="1:7" s="243" customFormat="1" ht="48">
      <c r="A14" s="239"/>
      <c r="B14" s="408"/>
      <c r="C14" s="690" t="s">
        <v>2148</v>
      </c>
      <c r="D14" s="691" t="s">
        <v>2149</v>
      </c>
      <c r="E14" s="692" t="s">
        <v>1111</v>
      </c>
      <c r="F14" s="432" t="s">
        <v>1996</v>
      </c>
      <c r="G14" s="433"/>
    </row>
    <row r="15" spans="1:7" s="243" customFormat="1" ht="48">
      <c r="A15" s="239"/>
      <c r="B15" s="408"/>
      <c r="C15" s="690" t="s">
        <v>56</v>
      </c>
      <c r="D15" s="691" t="s">
        <v>653</v>
      </c>
      <c r="E15" s="692" t="s">
        <v>1244</v>
      </c>
      <c r="F15" s="432" t="s">
        <v>1996</v>
      </c>
      <c r="G15" s="433"/>
    </row>
    <row r="16" spans="1:7" s="243" customFormat="1" ht="64">
      <c r="A16" s="239"/>
      <c r="B16" s="408"/>
      <c r="C16" s="690" t="s">
        <v>57</v>
      </c>
      <c r="D16" s="691" t="s">
        <v>2233</v>
      </c>
      <c r="E16" s="692" t="s">
        <v>1250</v>
      </c>
      <c r="F16" s="432" t="s">
        <v>1996</v>
      </c>
      <c r="G16" s="433"/>
    </row>
    <row r="17" spans="1:9" s="243" customFormat="1" ht="80">
      <c r="A17" s="239"/>
      <c r="B17" s="408"/>
      <c r="C17" s="690" t="s">
        <v>662</v>
      </c>
      <c r="D17" s="691" t="s">
        <v>2222</v>
      </c>
      <c r="E17" s="692" t="s">
        <v>1268</v>
      </c>
      <c r="F17" s="432" t="s">
        <v>1996</v>
      </c>
      <c r="G17" s="433"/>
    </row>
    <row r="18" spans="1:9" s="243" customFormat="1" ht="64">
      <c r="A18" s="239"/>
      <c r="B18" s="408"/>
      <c r="C18" s="690" t="s">
        <v>423</v>
      </c>
      <c r="D18" s="691" t="s">
        <v>664</v>
      </c>
      <c r="E18" s="692" t="s">
        <v>2119</v>
      </c>
      <c r="F18" s="432" t="s">
        <v>1996</v>
      </c>
      <c r="G18" s="433"/>
    </row>
    <row r="19" spans="1:9" s="243" customFormat="1" ht="64">
      <c r="A19" s="239"/>
      <c r="B19" s="408"/>
      <c r="C19" s="690" t="s">
        <v>65</v>
      </c>
      <c r="D19" s="691" t="s">
        <v>665</v>
      </c>
      <c r="E19" s="692" t="s">
        <v>1274</v>
      </c>
      <c r="F19" s="432" t="s">
        <v>1996</v>
      </c>
      <c r="G19" s="433"/>
    </row>
    <row r="20" spans="1:9" s="243" customFormat="1" ht="64">
      <c r="A20" s="239"/>
      <c r="B20" s="408"/>
      <c r="C20" s="690" t="s">
        <v>67</v>
      </c>
      <c r="D20" s="691" t="s">
        <v>667</v>
      </c>
      <c r="E20" s="692" t="s">
        <v>1283</v>
      </c>
      <c r="F20" s="432" t="s">
        <v>1996</v>
      </c>
      <c r="G20" s="433"/>
    </row>
    <row r="21" spans="1:9" s="243" customFormat="1" ht="64">
      <c r="A21" s="239"/>
      <c r="B21" s="408"/>
      <c r="C21" s="690" t="s">
        <v>2127</v>
      </c>
      <c r="D21" s="691" t="s">
        <v>668</v>
      </c>
      <c r="E21" s="692" t="s">
        <v>1288</v>
      </c>
      <c r="F21" s="432" t="s">
        <v>1996</v>
      </c>
      <c r="G21" s="433"/>
    </row>
    <row r="22" spans="1:9" s="243" customFormat="1" ht="64">
      <c r="A22" s="239"/>
      <c r="B22" s="408"/>
      <c r="C22" s="690" t="s">
        <v>181</v>
      </c>
      <c r="D22" s="691" t="s">
        <v>2135</v>
      </c>
      <c r="E22" s="692" t="s">
        <v>1490</v>
      </c>
      <c r="F22" s="432" t="s">
        <v>1996</v>
      </c>
      <c r="G22" s="433"/>
    </row>
    <row r="23" spans="1:9" s="243" customFormat="1" ht="64">
      <c r="A23" s="239"/>
      <c r="B23" s="408"/>
      <c r="C23" s="690" t="s">
        <v>2129</v>
      </c>
      <c r="D23" s="691" t="s">
        <v>2134</v>
      </c>
      <c r="E23" s="692" t="s">
        <v>1484</v>
      </c>
      <c r="F23" s="432" t="s">
        <v>1996</v>
      </c>
      <c r="G23" s="433"/>
    </row>
    <row r="24" spans="1:9" s="243" customFormat="1" ht="80">
      <c r="A24" s="239"/>
      <c r="B24" s="408"/>
      <c r="C24" s="690" t="s">
        <v>2130</v>
      </c>
      <c r="D24" s="691" t="s">
        <v>2137</v>
      </c>
      <c r="E24" s="692" t="s">
        <v>1496</v>
      </c>
      <c r="F24" s="432" t="s">
        <v>1996</v>
      </c>
      <c r="G24" s="433"/>
    </row>
    <row r="25" spans="1:9" s="243" customFormat="1" ht="64">
      <c r="A25" s="239"/>
      <c r="B25" s="408"/>
      <c r="C25" s="693" t="s">
        <v>184</v>
      </c>
      <c r="D25" s="694" t="s">
        <v>2136</v>
      </c>
      <c r="E25" s="695" t="s">
        <v>1508</v>
      </c>
      <c r="F25" s="434" t="s">
        <v>1996</v>
      </c>
      <c r="G25" s="435"/>
    </row>
    <row r="26" spans="1:9" ht="27.75" customHeight="1">
      <c r="C26" s="260" t="s">
        <v>1992</v>
      </c>
      <c r="D26" s="285"/>
      <c r="E26" s="379"/>
      <c r="F26" s="260" t="s">
        <v>1992</v>
      </c>
    </row>
    <row r="27" spans="1:9" s="210" customFormat="1">
      <c r="A27" s="207"/>
      <c r="B27" s="208"/>
      <c r="C27" s="260" t="s">
        <v>1993</v>
      </c>
      <c r="D27" s="285"/>
      <c r="E27" s="379"/>
      <c r="F27" s="260" t="s">
        <v>1995</v>
      </c>
      <c r="G27" s="207"/>
      <c r="H27" s="207"/>
      <c r="I27" s="207"/>
    </row>
    <row r="28" spans="1:9" s="210" customFormat="1">
      <c r="A28" s="207"/>
      <c r="B28" s="208"/>
      <c r="C28" s="669" t="s">
        <v>1994</v>
      </c>
      <c r="D28" s="285"/>
      <c r="E28" s="379"/>
      <c r="F28" s="262" t="s">
        <v>1994</v>
      </c>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1:9" s="210" customFormat="1">
      <c r="A33" s="207"/>
      <c r="B33" s="208"/>
      <c r="C33" s="279"/>
      <c r="D33" s="285"/>
      <c r="E33" s="379"/>
      <c r="F33" s="207"/>
      <c r="G33" s="207"/>
      <c r="H33" s="207"/>
      <c r="I33" s="207"/>
    </row>
    <row r="34" spans="1:9">
      <c r="E34" s="379"/>
    </row>
    <row r="35" spans="1:9">
      <c r="E35" s="379"/>
    </row>
    <row r="36" spans="1:9">
      <c r="E36" s="379"/>
    </row>
  </sheetData>
  <sheetProtection algorithmName="SHA-512" hashValue="vEldY5aOh+Gp6MbhG4z57SknkcAir8msdaGVeGhQk/wXwaSh9K2Oz8YyDKfrV8cNDL7d5bbEwnFa2XyQ03HJng==" saltValue="dc50ANLXRSDiYuTmIuedpw==" spinCount="100000" sheet="1" objects="1" scenarios="1"/>
  <autoFilter ref="A12:G25" xr:uid="{00000000-0009-0000-0000-00002F000000}"/>
  <mergeCells count="1">
    <mergeCell ref="C11:G11"/>
  </mergeCells>
  <conditionalFormatting sqref="C4 C7">
    <cfRule type="containsText" dxfId="4468" priority="50" operator="containsText" text="Choisie">
      <formula>NOT(ISERROR(SEARCH("Choisie",C4)))</formula>
    </cfRule>
    <cfRule type="containsText" dxfId="4467" priority="51" operator="containsText" text="clé">
      <formula>NOT(ISERROR(SEARCH("clé",C4)))</formula>
    </cfRule>
    <cfRule type="containsText" dxfId="4466" priority="52" operator="containsText" text="UTILE">
      <formula>NOT(ISERROR(SEARCH("UTILE",C4)))</formula>
    </cfRule>
  </conditionalFormatting>
  <conditionalFormatting sqref="B26:C73">
    <cfRule type="expression" dxfId="4465" priority="32">
      <formula>$B26="Z. Compétences Managériales"</formula>
    </cfRule>
    <cfRule type="expression" dxfId="4464" priority="33">
      <formula>$B26="Y. Compétences comportementales"</formula>
    </cfRule>
    <cfRule type="expression" dxfId="4463" priority="34">
      <formula>$B26="X. Digital"</formula>
    </cfRule>
    <cfRule type="expression" dxfId="4462" priority="35">
      <formula>$B26="P.  Projet"</formula>
    </cfRule>
    <cfRule type="expression" dxfId="4461" priority="36">
      <formula>$B26="O.  Communication"</formula>
    </cfRule>
    <cfRule type="expression" dxfId="4460" priority="37">
      <formula>$B26="N .  Système d'informations"</formula>
    </cfRule>
    <cfRule type="expression" dxfId="4459" priority="38">
      <formula>$B26="M.  Marketing"</formula>
    </cfRule>
    <cfRule type="expression" dxfId="4458" priority="39">
      <formula>$B26="L.  Ressources Humaines"</formula>
    </cfRule>
    <cfRule type="expression" dxfId="4457" priority="40">
      <formula>$B26="K.  Audit / Risques"</formula>
    </cfRule>
    <cfRule type="expression" dxfId="4456" priority="41">
      <formula>$B26="J.  Administration / Services Généraux"</formula>
    </cfRule>
    <cfRule type="expression" dxfId="4455" priority="42">
      <formula>$B26="I.  Immobilier"</formula>
    </cfRule>
    <cfRule type="expression" dxfId="4454" priority="43">
      <formula>$B26="H.  Finance / Contrôle de Gestion / Comptabilité"</formula>
    </cfRule>
    <cfRule type="expression" dxfId="4453" priority="44">
      <formula>$B26="G.  Achats"</formula>
    </cfRule>
    <cfRule type="expression" dxfId="4452" priority="45">
      <formula>$B26="F.  Entreprises"</formula>
    </cfRule>
    <cfRule type="expression" dxfId="4451" priority="46">
      <formula>$B26="E. Excellence opérationnelle  Banque de détail"</formula>
    </cfRule>
    <cfRule type="expression" dxfId="4450" priority="47">
      <formula>$B26="D. Excellence opérationnelle Expertise transverse"</formula>
    </cfRule>
    <cfRule type="expression" dxfId="4449" priority="48">
      <formula>$B26="C. Gestion des risques"</formula>
    </cfRule>
    <cfRule type="expression" dxfId="4448" priority="49">
      <formula>$B26="B. Vente, Conseil"</formula>
    </cfRule>
    <cfRule type="expression" dxfId="4447" priority="53">
      <formula>$B26="A. Accueil, orientation"</formula>
    </cfRule>
  </conditionalFormatting>
  <conditionalFormatting sqref="C8 C10">
    <cfRule type="containsText" dxfId="4446" priority="29" operator="containsText" text="Choisie">
      <formula>NOT(ISERROR(SEARCH("Choisie",C8)))</formula>
    </cfRule>
    <cfRule type="containsText" dxfId="4445" priority="30" operator="containsText" text="clé">
      <formula>NOT(ISERROR(SEARCH("clé",C8)))</formula>
    </cfRule>
    <cfRule type="containsText" dxfId="4444" priority="31" operator="containsText" text="UTILE">
      <formula>NOT(ISERROR(SEARCH("UTILE",C8)))</formula>
    </cfRule>
  </conditionalFormatting>
  <conditionalFormatting sqref="F26:F28">
    <cfRule type="expression" dxfId="4443" priority="10">
      <formula>$B26="Z. Compétences Managériales"</formula>
    </cfRule>
    <cfRule type="expression" dxfId="4442" priority="11">
      <formula>$B26="Y. Compétences comportementales"</formula>
    </cfRule>
    <cfRule type="expression" dxfId="4441" priority="12">
      <formula>$B26="X. Digital"</formula>
    </cfRule>
    <cfRule type="expression" dxfId="4440" priority="13">
      <formula>$B26="P.  Projet"</formula>
    </cfRule>
    <cfRule type="expression" dxfId="4439" priority="14">
      <formula>$B26="O.  Communication"</formula>
    </cfRule>
    <cfRule type="expression" dxfId="4438" priority="15">
      <formula>$B26="N .  Système d'informations"</formula>
    </cfRule>
    <cfRule type="expression" dxfId="4437" priority="16">
      <formula>$B26="M.  Marketing"</formula>
    </cfRule>
    <cfRule type="expression" dxfId="4436" priority="17">
      <formula>$B26="L.  Ressources Humaines"</formula>
    </cfRule>
    <cfRule type="expression" dxfId="4435" priority="18">
      <formula>$B26="K.  Audit / Risques"</formula>
    </cfRule>
    <cfRule type="expression" dxfId="4434" priority="19">
      <formula>$B26="J.  Administration / Services Généraux"</formula>
    </cfRule>
    <cfRule type="expression" dxfId="4433" priority="20">
      <formula>$B26="I.  Immobilier"</formula>
    </cfRule>
    <cfRule type="expression" dxfId="4432" priority="21">
      <formula>$B26="H.  Finance / Contrôle de Gestion / Comptabilité"</formula>
    </cfRule>
    <cfRule type="expression" dxfId="4431" priority="22">
      <formula>$B26="G.  Achats"</formula>
    </cfRule>
    <cfRule type="expression" dxfId="4430" priority="23">
      <formula>$B26="F.  Entreprises"</formula>
    </cfRule>
    <cfRule type="expression" dxfId="4429" priority="24">
      <formula>$B26="E. Excellence opérationnelle  Banque de détail"</formula>
    </cfRule>
    <cfRule type="expression" dxfId="4428" priority="25">
      <formula>$B26="D. Excellence opérationnelle Expertise transverse"</formula>
    </cfRule>
    <cfRule type="expression" dxfId="4427" priority="26">
      <formula>$B26="C. Gestion des risques"</formula>
    </cfRule>
    <cfRule type="expression" dxfId="4426" priority="27">
      <formula>$B26="B. Vente, Conseil"</formula>
    </cfRule>
    <cfRule type="expression" dxfId="4425" priority="28">
      <formula>$B26="A. Accueil, orientation"</formula>
    </cfRule>
  </conditionalFormatting>
  <printOptions horizontalCentered="1"/>
  <pageMargins left="0.23622047244094491" right="0.23622047244094491" top="0.57999999999999996" bottom="0.69" header="0" footer="0"/>
  <pageSetup paperSize="9" scale="69" orientation="portrait" r:id="rId1"/>
  <headerFooter>
    <oddFooter>&amp;C&amp;1#&amp;"Calibri"&amp;10&amp;K0078D7C1 - Interne</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39">
    <tabColor theme="9" tint="0.89999084444715716"/>
    <pageSetUpPr fitToPage="1"/>
  </sheetPr>
  <dimension ref="A1:I34"/>
  <sheetViews>
    <sheetView showGridLines="0" topLeftCell="C1" zoomScale="90" zoomScaleNormal="90" workbookViewId="0">
      <selection activeCell="C8" sqref="C8"/>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6" width="13.66406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25064 - CONSEILLER CLIENTS PROFESSIONNELS III.1</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25064</v>
      </c>
    </row>
    <row r="6" spans="1:7"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III.1</v>
      </c>
    </row>
    <row r="7" spans="1:7" s="248" customFormat="1" ht="7.5" customHeight="1">
      <c r="A7" s="268"/>
      <c r="B7" s="279"/>
      <c r="C7" s="662"/>
      <c r="D7" s="285"/>
      <c r="E7" s="282"/>
    </row>
    <row r="8" spans="1:7" s="248" customFormat="1" ht="22.5"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3.75" customHeight="1" thickBot="1">
      <c r="A12" s="426" t="s">
        <v>959</v>
      </c>
      <c r="B12" s="427" t="s">
        <v>1982</v>
      </c>
      <c r="C12" s="263" t="s">
        <v>432</v>
      </c>
      <c r="D12" s="264" t="s">
        <v>431</v>
      </c>
      <c r="E12" s="264" t="s">
        <v>1997</v>
      </c>
      <c r="F12" s="242" t="s">
        <v>2056</v>
      </c>
      <c r="G12" s="242" t="s">
        <v>1984</v>
      </c>
    </row>
    <row r="13" spans="1:7" s="243" customFormat="1" ht="80">
      <c r="A13" s="436"/>
      <c r="B13" s="437"/>
      <c r="C13" s="720" t="s">
        <v>9</v>
      </c>
      <c r="D13" s="703" t="s">
        <v>2214</v>
      </c>
      <c r="E13" s="704" t="s">
        <v>1036</v>
      </c>
      <c r="F13" s="438" t="s">
        <v>1996</v>
      </c>
      <c r="G13" s="439"/>
    </row>
    <row r="14" spans="1:7" s="243" customFormat="1" ht="80">
      <c r="A14" s="440"/>
      <c r="B14" s="441"/>
      <c r="C14" s="690" t="s">
        <v>2138</v>
      </c>
      <c r="D14" s="691" t="s">
        <v>2139</v>
      </c>
      <c r="E14" s="692" t="s">
        <v>1042</v>
      </c>
      <c r="F14" s="432" t="s">
        <v>1996</v>
      </c>
      <c r="G14" s="442"/>
    </row>
    <row r="15" spans="1:7" s="243" customFormat="1" ht="128">
      <c r="A15" s="440"/>
      <c r="B15" s="441"/>
      <c r="C15" s="690" t="s">
        <v>12</v>
      </c>
      <c r="D15" s="691" t="s">
        <v>2131</v>
      </c>
      <c r="E15" s="692" t="s">
        <v>1052</v>
      </c>
      <c r="F15" s="432" t="s">
        <v>1996</v>
      </c>
      <c r="G15" s="442"/>
    </row>
    <row r="16" spans="1:7" s="243" customFormat="1" ht="32">
      <c r="A16" s="440"/>
      <c r="B16" s="441"/>
      <c r="C16" s="690" t="s">
        <v>424</v>
      </c>
      <c r="D16" s="691" t="s">
        <v>652</v>
      </c>
      <c r="E16" s="692" t="s">
        <v>1237</v>
      </c>
      <c r="F16" s="432" t="s">
        <v>1996</v>
      </c>
      <c r="G16" s="442"/>
    </row>
    <row r="17" spans="1:9" s="243" customFormat="1" ht="64">
      <c r="A17" s="440"/>
      <c r="B17" s="441"/>
      <c r="C17" s="690" t="s">
        <v>69</v>
      </c>
      <c r="D17" s="691" t="s">
        <v>669</v>
      </c>
      <c r="E17" s="692" t="s">
        <v>1292</v>
      </c>
      <c r="F17" s="432" t="s">
        <v>1996</v>
      </c>
      <c r="G17" s="442"/>
    </row>
    <row r="18" spans="1:9" s="243" customFormat="1" ht="64">
      <c r="A18" s="440"/>
      <c r="B18" s="441"/>
      <c r="C18" s="690" t="s">
        <v>70</v>
      </c>
      <c r="D18" s="691" t="s">
        <v>670</v>
      </c>
      <c r="E18" s="692" t="s">
        <v>1298</v>
      </c>
      <c r="F18" s="432" t="s">
        <v>1996</v>
      </c>
      <c r="G18" s="442"/>
    </row>
    <row r="19" spans="1:9" s="243" customFormat="1" ht="64">
      <c r="A19" s="440"/>
      <c r="B19" s="441"/>
      <c r="C19" s="690" t="s">
        <v>174</v>
      </c>
      <c r="D19" s="691" t="s">
        <v>620</v>
      </c>
      <c r="E19" s="692" t="s">
        <v>1459</v>
      </c>
      <c r="F19" s="432" t="s">
        <v>1996</v>
      </c>
      <c r="G19" s="442"/>
    </row>
    <row r="20" spans="1:9" s="243" customFormat="1" ht="64">
      <c r="A20" s="440"/>
      <c r="B20" s="441"/>
      <c r="C20" s="690" t="s">
        <v>181</v>
      </c>
      <c r="D20" s="691" t="s">
        <v>2135</v>
      </c>
      <c r="E20" s="692" t="s">
        <v>1488</v>
      </c>
      <c r="F20" s="432" t="s">
        <v>1996</v>
      </c>
      <c r="G20" s="442"/>
    </row>
    <row r="21" spans="1:9" s="243" customFormat="1" ht="64">
      <c r="A21" s="440"/>
      <c r="B21" s="441"/>
      <c r="C21" s="690" t="s">
        <v>2129</v>
      </c>
      <c r="D21" s="691" t="s">
        <v>2134</v>
      </c>
      <c r="E21" s="692" t="s">
        <v>1482</v>
      </c>
      <c r="F21" s="432" t="s">
        <v>1996</v>
      </c>
      <c r="G21" s="442"/>
    </row>
    <row r="22" spans="1:9" s="243" customFormat="1" ht="80">
      <c r="A22" s="440"/>
      <c r="B22" s="441"/>
      <c r="C22" s="690" t="s">
        <v>2130</v>
      </c>
      <c r="D22" s="691" t="s">
        <v>2137</v>
      </c>
      <c r="E22" s="692" t="s">
        <v>1494</v>
      </c>
      <c r="F22" s="432" t="s">
        <v>1996</v>
      </c>
      <c r="G22" s="442"/>
    </row>
    <row r="23" spans="1:9" s="243" customFormat="1" ht="65" thickBot="1">
      <c r="A23" s="443"/>
      <c r="B23" s="444"/>
      <c r="C23" s="721" t="s">
        <v>184</v>
      </c>
      <c r="D23" s="707" t="s">
        <v>2136</v>
      </c>
      <c r="E23" s="708" t="s">
        <v>1506</v>
      </c>
      <c r="F23" s="445" t="s">
        <v>1996</v>
      </c>
      <c r="G23" s="446"/>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sheetData>
  <sheetProtection algorithmName="SHA-512" hashValue="plz70dJMrRFER+sLYiyIbse4j+zjQW3oZRbnRwOw5F8Dm1b3tQbtKHNG34F/eYvP3IFciYZfQA3n4XUNn4q8uw==" saltValue="pKBqqqHNvzqT++ZPJWLXsQ==" spinCount="100000" sheet="1" objects="1" scenarios="1"/>
  <autoFilter ref="A12:G23" xr:uid="{00000000-0009-0000-0000-000030000000}"/>
  <mergeCells count="1">
    <mergeCell ref="C11:G11"/>
  </mergeCells>
  <conditionalFormatting sqref="C4 C7">
    <cfRule type="containsText" dxfId="4424" priority="50" operator="containsText" text="Choisie">
      <formula>NOT(ISERROR(SEARCH("Choisie",C4)))</formula>
    </cfRule>
    <cfRule type="containsText" dxfId="4423" priority="51" operator="containsText" text="clé">
      <formula>NOT(ISERROR(SEARCH("clé",C4)))</formula>
    </cfRule>
    <cfRule type="containsText" dxfId="4422" priority="52" operator="containsText" text="UTILE">
      <formula>NOT(ISERROR(SEARCH("UTILE",C4)))</formula>
    </cfRule>
  </conditionalFormatting>
  <conditionalFormatting sqref="B24:C71">
    <cfRule type="expression" dxfId="4421" priority="32">
      <formula>$B24="Z. Compétences Managériales"</formula>
    </cfRule>
    <cfRule type="expression" dxfId="4420" priority="33">
      <formula>$B24="Y. Compétences comportementales"</formula>
    </cfRule>
    <cfRule type="expression" dxfId="4419" priority="34">
      <formula>$B24="X. Digital"</formula>
    </cfRule>
    <cfRule type="expression" dxfId="4418" priority="35">
      <formula>$B24="P.  Projet"</formula>
    </cfRule>
    <cfRule type="expression" dxfId="4417" priority="36">
      <formula>$B24="O.  Communication"</formula>
    </cfRule>
    <cfRule type="expression" dxfId="4416" priority="37">
      <formula>$B24="N .  Système d'informations"</formula>
    </cfRule>
    <cfRule type="expression" dxfId="4415" priority="38">
      <formula>$B24="M.  Marketing"</formula>
    </cfRule>
    <cfRule type="expression" dxfId="4414" priority="39">
      <formula>$B24="L.  Ressources Humaines"</formula>
    </cfRule>
    <cfRule type="expression" dxfId="4413" priority="40">
      <formula>$B24="K.  Audit / Risques"</formula>
    </cfRule>
    <cfRule type="expression" dxfId="4412" priority="41">
      <formula>$B24="J.  Administration / Services Généraux"</formula>
    </cfRule>
    <cfRule type="expression" dxfId="4411" priority="42">
      <formula>$B24="I.  Immobilier"</formula>
    </cfRule>
    <cfRule type="expression" dxfId="4410" priority="43">
      <formula>$B24="H.  Finance / Contrôle de Gestion / Comptabilité"</formula>
    </cfRule>
    <cfRule type="expression" dxfId="4409" priority="44">
      <formula>$B24="G.  Achats"</formula>
    </cfRule>
    <cfRule type="expression" dxfId="4408" priority="45">
      <formula>$B24="F.  Entreprises"</formula>
    </cfRule>
    <cfRule type="expression" dxfId="4407" priority="46">
      <formula>$B24="E. Excellence opérationnelle  Banque de détail"</formula>
    </cfRule>
    <cfRule type="expression" dxfId="4406" priority="47">
      <formula>$B24="D. Excellence opérationnelle Expertise transverse"</formula>
    </cfRule>
    <cfRule type="expression" dxfId="4405" priority="48">
      <formula>$B24="C. Gestion des risques"</formula>
    </cfRule>
    <cfRule type="expression" dxfId="4404" priority="49">
      <formula>$B24="B. Vente, Conseil"</formula>
    </cfRule>
    <cfRule type="expression" dxfId="4403" priority="53">
      <formula>$B24="A. Accueil, orientation"</formula>
    </cfRule>
  </conditionalFormatting>
  <conditionalFormatting sqref="C8 C10">
    <cfRule type="containsText" dxfId="4402" priority="29" operator="containsText" text="Choisie">
      <formula>NOT(ISERROR(SEARCH("Choisie",C8)))</formula>
    </cfRule>
    <cfRule type="containsText" dxfId="4401" priority="30" operator="containsText" text="clé">
      <formula>NOT(ISERROR(SEARCH("clé",C8)))</formula>
    </cfRule>
    <cfRule type="containsText" dxfId="4400" priority="31" operator="containsText" text="UTILE">
      <formula>NOT(ISERROR(SEARCH("UTILE",C8)))</formula>
    </cfRule>
  </conditionalFormatting>
  <conditionalFormatting sqref="F24:F26">
    <cfRule type="expression" dxfId="4399" priority="10">
      <formula>$B24="Z. Compétences Managériales"</formula>
    </cfRule>
    <cfRule type="expression" dxfId="4398" priority="11">
      <formula>$B24="Y. Compétences comportementales"</formula>
    </cfRule>
    <cfRule type="expression" dxfId="4397" priority="12">
      <formula>$B24="X. Digital"</formula>
    </cfRule>
    <cfRule type="expression" dxfId="4396" priority="13">
      <formula>$B24="P.  Projet"</formula>
    </cfRule>
    <cfRule type="expression" dxfId="4395" priority="14">
      <formula>$B24="O.  Communication"</formula>
    </cfRule>
    <cfRule type="expression" dxfId="4394" priority="15">
      <formula>$B24="N .  Système d'informations"</formula>
    </cfRule>
    <cfRule type="expression" dxfId="4393" priority="16">
      <formula>$B24="M.  Marketing"</formula>
    </cfRule>
    <cfRule type="expression" dxfId="4392" priority="17">
      <formula>$B24="L.  Ressources Humaines"</formula>
    </cfRule>
    <cfRule type="expression" dxfId="4391" priority="18">
      <formula>$B24="K.  Audit / Risques"</formula>
    </cfRule>
    <cfRule type="expression" dxfId="4390" priority="19">
      <formula>$B24="J.  Administration / Services Généraux"</formula>
    </cfRule>
    <cfRule type="expression" dxfId="4389" priority="20">
      <formula>$B24="I.  Immobilier"</formula>
    </cfRule>
    <cfRule type="expression" dxfId="4388" priority="21">
      <formula>$B24="H.  Finance / Contrôle de Gestion / Comptabilité"</formula>
    </cfRule>
    <cfRule type="expression" dxfId="4387" priority="22">
      <formula>$B24="G.  Achats"</formula>
    </cfRule>
    <cfRule type="expression" dxfId="4386" priority="23">
      <formula>$B24="F.  Entreprises"</formula>
    </cfRule>
    <cfRule type="expression" dxfId="4385" priority="24">
      <formula>$B24="E. Excellence opérationnelle  Banque de détail"</formula>
    </cfRule>
    <cfRule type="expression" dxfId="4384" priority="25">
      <formula>$B24="D. Excellence opérationnelle Expertise transverse"</formula>
    </cfRule>
    <cfRule type="expression" dxfId="4383" priority="26">
      <formula>$B24="C. Gestion des risques"</formula>
    </cfRule>
    <cfRule type="expression" dxfId="4382" priority="27">
      <formula>$B24="B. Vente, Conseil"</formula>
    </cfRule>
    <cfRule type="expression" dxfId="4381" priority="28">
      <formula>$B24="A. Accueil, orientation"</formula>
    </cfRule>
  </conditionalFormatting>
  <printOptions horizontalCentered="1"/>
  <pageMargins left="0.23622047244094491" right="0.23622047244094491" top="0.74803149606299213" bottom="0.74803149606299213" header="0" footer="0"/>
  <pageSetup paperSize="9" scale="66" orientation="portrait" r:id="rId1"/>
  <headerFooter>
    <oddFooter>&amp;C&amp;1#&amp;"Calibri"&amp;10&amp;K0078D7C1 - Interne</oddFooter>
  </headerFooter>
  <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filterMode="1">
    <tabColor theme="7"/>
    <pageSetUpPr fitToPage="1"/>
  </sheetPr>
  <dimension ref="A1:F218"/>
  <sheetViews>
    <sheetView showGridLines="0" zoomScaleNormal="100" workbookViewId="0">
      <pane xSplit="2" ySplit="6" topLeftCell="C51" activePane="bottomRight" state="frozen"/>
      <selection activeCell="B518" sqref="B518"/>
      <selection pane="topRight" activeCell="B518" sqref="B518"/>
      <selection pane="bottomLeft" activeCell="B518" sqref="B518"/>
      <selection pane="bottomRight" activeCell="B518" sqref="B518"/>
    </sheetView>
  </sheetViews>
  <sheetFormatPr baseColWidth="10" defaultColWidth="11.5" defaultRowHeight="15"/>
  <cols>
    <col min="1" max="1" width="24.6640625" style="93" customWidth="1"/>
    <col min="2" max="3" width="23.5" style="93" customWidth="1"/>
    <col min="4" max="4" width="53.6640625" style="4" customWidth="1"/>
    <col min="5" max="5" width="93.5" style="3" customWidth="1"/>
    <col min="6" max="16384" width="11.5" style="2"/>
  </cols>
  <sheetData>
    <row r="1" spans="1:6" ht="52.5" customHeight="1">
      <c r="B1" s="31" t="s">
        <v>422</v>
      </c>
      <c r="C1" s="31"/>
      <c r="E1" s="6" t="s">
        <v>2000</v>
      </c>
    </row>
    <row r="2" spans="1:6" ht="30" customHeight="1">
      <c r="B2" s="7"/>
      <c r="C2" s="7"/>
      <c r="E2" s="6"/>
    </row>
    <row r="3" spans="1:6" s="27" customFormat="1" ht="15" customHeight="1">
      <c r="A3" s="26"/>
      <c r="B3" s="26" t="s">
        <v>920</v>
      </c>
      <c r="C3" s="26"/>
      <c r="D3" s="26"/>
      <c r="E3" s="26"/>
      <c r="F3" s="30"/>
    </row>
    <row r="4" spans="1:6" s="27" customFormat="1" ht="15" customHeight="1">
      <c r="A4" s="26"/>
      <c r="B4" s="26" t="s">
        <v>921</v>
      </c>
      <c r="C4" s="26"/>
      <c r="D4" s="26"/>
      <c r="E4" s="26"/>
      <c r="F4" s="30"/>
    </row>
    <row r="5" spans="1:6" ht="30" customHeight="1">
      <c r="B5" s="7"/>
      <c r="C5" s="7"/>
      <c r="E5" s="6"/>
    </row>
    <row r="6" spans="1:6" ht="22.5" customHeight="1" thickBot="1">
      <c r="A6" s="28" t="s">
        <v>434</v>
      </c>
      <c r="B6" s="28" t="s">
        <v>433</v>
      </c>
      <c r="C6" s="28" t="s">
        <v>434</v>
      </c>
      <c r="D6" s="28" t="s">
        <v>432</v>
      </c>
      <c r="E6" s="28" t="s">
        <v>431</v>
      </c>
    </row>
    <row r="7" spans="1:6" ht="52.5" hidden="1" customHeight="1" thickTop="1">
      <c r="A7" s="80" t="s">
        <v>472</v>
      </c>
      <c r="B7" s="79" t="s">
        <v>690</v>
      </c>
      <c r="C7" s="80" t="str">
        <f>A7</f>
        <v>A. Accueil, orientation</v>
      </c>
      <c r="D7" s="78" t="s">
        <v>0</v>
      </c>
      <c r="E7" s="77" t="s">
        <v>406</v>
      </c>
    </row>
    <row r="8" spans="1:6" ht="52.5" hidden="1" customHeight="1">
      <c r="A8" s="80" t="s">
        <v>472</v>
      </c>
      <c r="B8" s="79" t="s">
        <v>691</v>
      </c>
      <c r="C8" s="80" t="str">
        <f t="shared" ref="C8:C71" si="0">A8</f>
        <v>A. Accueil, orientation</v>
      </c>
      <c r="D8" s="75" t="s">
        <v>1</v>
      </c>
      <c r="E8" s="74" t="s">
        <v>407</v>
      </c>
    </row>
    <row r="9" spans="1:6" ht="52.5" hidden="1" customHeight="1">
      <c r="A9" s="80" t="s">
        <v>472</v>
      </c>
      <c r="B9" s="79" t="s">
        <v>692</v>
      </c>
      <c r="C9" s="80" t="str">
        <f t="shared" si="0"/>
        <v>A. Accueil, orientation</v>
      </c>
      <c r="D9" s="75" t="s">
        <v>2</v>
      </c>
      <c r="E9" s="74" t="s">
        <v>603</v>
      </c>
    </row>
    <row r="10" spans="1:6" ht="52.5" hidden="1" customHeight="1">
      <c r="A10" s="80" t="s">
        <v>472</v>
      </c>
      <c r="B10" s="79" t="s">
        <v>693</v>
      </c>
      <c r="C10" s="80" t="str">
        <f t="shared" si="0"/>
        <v>A. Accueil, orientation</v>
      </c>
      <c r="D10" s="75" t="s">
        <v>3</v>
      </c>
      <c r="E10" s="74" t="s">
        <v>604</v>
      </c>
    </row>
    <row r="11" spans="1:6" ht="52.5" hidden="1" customHeight="1">
      <c r="A11" s="80" t="s">
        <v>472</v>
      </c>
      <c r="B11" s="79" t="s">
        <v>694</v>
      </c>
      <c r="C11" s="80" t="str">
        <f t="shared" si="0"/>
        <v>A. Accueil, orientation</v>
      </c>
      <c r="D11" s="75" t="s">
        <v>4</v>
      </c>
      <c r="E11" s="74" t="s">
        <v>496</v>
      </c>
    </row>
    <row r="12" spans="1:6" ht="52.5" hidden="1" customHeight="1">
      <c r="A12" s="80" t="s">
        <v>472</v>
      </c>
      <c r="B12" s="79" t="s">
        <v>695</v>
      </c>
      <c r="C12" s="80" t="str">
        <f t="shared" si="0"/>
        <v>A. Accueil, orientation</v>
      </c>
      <c r="D12" s="75" t="s">
        <v>5</v>
      </c>
      <c r="E12" s="74" t="s">
        <v>605</v>
      </c>
    </row>
    <row r="13" spans="1:6" ht="52.5" hidden="1" customHeight="1">
      <c r="A13" s="80" t="s">
        <v>472</v>
      </c>
      <c r="B13" s="79" t="s">
        <v>696</v>
      </c>
      <c r="C13" s="80" t="str">
        <f t="shared" si="0"/>
        <v>A. Accueil, orientation</v>
      </c>
      <c r="D13" s="75" t="s">
        <v>430</v>
      </c>
      <c r="E13" s="74" t="s">
        <v>408</v>
      </c>
    </row>
    <row r="14" spans="1:6" ht="52.5" hidden="1" customHeight="1">
      <c r="A14" s="80" t="s">
        <v>472</v>
      </c>
      <c r="B14" s="79" t="s">
        <v>697</v>
      </c>
      <c r="C14" s="80" t="str">
        <f t="shared" si="0"/>
        <v>A. Accueil, orientation</v>
      </c>
      <c r="D14" s="75" t="s">
        <v>6</v>
      </c>
      <c r="E14" s="74" t="s">
        <v>409</v>
      </c>
    </row>
    <row r="15" spans="1:6" ht="49" hidden="1" thickTop="1">
      <c r="A15" s="80" t="s">
        <v>472</v>
      </c>
      <c r="B15" s="79" t="s">
        <v>698</v>
      </c>
      <c r="C15" s="80" t="str">
        <f t="shared" si="0"/>
        <v>A. Accueil, orientation</v>
      </c>
      <c r="D15" s="75" t="s">
        <v>7</v>
      </c>
      <c r="E15" s="74" t="s">
        <v>497</v>
      </c>
    </row>
    <row r="16" spans="1:6" ht="52.5" hidden="1" customHeight="1">
      <c r="A16" s="76" t="s">
        <v>8</v>
      </c>
      <c r="B16" s="79" t="s">
        <v>700</v>
      </c>
      <c r="C16" s="80" t="str">
        <f t="shared" si="0"/>
        <v>B. Vente, Conseil</v>
      </c>
      <c r="D16" s="75" t="s">
        <v>9</v>
      </c>
      <c r="E16" s="74" t="s">
        <v>606</v>
      </c>
    </row>
    <row r="17" spans="1:5" ht="52.5" hidden="1" customHeight="1">
      <c r="A17" s="76" t="s">
        <v>8</v>
      </c>
      <c r="B17" s="79" t="s">
        <v>701</v>
      </c>
      <c r="C17" s="80" t="str">
        <f t="shared" si="0"/>
        <v>B. Vente, Conseil</v>
      </c>
      <c r="D17" s="75" t="s">
        <v>10</v>
      </c>
      <c r="E17" s="74" t="s">
        <v>607</v>
      </c>
    </row>
    <row r="18" spans="1:5" ht="52.5" hidden="1" customHeight="1">
      <c r="A18" s="76" t="s">
        <v>8</v>
      </c>
      <c r="B18" s="79" t="s">
        <v>702</v>
      </c>
      <c r="C18" s="80" t="str">
        <f t="shared" si="0"/>
        <v>B. Vente, Conseil</v>
      </c>
      <c r="D18" s="75" t="s">
        <v>11</v>
      </c>
      <c r="E18" s="74" t="s">
        <v>608</v>
      </c>
    </row>
    <row r="19" spans="1:5" ht="52.5" hidden="1" customHeight="1">
      <c r="A19" s="76" t="s">
        <v>8</v>
      </c>
      <c r="B19" s="79" t="s">
        <v>703</v>
      </c>
      <c r="C19" s="80" t="str">
        <f t="shared" si="0"/>
        <v>B. Vente, Conseil</v>
      </c>
      <c r="D19" s="75" t="s">
        <v>12</v>
      </c>
      <c r="E19" s="74" t="s">
        <v>498</v>
      </c>
    </row>
    <row r="20" spans="1:5" ht="52.5" hidden="1" customHeight="1">
      <c r="A20" s="76" t="s">
        <v>8</v>
      </c>
      <c r="B20" s="79" t="s">
        <v>704</v>
      </c>
      <c r="C20" s="80" t="str">
        <f t="shared" si="0"/>
        <v>B. Vente, Conseil</v>
      </c>
      <c r="D20" s="75" t="s">
        <v>13</v>
      </c>
      <c r="E20" s="74" t="s">
        <v>499</v>
      </c>
    </row>
    <row r="21" spans="1:5" ht="52.5" hidden="1" customHeight="1">
      <c r="A21" s="76" t="s">
        <v>8</v>
      </c>
      <c r="B21" s="79" t="s">
        <v>705</v>
      </c>
      <c r="C21" s="80" t="str">
        <f t="shared" si="0"/>
        <v>B. Vente, Conseil</v>
      </c>
      <c r="D21" s="75" t="s">
        <v>14</v>
      </c>
      <c r="E21" s="74" t="s">
        <v>410</v>
      </c>
    </row>
    <row r="22" spans="1:5" ht="52.5" hidden="1" customHeight="1">
      <c r="A22" s="76" t="s">
        <v>8</v>
      </c>
      <c r="B22" s="79" t="s">
        <v>706</v>
      </c>
      <c r="C22" s="80" t="str">
        <f t="shared" si="0"/>
        <v>B. Vente, Conseil</v>
      </c>
      <c r="D22" s="75" t="s">
        <v>15</v>
      </c>
      <c r="E22" s="74" t="s">
        <v>411</v>
      </c>
    </row>
    <row r="23" spans="1:5" ht="52.5" hidden="1" customHeight="1">
      <c r="A23" s="76" t="s">
        <v>8</v>
      </c>
      <c r="B23" s="79" t="s">
        <v>707</v>
      </c>
      <c r="C23" s="80" t="str">
        <f t="shared" si="0"/>
        <v>B. Vente, Conseil</v>
      </c>
      <c r="D23" s="75" t="s">
        <v>16</v>
      </c>
      <c r="E23" s="74" t="s">
        <v>609</v>
      </c>
    </row>
    <row r="24" spans="1:5" ht="52.5" hidden="1" customHeight="1">
      <c r="A24" s="76" t="s">
        <v>8</v>
      </c>
      <c r="B24" s="79" t="s">
        <v>708</v>
      </c>
      <c r="C24" s="80" t="str">
        <f t="shared" si="0"/>
        <v>B. Vente, Conseil</v>
      </c>
      <c r="D24" s="75" t="s">
        <v>17</v>
      </c>
      <c r="E24" s="74" t="s">
        <v>412</v>
      </c>
    </row>
    <row r="25" spans="1:5" ht="52.5" hidden="1" customHeight="1">
      <c r="A25" s="76" t="s">
        <v>18</v>
      </c>
      <c r="B25" s="79" t="s">
        <v>710</v>
      </c>
      <c r="C25" s="80" t="str">
        <f t="shared" si="0"/>
        <v>C. Gestion des risques</v>
      </c>
      <c r="D25" s="75" t="s">
        <v>19</v>
      </c>
      <c r="E25" s="74" t="s">
        <v>610</v>
      </c>
    </row>
    <row r="26" spans="1:5" ht="52.5" hidden="1" customHeight="1">
      <c r="A26" s="76" t="s">
        <v>18</v>
      </c>
      <c r="B26" s="79" t="s">
        <v>711</v>
      </c>
      <c r="C26" s="80" t="str">
        <f t="shared" si="0"/>
        <v>C. Gestion des risques</v>
      </c>
      <c r="D26" s="75" t="s">
        <v>611</v>
      </c>
      <c r="E26" s="74" t="s">
        <v>413</v>
      </c>
    </row>
    <row r="27" spans="1:5" ht="52.5" hidden="1" customHeight="1">
      <c r="A27" s="76" t="s">
        <v>18</v>
      </c>
      <c r="B27" s="79" t="s">
        <v>712</v>
      </c>
      <c r="C27" s="80" t="str">
        <f t="shared" si="0"/>
        <v>C. Gestion des risques</v>
      </c>
      <c r="D27" s="75" t="s">
        <v>20</v>
      </c>
      <c r="E27" s="74" t="s">
        <v>612</v>
      </c>
    </row>
    <row r="28" spans="1:5" ht="52.5" hidden="1" customHeight="1">
      <c r="A28" s="76" t="s">
        <v>18</v>
      </c>
      <c r="B28" s="79" t="s">
        <v>713</v>
      </c>
      <c r="C28" s="80" t="str">
        <f t="shared" si="0"/>
        <v>C. Gestion des risques</v>
      </c>
      <c r="D28" s="75" t="s">
        <v>21</v>
      </c>
      <c r="E28" s="74" t="s">
        <v>613</v>
      </c>
    </row>
    <row r="29" spans="1:5" ht="52.5" hidden="1" customHeight="1">
      <c r="A29" s="76" t="s">
        <v>18</v>
      </c>
      <c r="B29" s="79" t="s">
        <v>714</v>
      </c>
      <c r="C29" s="80" t="str">
        <f t="shared" si="0"/>
        <v>C. Gestion des risques</v>
      </c>
      <c r="D29" s="75" t="s">
        <v>22</v>
      </c>
      <c r="E29" s="74" t="s">
        <v>414</v>
      </c>
    </row>
    <row r="30" spans="1:5" ht="52.5" hidden="1" customHeight="1">
      <c r="A30" s="76" t="s">
        <v>18</v>
      </c>
      <c r="B30" s="79" t="s">
        <v>715</v>
      </c>
      <c r="C30" s="80" t="str">
        <f t="shared" si="0"/>
        <v>C. Gestion des risques</v>
      </c>
      <c r="D30" s="75" t="s">
        <v>23</v>
      </c>
      <c r="E30" s="74" t="s">
        <v>500</v>
      </c>
    </row>
    <row r="31" spans="1:5" ht="52.5" hidden="1" customHeight="1">
      <c r="A31" s="76" t="s">
        <v>18</v>
      </c>
      <c r="B31" s="79" t="s">
        <v>716</v>
      </c>
      <c r="C31" s="80" t="str">
        <f t="shared" si="0"/>
        <v>C. Gestion des risques</v>
      </c>
      <c r="D31" s="75" t="s">
        <v>24</v>
      </c>
      <c r="E31" s="74" t="s">
        <v>614</v>
      </c>
    </row>
    <row r="32" spans="1:5" ht="52.5" hidden="1" customHeight="1">
      <c r="A32" s="76" t="s">
        <v>18</v>
      </c>
      <c r="B32" s="79" t="s">
        <v>717</v>
      </c>
      <c r="C32" s="80" t="str">
        <f t="shared" si="0"/>
        <v>C. Gestion des risques</v>
      </c>
      <c r="D32" s="75" t="s">
        <v>25</v>
      </c>
      <c r="E32" s="74" t="s">
        <v>415</v>
      </c>
    </row>
    <row r="33" spans="1:5" ht="52.5" hidden="1" customHeight="1">
      <c r="A33" s="76" t="s">
        <v>18</v>
      </c>
      <c r="B33" s="79" t="s">
        <v>718</v>
      </c>
      <c r="C33" s="80" t="str">
        <f t="shared" si="0"/>
        <v>C. Gestion des risques</v>
      </c>
      <c r="D33" s="75" t="s">
        <v>26</v>
      </c>
      <c r="E33" s="74" t="s">
        <v>615</v>
      </c>
    </row>
    <row r="34" spans="1:5" ht="52.5" hidden="1" customHeight="1">
      <c r="A34" s="76" t="s">
        <v>18</v>
      </c>
      <c r="B34" s="79" t="s">
        <v>719</v>
      </c>
      <c r="C34" s="80" t="str">
        <f t="shared" si="0"/>
        <v>C. Gestion des risques</v>
      </c>
      <c r="D34" s="75" t="s">
        <v>27</v>
      </c>
      <c r="E34" s="74" t="s">
        <v>416</v>
      </c>
    </row>
    <row r="35" spans="1:5" ht="52.5" hidden="1" customHeight="1">
      <c r="A35" s="76" t="s">
        <v>18</v>
      </c>
      <c r="B35" s="79" t="s">
        <v>720</v>
      </c>
      <c r="C35" s="80" t="str">
        <f t="shared" si="0"/>
        <v>C. Gestion des risques</v>
      </c>
      <c r="D35" s="75" t="s">
        <v>28</v>
      </c>
      <c r="E35" s="74" t="s">
        <v>501</v>
      </c>
    </row>
    <row r="36" spans="1:5" ht="52.5" hidden="1" customHeight="1" thickTop="1">
      <c r="A36" s="76" t="s">
        <v>471</v>
      </c>
      <c r="B36" s="79" t="s">
        <v>722</v>
      </c>
      <c r="C36" s="80" t="str">
        <f t="shared" si="0"/>
        <v>D. Excellence opérationnelle Expertise transverse</v>
      </c>
      <c r="D36" s="75" t="s">
        <v>29</v>
      </c>
      <c r="E36" s="74" t="s">
        <v>429</v>
      </c>
    </row>
    <row r="37" spans="1:5" ht="52.5" hidden="1" customHeight="1">
      <c r="A37" s="76" t="s">
        <v>471</v>
      </c>
      <c r="B37" s="79" t="s">
        <v>723</v>
      </c>
      <c r="C37" s="80" t="str">
        <f t="shared" si="0"/>
        <v>D. Excellence opérationnelle Expertise transverse</v>
      </c>
      <c r="D37" s="75" t="s">
        <v>30</v>
      </c>
      <c r="E37" s="74" t="s">
        <v>428</v>
      </c>
    </row>
    <row r="38" spans="1:5" ht="52.5" hidden="1" customHeight="1">
      <c r="A38" s="76" t="s">
        <v>471</v>
      </c>
      <c r="B38" s="79" t="s">
        <v>724</v>
      </c>
      <c r="C38" s="80" t="str">
        <f t="shared" si="0"/>
        <v>D. Excellence opérationnelle Expertise transverse</v>
      </c>
      <c r="D38" s="75" t="s">
        <v>31</v>
      </c>
      <c r="E38" s="74" t="s">
        <v>502</v>
      </c>
    </row>
    <row r="39" spans="1:5" ht="52.5" hidden="1" customHeight="1">
      <c r="A39" s="76" t="s">
        <v>471</v>
      </c>
      <c r="B39" s="79" t="s">
        <v>725</v>
      </c>
      <c r="C39" s="80" t="str">
        <f t="shared" si="0"/>
        <v>D. Excellence opérationnelle Expertise transverse</v>
      </c>
      <c r="D39" s="75" t="s">
        <v>32</v>
      </c>
      <c r="E39" s="74" t="s">
        <v>427</v>
      </c>
    </row>
    <row r="40" spans="1:5" ht="52.5" hidden="1" customHeight="1">
      <c r="A40" s="76" t="s">
        <v>471</v>
      </c>
      <c r="B40" s="79" t="s">
        <v>726</v>
      </c>
      <c r="C40" s="80" t="str">
        <f t="shared" si="0"/>
        <v>D. Excellence opérationnelle Expertise transverse</v>
      </c>
      <c r="D40" s="75" t="s">
        <v>33</v>
      </c>
      <c r="E40" s="74" t="s">
        <v>426</v>
      </c>
    </row>
    <row r="41" spans="1:5" ht="52.5" hidden="1" customHeight="1">
      <c r="A41" s="76" t="s">
        <v>471</v>
      </c>
      <c r="B41" s="79" t="s">
        <v>727</v>
      </c>
      <c r="C41" s="80" t="str">
        <f t="shared" si="0"/>
        <v>D. Excellence opérationnelle Expertise transverse</v>
      </c>
      <c r="D41" s="75" t="s">
        <v>34</v>
      </c>
      <c r="E41" s="74" t="s">
        <v>635</v>
      </c>
    </row>
    <row r="42" spans="1:5" ht="52.5" hidden="1" customHeight="1">
      <c r="A42" s="76" t="s">
        <v>471</v>
      </c>
      <c r="B42" s="79" t="s">
        <v>728</v>
      </c>
      <c r="C42" s="80" t="str">
        <f t="shared" si="0"/>
        <v>D. Excellence opérationnelle Expertise transverse</v>
      </c>
      <c r="D42" s="75" t="s">
        <v>35</v>
      </c>
      <c r="E42" s="74" t="s">
        <v>503</v>
      </c>
    </row>
    <row r="43" spans="1:5" ht="52.5" hidden="1" customHeight="1">
      <c r="A43" s="76" t="s">
        <v>471</v>
      </c>
      <c r="B43" s="79" t="s">
        <v>729</v>
      </c>
      <c r="C43" s="80" t="str">
        <f t="shared" si="0"/>
        <v>D. Excellence opérationnelle Expertise transverse</v>
      </c>
      <c r="D43" s="95" t="s">
        <v>36</v>
      </c>
      <c r="E43" s="74" t="s">
        <v>504</v>
      </c>
    </row>
    <row r="44" spans="1:5" ht="52.5" hidden="1" customHeight="1">
      <c r="A44" s="76" t="s">
        <v>471</v>
      </c>
      <c r="B44" s="79" t="s">
        <v>730</v>
      </c>
      <c r="C44" s="80" t="str">
        <f t="shared" si="0"/>
        <v>D. Excellence opérationnelle Expertise transverse</v>
      </c>
      <c r="D44" s="75" t="s">
        <v>37</v>
      </c>
      <c r="E44" s="74" t="s">
        <v>636</v>
      </c>
    </row>
    <row r="45" spans="1:5" ht="52.5" hidden="1" customHeight="1">
      <c r="A45" s="76" t="s">
        <v>471</v>
      </c>
      <c r="B45" s="79" t="s">
        <v>731</v>
      </c>
      <c r="C45" s="80" t="str">
        <f t="shared" si="0"/>
        <v>D. Excellence opérationnelle Expertise transverse</v>
      </c>
      <c r="D45" s="75" t="s">
        <v>38</v>
      </c>
      <c r="E45" s="74" t="s">
        <v>505</v>
      </c>
    </row>
    <row r="46" spans="1:5" ht="52.5" hidden="1" customHeight="1">
      <c r="A46" s="76" t="s">
        <v>471</v>
      </c>
      <c r="B46" s="79" t="s">
        <v>732</v>
      </c>
      <c r="C46" s="80" t="str">
        <f t="shared" si="0"/>
        <v>D. Excellence opérationnelle Expertise transverse</v>
      </c>
      <c r="D46" s="95" t="s">
        <v>39</v>
      </c>
      <c r="E46" s="74" t="s">
        <v>425</v>
      </c>
    </row>
    <row r="47" spans="1:5" ht="52.5" hidden="1" customHeight="1">
      <c r="A47" s="76" t="s">
        <v>471</v>
      </c>
      <c r="B47" s="79" t="s">
        <v>733</v>
      </c>
      <c r="C47" s="80" t="str">
        <f t="shared" si="0"/>
        <v>D. Excellence opérationnelle Expertise transverse</v>
      </c>
      <c r="D47" s="75" t="s">
        <v>40</v>
      </c>
      <c r="E47" s="74" t="s">
        <v>637</v>
      </c>
    </row>
    <row r="48" spans="1:5" ht="52.5" hidden="1" customHeight="1">
      <c r="A48" s="76" t="s">
        <v>471</v>
      </c>
      <c r="B48" s="79" t="s">
        <v>734</v>
      </c>
      <c r="C48" s="80" t="str">
        <f t="shared" si="0"/>
        <v>D. Excellence opérationnelle Expertise transverse</v>
      </c>
      <c r="D48" s="95" t="s">
        <v>41</v>
      </c>
      <c r="E48" s="74" t="s">
        <v>506</v>
      </c>
    </row>
    <row r="49" spans="1:5" ht="52.5" hidden="1" customHeight="1">
      <c r="A49" s="76" t="s">
        <v>471</v>
      </c>
      <c r="B49" s="79" t="s">
        <v>735</v>
      </c>
      <c r="C49" s="80" t="str">
        <f t="shared" si="0"/>
        <v>D. Excellence opérationnelle Expertise transverse</v>
      </c>
      <c r="D49" s="75" t="s">
        <v>42</v>
      </c>
      <c r="E49" s="74" t="s">
        <v>638</v>
      </c>
    </row>
    <row r="50" spans="1:5" ht="52.5" hidden="1" customHeight="1">
      <c r="A50" s="76" t="s">
        <v>471</v>
      </c>
      <c r="B50" s="79" t="s">
        <v>736</v>
      </c>
      <c r="C50" s="80" t="str">
        <f t="shared" si="0"/>
        <v>D. Excellence opérationnelle Expertise transverse</v>
      </c>
      <c r="D50" s="75" t="s">
        <v>43</v>
      </c>
      <c r="E50" s="74" t="s">
        <v>639</v>
      </c>
    </row>
    <row r="51" spans="1:5" ht="52.5" hidden="1" customHeight="1" thickTop="1">
      <c r="A51" s="76" t="s">
        <v>471</v>
      </c>
      <c r="B51" s="79" t="s">
        <v>737</v>
      </c>
      <c r="C51" s="80" t="str">
        <f t="shared" si="0"/>
        <v>D. Excellence opérationnelle Expertise transverse</v>
      </c>
      <c r="D51" s="75" t="s">
        <v>44</v>
      </c>
      <c r="E51" s="74" t="s">
        <v>640</v>
      </c>
    </row>
    <row r="52" spans="1:5" ht="52.5" hidden="1" customHeight="1">
      <c r="A52" s="76" t="s">
        <v>471</v>
      </c>
      <c r="B52" s="79" t="s">
        <v>738</v>
      </c>
      <c r="C52" s="80" t="str">
        <f t="shared" si="0"/>
        <v>D. Excellence opérationnelle Expertise transverse</v>
      </c>
      <c r="D52" s="75" t="s">
        <v>45</v>
      </c>
      <c r="E52" s="74" t="s">
        <v>641</v>
      </c>
    </row>
    <row r="53" spans="1:5" ht="52.5" hidden="1" customHeight="1">
      <c r="A53" s="76" t="s">
        <v>471</v>
      </c>
      <c r="B53" s="79" t="s">
        <v>739</v>
      </c>
      <c r="C53" s="80" t="str">
        <f t="shared" si="0"/>
        <v>D. Excellence opérationnelle Expertise transverse</v>
      </c>
      <c r="D53" s="75" t="s">
        <v>46</v>
      </c>
      <c r="E53" s="74" t="s">
        <v>642</v>
      </c>
    </row>
    <row r="54" spans="1:5" ht="52.5" hidden="1" customHeight="1">
      <c r="A54" s="76" t="s">
        <v>471</v>
      </c>
      <c r="B54" s="79" t="s">
        <v>740</v>
      </c>
      <c r="C54" s="80" t="str">
        <f t="shared" si="0"/>
        <v>D. Excellence opérationnelle Expertise transverse</v>
      </c>
      <c r="D54" s="75" t="s">
        <v>47</v>
      </c>
      <c r="E54" s="74" t="s">
        <v>643</v>
      </c>
    </row>
    <row r="55" spans="1:5" ht="52.5" hidden="1" customHeight="1">
      <c r="A55" s="76" t="s">
        <v>471</v>
      </c>
      <c r="B55" s="79" t="s">
        <v>741</v>
      </c>
      <c r="C55" s="80" t="str">
        <f t="shared" si="0"/>
        <v>D. Excellence opérationnelle Expertise transverse</v>
      </c>
      <c r="D55" s="95" t="s">
        <v>48</v>
      </c>
      <c r="E55" s="74" t="s">
        <v>644</v>
      </c>
    </row>
    <row r="56" spans="1:5" ht="52.5" hidden="1" customHeight="1">
      <c r="A56" s="76" t="s">
        <v>471</v>
      </c>
      <c r="B56" s="79" t="s">
        <v>742</v>
      </c>
      <c r="C56" s="80" t="str">
        <f t="shared" si="0"/>
        <v>D. Excellence opérationnelle Expertise transverse</v>
      </c>
      <c r="D56" s="95" t="s">
        <v>49</v>
      </c>
      <c r="E56" s="74" t="s">
        <v>645</v>
      </c>
    </row>
    <row r="57" spans="1:5" ht="52.5" hidden="1" customHeight="1">
      <c r="A57" s="76" t="s">
        <v>471</v>
      </c>
      <c r="B57" s="79" t="s">
        <v>743</v>
      </c>
      <c r="C57" s="80" t="str">
        <f t="shared" si="0"/>
        <v>D. Excellence opérationnelle Expertise transverse</v>
      </c>
      <c r="D57" s="95" t="s">
        <v>50</v>
      </c>
      <c r="E57" s="74" t="s">
        <v>646</v>
      </c>
    </row>
    <row r="58" spans="1:5" ht="52.5" hidden="1" customHeight="1">
      <c r="A58" s="76" t="s">
        <v>471</v>
      </c>
      <c r="B58" s="79" t="s">
        <v>744</v>
      </c>
      <c r="C58" s="80" t="str">
        <f t="shared" si="0"/>
        <v>D. Excellence opérationnelle Expertise transverse</v>
      </c>
      <c r="D58" s="95" t="s">
        <v>51</v>
      </c>
      <c r="E58" s="74" t="s">
        <v>647</v>
      </c>
    </row>
    <row r="59" spans="1:5" ht="52.5" hidden="1" customHeight="1">
      <c r="A59" s="76" t="s">
        <v>471</v>
      </c>
      <c r="B59" s="79" t="s">
        <v>745</v>
      </c>
      <c r="C59" s="80" t="str">
        <f t="shared" si="0"/>
        <v>D. Excellence opérationnelle Expertise transverse</v>
      </c>
      <c r="D59" s="95" t="s">
        <v>52</v>
      </c>
      <c r="E59" s="74" t="s">
        <v>648</v>
      </c>
    </row>
    <row r="60" spans="1:5" ht="52.5" hidden="1" customHeight="1">
      <c r="A60" s="76" t="s">
        <v>471</v>
      </c>
      <c r="B60" s="79" t="s">
        <v>746</v>
      </c>
      <c r="C60" s="80" t="str">
        <f t="shared" si="0"/>
        <v>D. Excellence opérationnelle Expertise transverse</v>
      </c>
      <c r="D60" s="95" t="s">
        <v>53</v>
      </c>
      <c r="E60" s="74" t="s">
        <v>649</v>
      </c>
    </row>
    <row r="61" spans="1:5" ht="52.5" hidden="1" customHeight="1">
      <c r="A61" s="81" t="s">
        <v>470</v>
      </c>
      <c r="B61" s="79" t="s">
        <v>748</v>
      </c>
      <c r="C61" s="80" t="str">
        <f t="shared" si="0"/>
        <v>E. Excellence opérationnelle  Banque de détail</v>
      </c>
      <c r="D61" s="75" t="s">
        <v>54</v>
      </c>
      <c r="E61" s="74" t="s">
        <v>650</v>
      </c>
    </row>
    <row r="62" spans="1:5" ht="52.5" hidden="1" customHeight="1">
      <c r="A62" s="81" t="s">
        <v>470</v>
      </c>
      <c r="B62" s="79" t="s">
        <v>749</v>
      </c>
      <c r="C62" s="80" t="str">
        <f t="shared" si="0"/>
        <v>E. Excellence opérationnelle  Banque de détail</v>
      </c>
      <c r="D62" s="75" t="s">
        <v>55</v>
      </c>
      <c r="E62" s="74" t="s">
        <v>651</v>
      </c>
    </row>
    <row r="63" spans="1:5" ht="52.5" hidden="1" customHeight="1">
      <c r="A63" s="81" t="s">
        <v>470</v>
      </c>
      <c r="B63" s="79" t="s">
        <v>750</v>
      </c>
      <c r="C63" s="80" t="str">
        <f t="shared" si="0"/>
        <v>E. Excellence opérationnelle  Banque de détail</v>
      </c>
      <c r="D63" s="75" t="s">
        <v>424</v>
      </c>
      <c r="E63" s="74" t="s">
        <v>652</v>
      </c>
    </row>
    <row r="64" spans="1:5" ht="52.5" hidden="1" customHeight="1">
      <c r="A64" s="81" t="s">
        <v>470</v>
      </c>
      <c r="B64" s="79" t="s">
        <v>751</v>
      </c>
      <c r="C64" s="80" t="str">
        <f t="shared" si="0"/>
        <v>E. Excellence opérationnelle  Banque de détail</v>
      </c>
      <c r="D64" s="75" t="s">
        <v>56</v>
      </c>
      <c r="E64" s="74" t="s">
        <v>653</v>
      </c>
    </row>
    <row r="65" spans="1:5" ht="52.5" hidden="1" customHeight="1">
      <c r="A65" s="81" t="s">
        <v>470</v>
      </c>
      <c r="B65" s="79" t="s">
        <v>752</v>
      </c>
      <c r="C65" s="80" t="str">
        <f t="shared" si="0"/>
        <v>E. Excellence opérationnelle  Banque de détail</v>
      </c>
      <c r="D65" s="75" t="s">
        <v>57</v>
      </c>
      <c r="E65" s="74" t="s">
        <v>654</v>
      </c>
    </row>
    <row r="66" spans="1:5" ht="52.5" hidden="1" customHeight="1">
      <c r="A66" s="81" t="s">
        <v>470</v>
      </c>
      <c r="B66" s="79" t="s">
        <v>753</v>
      </c>
      <c r="C66" s="80" t="str">
        <f t="shared" si="0"/>
        <v>E. Excellence opérationnelle  Banque de détail</v>
      </c>
      <c r="D66" s="75" t="s">
        <v>58</v>
      </c>
      <c r="E66" s="74" t="s">
        <v>655</v>
      </c>
    </row>
    <row r="67" spans="1:5" ht="52.5" hidden="1" customHeight="1">
      <c r="A67" s="81" t="s">
        <v>470</v>
      </c>
      <c r="B67" s="79" t="s">
        <v>754</v>
      </c>
      <c r="C67" s="80" t="str">
        <f t="shared" si="0"/>
        <v>E. Excellence opérationnelle  Banque de détail</v>
      </c>
      <c r="D67" s="75" t="s">
        <v>59</v>
      </c>
      <c r="E67" s="74" t="s">
        <v>656</v>
      </c>
    </row>
    <row r="68" spans="1:5" ht="52.5" hidden="1" customHeight="1">
      <c r="A68" s="81" t="s">
        <v>470</v>
      </c>
      <c r="B68" s="79" t="s">
        <v>755</v>
      </c>
      <c r="C68" s="80" t="str">
        <f t="shared" si="0"/>
        <v>E. Excellence opérationnelle  Banque de détail</v>
      </c>
      <c r="D68" s="75" t="s">
        <v>60</v>
      </c>
      <c r="E68" s="74" t="s">
        <v>657</v>
      </c>
    </row>
    <row r="69" spans="1:5" ht="52.5" hidden="1" customHeight="1">
      <c r="A69" s="81" t="s">
        <v>470</v>
      </c>
      <c r="B69" s="79" t="s">
        <v>756</v>
      </c>
      <c r="C69" s="80" t="str">
        <f t="shared" si="0"/>
        <v>E. Excellence opérationnelle  Banque de détail</v>
      </c>
      <c r="D69" s="75" t="s">
        <v>61</v>
      </c>
      <c r="E69" s="74" t="s">
        <v>658</v>
      </c>
    </row>
    <row r="70" spans="1:5" ht="52.5" hidden="1" customHeight="1">
      <c r="A70" s="81" t="s">
        <v>470</v>
      </c>
      <c r="B70" s="79" t="s">
        <v>757</v>
      </c>
      <c r="C70" s="80" t="str">
        <f t="shared" si="0"/>
        <v>E. Excellence opérationnelle  Banque de détail</v>
      </c>
      <c r="D70" s="75" t="s">
        <v>62</v>
      </c>
      <c r="E70" s="74" t="s">
        <v>659</v>
      </c>
    </row>
    <row r="71" spans="1:5" ht="52.5" hidden="1" customHeight="1">
      <c r="A71" s="81" t="s">
        <v>470</v>
      </c>
      <c r="B71" s="79" t="s">
        <v>758</v>
      </c>
      <c r="C71" s="80" t="str">
        <f t="shared" si="0"/>
        <v>E. Excellence opérationnelle  Banque de détail</v>
      </c>
      <c r="D71" s="75" t="s">
        <v>63</v>
      </c>
      <c r="E71" s="74" t="s">
        <v>660</v>
      </c>
    </row>
    <row r="72" spans="1:5" ht="52.5" hidden="1" customHeight="1">
      <c r="A72" s="81" t="s">
        <v>470</v>
      </c>
      <c r="B72" s="79" t="s">
        <v>759</v>
      </c>
      <c r="C72" s="80" t="str">
        <f t="shared" ref="C72:C135" si="1">A72</f>
        <v>E. Excellence opérationnelle  Banque de détail</v>
      </c>
      <c r="D72" s="75" t="s">
        <v>64</v>
      </c>
      <c r="E72" s="74" t="s">
        <v>661</v>
      </c>
    </row>
    <row r="73" spans="1:5" ht="52.5" hidden="1" customHeight="1">
      <c r="A73" s="81" t="s">
        <v>470</v>
      </c>
      <c r="B73" s="79" t="s">
        <v>760</v>
      </c>
      <c r="C73" s="80" t="str">
        <f t="shared" si="1"/>
        <v>E. Excellence opérationnelle  Banque de détail</v>
      </c>
      <c r="D73" s="75" t="s">
        <v>662</v>
      </c>
      <c r="E73" s="74" t="s">
        <v>663</v>
      </c>
    </row>
    <row r="74" spans="1:5" ht="52.5" hidden="1" customHeight="1">
      <c r="A74" s="81" t="s">
        <v>470</v>
      </c>
      <c r="B74" s="79" t="s">
        <v>761</v>
      </c>
      <c r="C74" s="80" t="str">
        <f t="shared" si="1"/>
        <v>E. Excellence opérationnelle  Banque de détail</v>
      </c>
      <c r="D74" s="75" t="s">
        <v>423</v>
      </c>
      <c r="E74" s="74" t="s">
        <v>664</v>
      </c>
    </row>
    <row r="75" spans="1:5" ht="52.5" hidden="1" customHeight="1">
      <c r="A75" s="81" t="s">
        <v>470</v>
      </c>
      <c r="B75" s="79" t="s">
        <v>762</v>
      </c>
      <c r="C75" s="80" t="str">
        <f t="shared" si="1"/>
        <v>E. Excellence opérationnelle  Banque de détail</v>
      </c>
      <c r="D75" s="75" t="s">
        <v>65</v>
      </c>
      <c r="E75" s="74" t="s">
        <v>665</v>
      </c>
    </row>
    <row r="76" spans="1:5" ht="52.5" hidden="1" customHeight="1">
      <c r="A76" s="81" t="s">
        <v>470</v>
      </c>
      <c r="B76" s="79" t="s">
        <v>763</v>
      </c>
      <c r="C76" s="80" t="str">
        <f t="shared" si="1"/>
        <v>E. Excellence opérationnelle  Banque de détail</v>
      </c>
      <c r="D76" s="75" t="s">
        <v>66</v>
      </c>
      <c r="E76" s="74" t="s">
        <v>666</v>
      </c>
    </row>
    <row r="77" spans="1:5" ht="52.5" hidden="1" customHeight="1">
      <c r="A77" s="81" t="s">
        <v>470</v>
      </c>
      <c r="B77" s="79" t="s">
        <v>764</v>
      </c>
      <c r="C77" s="80" t="str">
        <f t="shared" si="1"/>
        <v>E. Excellence opérationnelle  Banque de détail</v>
      </c>
      <c r="D77" s="75" t="s">
        <v>67</v>
      </c>
      <c r="E77" s="74" t="s">
        <v>667</v>
      </c>
    </row>
    <row r="78" spans="1:5" ht="52.5" hidden="1" customHeight="1">
      <c r="A78" s="81" t="s">
        <v>470</v>
      </c>
      <c r="B78" s="79" t="s">
        <v>765</v>
      </c>
      <c r="C78" s="80" t="str">
        <f t="shared" si="1"/>
        <v>E. Excellence opérationnelle  Banque de détail</v>
      </c>
      <c r="D78" s="75" t="s">
        <v>68</v>
      </c>
      <c r="E78" s="74" t="s">
        <v>668</v>
      </c>
    </row>
    <row r="79" spans="1:5" ht="52.5" hidden="1" customHeight="1">
      <c r="A79" s="81" t="s">
        <v>470</v>
      </c>
      <c r="B79" s="79" t="s">
        <v>766</v>
      </c>
      <c r="C79" s="80" t="str">
        <f t="shared" si="1"/>
        <v>E. Excellence opérationnelle  Banque de détail</v>
      </c>
      <c r="D79" s="75" t="s">
        <v>69</v>
      </c>
      <c r="E79" s="74" t="s">
        <v>669</v>
      </c>
    </row>
    <row r="80" spans="1:5" ht="52.5" hidden="1" customHeight="1">
      <c r="A80" s="81" t="s">
        <v>470</v>
      </c>
      <c r="B80" s="79" t="s">
        <v>767</v>
      </c>
      <c r="C80" s="80" t="str">
        <f t="shared" si="1"/>
        <v>E. Excellence opérationnelle  Banque de détail</v>
      </c>
      <c r="D80" s="75" t="s">
        <v>70</v>
      </c>
      <c r="E80" s="74" t="s">
        <v>670</v>
      </c>
    </row>
    <row r="81" spans="1:5" ht="52.5" hidden="1" customHeight="1">
      <c r="A81" s="81" t="s">
        <v>470</v>
      </c>
      <c r="B81" s="79" t="s">
        <v>768</v>
      </c>
      <c r="C81" s="80" t="str">
        <f t="shared" si="1"/>
        <v>E. Excellence opérationnelle  Banque de détail</v>
      </c>
      <c r="D81" s="75" t="s">
        <v>71</v>
      </c>
      <c r="E81" s="74" t="s">
        <v>671</v>
      </c>
    </row>
    <row r="82" spans="1:5" ht="52.5" hidden="1" customHeight="1">
      <c r="A82" s="81" t="s">
        <v>470</v>
      </c>
      <c r="B82" s="79" t="s">
        <v>769</v>
      </c>
      <c r="C82" s="80" t="str">
        <f t="shared" si="1"/>
        <v>E. Excellence opérationnelle  Banque de détail</v>
      </c>
      <c r="D82" s="75" t="s">
        <v>72</v>
      </c>
      <c r="E82" s="74" t="s">
        <v>672</v>
      </c>
    </row>
    <row r="83" spans="1:5" ht="52.5" hidden="1" customHeight="1">
      <c r="A83" s="81" t="s">
        <v>470</v>
      </c>
      <c r="B83" s="79" t="s">
        <v>770</v>
      </c>
      <c r="C83" s="80" t="str">
        <f t="shared" si="1"/>
        <v>E. Excellence opérationnelle  Banque de détail</v>
      </c>
      <c r="D83" s="75" t="s">
        <v>73</v>
      </c>
      <c r="E83" s="74" t="s">
        <v>673</v>
      </c>
    </row>
    <row r="84" spans="1:5" ht="52.5" hidden="1" customHeight="1">
      <c r="A84" s="76" t="s">
        <v>484</v>
      </c>
      <c r="B84" s="79" t="s">
        <v>772</v>
      </c>
      <c r="C84" s="80" t="str">
        <f t="shared" si="1"/>
        <v>F.  Entreprises</v>
      </c>
      <c r="D84" s="75" t="s">
        <v>74</v>
      </c>
      <c r="E84" s="74" t="s">
        <v>674</v>
      </c>
    </row>
    <row r="85" spans="1:5" ht="52.5" hidden="1" customHeight="1">
      <c r="A85" s="76" t="s">
        <v>484</v>
      </c>
      <c r="B85" s="79" t="s">
        <v>773</v>
      </c>
      <c r="C85" s="80" t="str">
        <f t="shared" si="1"/>
        <v>F.  Entreprises</v>
      </c>
      <c r="D85" s="75" t="s">
        <v>75</v>
      </c>
      <c r="E85" s="74" t="s">
        <v>675</v>
      </c>
    </row>
    <row r="86" spans="1:5" ht="52.5" hidden="1" customHeight="1">
      <c r="A86" s="76" t="s">
        <v>484</v>
      </c>
      <c r="B86" s="79" t="s">
        <v>774</v>
      </c>
      <c r="C86" s="80" t="str">
        <f t="shared" si="1"/>
        <v>F.  Entreprises</v>
      </c>
      <c r="D86" s="75" t="s">
        <v>76</v>
      </c>
      <c r="E86" s="74" t="s">
        <v>676</v>
      </c>
    </row>
    <row r="87" spans="1:5" ht="52.5" hidden="1" customHeight="1">
      <c r="A87" s="76" t="s">
        <v>484</v>
      </c>
      <c r="B87" s="79" t="s">
        <v>775</v>
      </c>
      <c r="C87" s="80" t="str">
        <f t="shared" si="1"/>
        <v>F.  Entreprises</v>
      </c>
      <c r="D87" s="75" t="s">
        <v>77</v>
      </c>
      <c r="E87" s="74" t="s">
        <v>677</v>
      </c>
    </row>
    <row r="88" spans="1:5" ht="52.5" hidden="1" customHeight="1">
      <c r="A88" s="76" t="s">
        <v>484</v>
      </c>
      <c r="B88" s="79" t="s">
        <v>776</v>
      </c>
      <c r="C88" s="80" t="str">
        <f t="shared" si="1"/>
        <v>F.  Entreprises</v>
      </c>
      <c r="D88" s="75" t="s">
        <v>78</v>
      </c>
      <c r="E88" s="74" t="s">
        <v>678</v>
      </c>
    </row>
    <row r="89" spans="1:5" ht="52.5" hidden="1" customHeight="1">
      <c r="A89" s="76" t="s">
        <v>484</v>
      </c>
      <c r="B89" s="79" t="s">
        <v>777</v>
      </c>
      <c r="C89" s="80" t="str">
        <f t="shared" si="1"/>
        <v>F.  Entreprises</v>
      </c>
      <c r="D89" s="75" t="s">
        <v>79</v>
      </c>
      <c r="E89" s="74" t="s">
        <v>679</v>
      </c>
    </row>
    <row r="90" spans="1:5" ht="52.5" hidden="1" customHeight="1">
      <c r="A90" s="76" t="s">
        <v>484</v>
      </c>
      <c r="B90" s="79" t="s">
        <v>778</v>
      </c>
      <c r="C90" s="80" t="str">
        <f t="shared" si="1"/>
        <v>F.  Entreprises</v>
      </c>
      <c r="D90" s="75" t="s">
        <v>80</v>
      </c>
      <c r="E90" s="74" t="s">
        <v>680</v>
      </c>
    </row>
    <row r="91" spans="1:5" ht="52.5" hidden="1" customHeight="1">
      <c r="A91" s="76" t="s">
        <v>484</v>
      </c>
      <c r="B91" s="79" t="s">
        <v>779</v>
      </c>
      <c r="C91" s="80" t="str">
        <f t="shared" si="1"/>
        <v>F.  Entreprises</v>
      </c>
      <c r="D91" s="75" t="s">
        <v>81</v>
      </c>
      <c r="E91" s="74" t="s">
        <v>681</v>
      </c>
    </row>
    <row r="92" spans="1:5" ht="52.5" hidden="1" customHeight="1">
      <c r="A92" s="76" t="s">
        <v>484</v>
      </c>
      <c r="B92" s="79" t="s">
        <v>780</v>
      </c>
      <c r="C92" s="80" t="str">
        <f t="shared" si="1"/>
        <v>F.  Entreprises</v>
      </c>
      <c r="D92" s="75" t="s">
        <v>82</v>
      </c>
      <c r="E92" s="74" t="s">
        <v>682</v>
      </c>
    </row>
    <row r="93" spans="1:5" ht="52.5" hidden="1" customHeight="1">
      <c r="A93" s="76" t="s">
        <v>484</v>
      </c>
      <c r="B93" s="79" t="s">
        <v>781</v>
      </c>
      <c r="C93" s="80" t="str">
        <f t="shared" si="1"/>
        <v>F.  Entreprises</v>
      </c>
      <c r="D93" s="75" t="s">
        <v>83</v>
      </c>
      <c r="E93" s="74" t="s">
        <v>683</v>
      </c>
    </row>
    <row r="94" spans="1:5" ht="52.5" hidden="1" customHeight="1">
      <c r="A94" s="76" t="s">
        <v>484</v>
      </c>
      <c r="B94" s="79" t="s">
        <v>782</v>
      </c>
      <c r="C94" s="80" t="str">
        <f t="shared" si="1"/>
        <v>F.  Entreprises</v>
      </c>
      <c r="D94" s="75" t="s">
        <v>84</v>
      </c>
      <c r="E94" s="74" t="s">
        <v>684</v>
      </c>
    </row>
    <row r="95" spans="1:5" ht="52.5" hidden="1" customHeight="1">
      <c r="A95" s="76" t="s">
        <v>484</v>
      </c>
      <c r="B95" s="79" t="s">
        <v>783</v>
      </c>
      <c r="C95" s="80" t="str">
        <f t="shared" si="1"/>
        <v>F.  Entreprises</v>
      </c>
      <c r="D95" s="75" t="s">
        <v>85</v>
      </c>
      <c r="E95" s="74" t="s">
        <v>685</v>
      </c>
    </row>
    <row r="96" spans="1:5" ht="52.5" hidden="1" customHeight="1">
      <c r="A96" s="76" t="s">
        <v>484</v>
      </c>
      <c r="B96" s="79" t="s">
        <v>784</v>
      </c>
      <c r="C96" s="80" t="str">
        <f t="shared" si="1"/>
        <v>F.  Entreprises</v>
      </c>
      <c r="D96" s="75" t="s">
        <v>86</v>
      </c>
      <c r="E96" s="74" t="s">
        <v>686</v>
      </c>
    </row>
    <row r="97" spans="1:5" ht="52.5" hidden="1" customHeight="1">
      <c r="A97" s="76" t="s">
        <v>484</v>
      </c>
      <c r="B97" s="79" t="s">
        <v>785</v>
      </c>
      <c r="C97" s="80" t="str">
        <f t="shared" si="1"/>
        <v>F.  Entreprises</v>
      </c>
      <c r="D97" s="75" t="s">
        <v>87</v>
      </c>
      <c r="E97" s="74" t="s">
        <v>687</v>
      </c>
    </row>
    <row r="98" spans="1:5" ht="52.5" hidden="1" customHeight="1">
      <c r="A98" s="76" t="s">
        <v>484</v>
      </c>
      <c r="B98" s="79" t="s">
        <v>786</v>
      </c>
      <c r="C98" s="80" t="str">
        <f t="shared" si="1"/>
        <v>F.  Entreprises</v>
      </c>
      <c r="D98" s="75" t="s">
        <v>88</v>
      </c>
      <c r="E98" s="74" t="s">
        <v>688</v>
      </c>
    </row>
    <row r="99" spans="1:5" ht="52.5" hidden="1" customHeight="1">
      <c r="A99" s="76" t="s">
        <v>485</v>
      </c>
      <c r="B99" s="79" t="s">
        <v>788</v>
      </c>
      <c r="C99" s="80" t="str">
        <f t="shared" si="1"/>
        <v>G.  Achats</v>
      </c>
      <c r="D99" s="75" t="s">
        <v>473</v>
      </c>
      <c r="E99" s="74" t="s">
        <v>508</v>
      </c>
    </row>
    <row r="100" spans="1:5" ht="52.5" hidden="1" customHeight="1">
      <c r="A100" s="76" t="s">
        <v>485</v>
      </c>
      <c r="B100" s="79" t="s">
        <v>789</v>
      </c>
      <c r="C100" s="80" t="str">
        <f t="shared" si="1"/>
        <v>G.  Achats</v>
      </c>
      <c r="D100" s="75" t="s">
        <v>89</v>
      </c>
      <c r="E100" s="74" t="s">
        <v>509</v>
      </c>
    </row>
    <row r="101" spans="1:5" ht="52.5" hidden="1" customHeight="1">
      <c r="A101" s="76" t="s">
        <v>485</v>
      </c>
      <c r="B101" s="79" t="s">
        <v>790</v>
      </c>
      <c r="C101" s="80" t="str">
        <f t="shared" si="1"/>
        <v>G.  Achats</v>
      </c>
      <c r="D101" s="75" t="s">
        <v>90</v>
      </c>
      <c r="E101" s="74" t="s">
        <v>510</v>
      </c>
    </row>
    <row r="102" spans="1:5" ht="52.5" hidden="1" customHeight="1">
      <c r="A102" s="76" t="s">
        <v>486</v>
      </c>
      <c r="B102" s="79" t="s">
        <v>792</v>
      </c>
      <c r="C102" s="80" t="str">
        <f t="shared" si="1"/>
        <v>H.  Finance / Contrôle de Gestion / Comptabilité</v>
      </c>
      <c r="D102" s="75" t="s">
        <v>91</v>
      </c>
      <c r="E102" s="74" t="s">
        <v>511</v>
      </c>
    </row>
    <row r="103" spans="1:5" ht="52.5" hidden="1" customHeight="1">
      <c r="A103" s="76" t="s">
        <v>486</v>
      </c>
      <c r="B103" s="79" t="s">
        <v>793</v>
      </c>
      <c r="C103" s="80" t="str">
        <f t="shared" si="1"/>
        <v>H.  Finance / Contrôle de Gestion / Comptabilité</v>
      </c>
      <c r="D103" s="75" t="s">
        <v>92</v>
      </c>
      <c r="E103" s="74" t="s">
        <v>512</v>
      </c>
    </row>
    <row r="104" spans="1:5" ht="52.5" hidden="1" customHeight="1">
      <c r="A104" s="76" t="s">
        <v>486</v>
      </c>
      <c r="B104" s="79" t="s">
        <v>794</v>
      </c>
      <c r="C104" s="80" t="str">
        <f t="shared" si="1"/>
        <v>H.  Finance / Contrôle de Gestion / Comptabilité</v>
      </c>
      <c r="D104" s="75" t="s">
        <v>93</v>
      </c>
      <c r="E104" s="74" t="s">
        <v>513</v>
      </c>
    </row>
    <row r="105" spans="1:5" ht="52.5" hidden="1" customHeight="1">
      <c r="A105" s="76" t="s">
        <v>486</v>
      </c>
      <c r="B105" s="79" t="s">
        <v>795</v>
      </c>
      <c r="C105" s="80" t="str">
        <f t="shared" si="1"/>
        <v>H.  Finance / Contrôle de Gestion / Comptabilité</v>
      </c>
      <c r="D105" s="75" t="s">
        <v>94</v>
      </c>
      <c r="E105" s="74" t="s">
        <v>514</v>
      </c>
    </row>
    <row r="106" spans="1:5" ht="52.5" hidden="1" customHeight="1">
      <c r="A106" s="76" t="s">
        <v>486</v>
      </c>
      <c r="B106" s="79" t="s">
        <v>796</v>
      </c>
      <c r="C106" s="80" t="str">
        <f t="shared" si="1"/>
        <v>H.  Finance / Contrôle de Gestion / Comptabilité</v>
      </c>
      <c r="D106" s="75" t="s">
        <v>95</v>
      </c>
      <c r="E106" s="74" t="s">
        <v>515</v>
      </c>
    </row>
    <row r="107" spans="1:5" ht="52.5" hidden="1" customHeight="1">
      <c r="A107" s="76" t="s">
        <v>486</v>
      </c>
      <c r="B107" s="79" t="s">
        <v>797</v>
      </c>
      <c r="C107" s="80" t="str">
        <f t="shared" si="1"/>
        <v>H.  Finance / Contrôle de Gestion / Comptabilité</v>
      </c>
      <c r="D107" s="75" t="s">
        <v>68</v>
      </c>
      <c r="E107" s="74" t="s">
        <v>516</v>
      </c>
    </row>
    <row r="108" spans="1:5" ht="52.5" hidden="1" customHeight="1">
      <c r="A108" s="76" t="s">
        <v>487</v>
      </c>
      <c r="B108" s="79" t="s">
        <v>799</v>
      </c>
      <c r="C108" s="80" t="str">
        <f t="shared" si="1"/>
        <v>I.  Immobilier</v>
      </c>
      <c r="D108" s="75" t="s">
        <v>96</v>
      </c>
      <c r="E108" s="74" t="s">
        <v>517</v>
      </c>
    </row>
    <row r="109" spans="1:5" ht="52.5" hidden="1" customHeight="1">
      <c r="A109" s="76" t="s">
        <v>487</v>
      </c>
      <c r="B109" s="79" t="s">
        <v>800</v>
      </c>
      <c r="C109" s="80" t="str">
        <f t="shared" si="1"/>
        <v>I.  Immobilier</v>
      </c>
      <c r="D109" s="75" t="s">
        <v>97</v>
      </c>
      <c r="E109" s="74" t="s">
        <v>518</v>
      </c>
    </row>
    <row r="110" spans="1:5" ht="52.5" hidden="1" customHeight="1">
      <c r="A110" s="76" t="s">
        <v>487</v>
      </c>
      <c r="B110" s="79" t="s">
        <v>801</v>
      </c>
      <c r="C110" s="80" t="str">
        <f t="shared" si="1"/>
        <v>I.  Immobilier</v>
      </c>
      <c r="D110" s="75" t="s">
        <v>98</v>
      </c>
      <c r="E110" s="74" t="s">
        <v>519</v>
      </c>
    </row>
    <row r="111" spans="1:5" ht="52.5" hidden="1" customHeight="1">
      <c r="A111" s="76" t="s">
        <v>487</v>
      </c>
      <c r="B111" s="79" t="s">
        <v>802</v>
      </c>
      <c r="C111" s="80" t="str">
        <f t="shared" si="1"/>
        <v>I.  Immobilier</v>
      </c>
      <c r="D111" s="75" t="s">
        <v>99</v>
      </c>
      <c r="E111" s="74" t="s">
        <v>520</v>
      </c>
    </row>
    <row r="112" spans="1:5" ht="52.5" hidden="1" customHeight="1">
      <c r="A112" s="76" t="s">
        <v>487</v>
      </c>
      <c r="B112" s="79" t="s">
        <v>803</v>
      </c>
      <c r="C112" s="80" t="str">
        <f t="shared" si="1"/>
        <v>I.  Immobilier</v>
      </c>
      <c r="D112" s="75" t="s">
        <v>100</v>
      </c>
      <c r="E112" s="74" t="s">
        <v>521</v>
      </c>
    </row>
    <row r="113" spans="1:5" ht="52.5" hidden="1" customHeight="1">
      <c r="A113" s="76" t="s">
        <v>487</v>
      </c>
      <c r="B113" s="79" t="s">
        <v>804</v>
      </c>
      <c r="C113" s="80" t="str">
        <f t="shared" si="1"/>
        <v>I.  Immobilier</v>
      </c>
      <c r="D113" s="75" t="s">
        <v>101</v>
      </c>
      <c r="E113" s="74" t="s">
        <v>522</v>
      </c>
    </row>
    <row r="114" spans="1:5" ht="52.5" hidden="1" customHeight="1">
      <c r="A114" s="76" t="s">
        <v>488</v>
      </c>
      <c r="B114" s="79" t="s">
        <v>806</v>
      </c>
      <c r="C114" s="80" t="str">
        <f t="shared" si="1"/>
        <v>J.  Administration / Services Généraux</v>
      </c>
      <c r="D114" s="75" t="s">
        <v>102</v>
      </c>
      <c r="E114" s="74" t="s">
        <v>523</v>
      </c>
    </row>
    <row r="115" spans="1:5" ht="52.5" hidden="1" customHeight="1">
      <c r="A115" s="76" t="s">
        <v>488</v>
      </c>
      <c r="B115" s="79" t="s">
        <v>807</v>
      </c>
      <c r="C115" s="80" t="str">
        <f t="shared" si="1"/>
        <v>J.  Administration / Services Généraux</v>
      </c>
      <c r="D115" s="75" t="s">
        <v>103</v>
      </c>
      <c r="E115" s="74" t="s">
        <v>524</v>
      </c>
    </row>
    <row r="116" spans="1:5" ht="52.5" hidden="1" customHeight="1">
      <c r="A116" s="76" t="s">
        <v>488</v>
      </c>
      <c r="B116" s="79" t="s">
        <v>808</v>
      </c>
      <c r="C116" s="80" t="str">
        <f t="shared" si="1"/>
        <v>J.  Administration / Services Généraux</v>
      </c>
      <c r="D116" s="75" t="s">
        <v>104</v>
      </c>
      <c r="E116" s="74" t="s">
        <v>525</v>
      </c>
    </row>
    <row r="117" spans="1:5" ht="52.5" hidden="1" customHeight="1">
      <c r="A117" s="76" t="s">
        <v>488</v>
      </c>
      <c r="B117" s="79" t="s">
        <v>809</v>
      </c>
      <c r="C117" s="80" t="str">
        <f t="shared" si="1"/>
        <v>J.  Administration / Services Généraux</v>
      </c>
      <c r="D117" s="75" t="s">
        <v>105</v>
      </c>
      <c r="E117" s="74" t="s">
        <v>526</v>
      </c>
    </row>
    <row r="118" spans="1:5" ht="52.5" hidden="1" customHeight="1">
      <c r="A118" s="76" t="s">
        <v>488</v>
      </c>
      <c r="B118" s="79" t="s">
        <v>810</v>
      </c>
      <c r="C118" s="80" t="str">
        <f t="shared" si="1"/>
        <v>J.  Administration / Services Généraux</v>
      </c>
      <c r="D118" s="75" t="s">
        <v>106</v>
      </c>
      <c r="E118" s="74" t="s">
        <v>527</v>
      </c>
    </row>
    <row r="119" spans="1:5" ht="52.5" hidden="1" customHeight="1">
      <c r="A119" s="76" t="s">
        <v>489</v>
      </c>
      <c r="B119" s="79" t="s">
        <v>812</v>
      </c>
      <c r="C119" s="80" t="str">
        <f t="shared" si="1"/>
        <v>K.  Audit / Risques</v>
      </c>
      <c r="D119" s="75" t="s">
        <v>107</v>
      </c>
      <c r="E119" s="74" t="s">
        <v>528</v>
      </c>
    </row>
    <row r="120" spans="1:5" ht="52.5" hidden="1" customHeight="1">
      <c r="A120" s="76" t="s">
        <v>489</v>
      </c>
      <c r="B120" s="79" t="s">
        <v>813</v>
      </c>
      <c r="C120" s="80" t="str">
        <f t="shared" si="1"/>
        <v>K.  Audit / Risques</v>
      </c>
      <c r="D120" s="75" t="s">
        <v>108</v>
      </c>
      <c r="E120" s="74" t="s">
        <v>529</v>
      </c>
    </row>
    <row r="121" spans="1:5" ht="52.5" hidden="1" customHeight="1">
      <c r="A121" s="76" t="s">
        <v>489</v>
      </c>
      <c r="B121" s="79" t="s">
        <v>814</v>
      </c>
      <c r="C121" s="80" t="str">
        <f t="shared" si="1"/>
        <v>K.  Audit / Risques</v>
      </c>
      <c r="D121" s="75" t="s">
        <v>109</v>
      </c>
      <c r="E121" s="74" t="s">
        <v>530</v>
      </c>
    </row>
    <row r="122" spans="1:5" ht="52.5" hidden="1" customHeight="1">
      <c r="A122" s="76" t="s">
        <v>489</v>
      </c>
      <c r="B122" s="79" t="s">
        <v>815</v>
      </c>
      <c r="C122" s="80" t="str">
        <f t="shared" si="1"/>
        <v>K.  Audit / Risques</v>
      </c>
      <c r="D122" s="75" t="s">
        <v>110</v>
      </c>
      <c r="E122" s="74" t="s">
        <v>531</v>
      </c>
    </row>
    <row r="123" spans="1:5" ht="52.5" hidden="1" customHeight="1">
      <c r="A123" s="76" t="s">
        <v>489</v>
      </c>
      <c r="B123" s="79" t="s">
        <v>816</v>
      </c>
      <c r="C123" s="80" t="str">
        <f t="shared" si="1"/>
        <v>K.  Audit / Risques</v>
      </c>
      <c r="D123" s="75" t="s">
        <v>111</v>
      </c>
      <c r="E123" s="74" t="s">
        <v>532</v>
      </c>
    </row>
    <row r="124" spans="1:5" ht="52.5" hidden="1" customHeight="1">
      <c r="A124" s="76" t="s">
        <v>489</v>
      </c>
      <c r="B124" s="79" t="s">
        <v>817</v>
      </c>
      <c r="C124" s="80" t="str">
        <f t="shared" si="1"/>
        <v>K.  Audit / Risques</v>
      </c>
      <c r="D124" s="75" t="s">
        <v>112</v>
      </c>
      <c r="E124" s="74" t="s">
        <v>533</v>
      </c>
    </row>
    <row r="125" spans="1:5" ht="52.5" hidden="1" customHeight="1">
      <c r="A125" s="76" t="s">
        <v>490</v>
      </c>
      <c r="B125" s="79" t="s">
        <v>819</v>
      </c>
      <c r="C125" s="80" t="str">
        <f t="shared" si="1"/>
        <v>L.  Ressources Humaines</v>
      </c>
      <c r="D125" s="75" t="s">
        <v>113</v>
      </c>
      <c r="E125" s="74" t="s">
        <v>534</v>
      </c>
    </row>
    <row r="126" spans="1:5" ht="52.5" hidden="1" customHeight="1">
      <c r="A126" s="76" t="s">
        <v>490</v>
      </c>
      <c r="B126" s="79" t="s">
        <v>820</v>
      </c>
      <c r="C126" s="80" t="str">
        <f t="shared" si="1"/>
        <v>L.  Ressources Humaines</v>
      </c>
      <c r="D126" s="75" t="s">
        <v>114</v>
      </c>
      <c r="E126" s="74" t="s">
        <v>535</v>
      </c>
    </row>
    <row r="127" spans="1:5" ht="52.5" hidden="1" customHeight="1">
      <c r="A127" s="76" t="s">
        <v>490</v>
      </c>
      <c r="B127" s="79" t="s">
        <v>821</v>
      </c>
      <c r="C127" s="80" t="str">
        <f t="shared" si="1"/>
        <v>L.  Ressources Humaines</v>
      </c>
      <c r="D127" s="75" t="s">
        <v>115</v>
      </c>
      <c r="E127" s="74" t="s">
        <v>536</v>
      </c>
    </row>
    <row r="128" spans="1:5" ht="52.5" hidden="1" customHeight="1">
      <c r="A128" s="76" t="s">
        <v>490</v>
      </c>
      <c r="B128" s="79" t="s">
        <v>822</v>
      </c>
      <c r="C128" s="80" t="str">
        <f t="shared" si="1"/>
        <v>L.  Ressources Humaines</v>
      </c>
      <c r="D128" s="75" t="s">
        <v>116</v>
      </c>
      <c r="E128" s="74" t="s">
        <v>537</v>
      </c>
    </row>
    <row r="129" spans="1:5" ht="52.5" hidden="1" customHeight="1">
      <c r="A129" s="76" t="s">
        <v>490</v>
      </c>
      <c r="B129" s="79" t="s">
        <v>823</v>
      </c>
      <c r="C129" s="80" t="str">
        <f t="shared" si="1"/>
        <v>L.  Ressources Humaines</v>
      </c>
      <c r="D129" s="75" t="s">
        <v>117</v>
      </c>
      <c r="E129" s="74" t="s">
        <v>538</v>
      </c>
    </row>
    <row r="130" spans="1:5" ht="52.5" hidden="1" customHeight="1">
      <c r="A130" s="76" t="s">
        <v>490</v>
      </c>
      <c r="B130" s="79" t="s">
        <v>824</v>
      </c>
      <c r="C130" s="80" t="str">
        <f t="shared" si="1"/>
        <v>L.  Ressources Humaines</v>
      </c>
      <c r="D130" s="75" t="s">
        <v>118</v>
      </c>
      <c r="E130" s="74" t="s">
        <v>539</v>
      </c>
    </row>
    <row r="131" spans="1:5" ht="52.5" hidden="1" customHeight="1">
      <c r="A131" s="76" t="s">
        <v>490</v>
      </c>
      <c r="B131" s="79" t="s">
        <v>825</v>
      </c>
      <c r="C131" s="80" t="str">
        <f t="shared" si="1"/>
        <v>L.  Ressources Humaines</v>
      </c>
      <c r="D131" s="75" t="s">
        <v>119</v>
      </c>
      <c r="E131" s="74" t="s">
        <v>540</v>
      </c>
    </row>
    <row r="132" spans="1:5" ht="52.5" hidden="1" customHeight="1">
      <c r="A132" s="76" t="s">
        <v>490</v>
      </c>
      <c r="B132" s="79" t="s">
        <v>826</v>
      </c>
      <c r="C132" s="80" t="str">
        <f t="shared" si="1"/>
        <v>L.  Ressources Humaines</v>
      </c>
      <c r="D132" s="75" t="s">
        <v>120</v>
      </c>
      <c r="E132" s="74" t="s">
        <v>541</v>
      </c>
    </row>
    <row r="133" spans="1:5" ht="52.5" hidden="1" customHeight="1">
      <c r="A133" s="76" t="s">
        <v>490</v>
      </c>
      <c r="B133" s="79" t="s">
        <v>827</v>
      </c>
      <c r="C133" s="80" t="str">
        <f t="shared" si="1"/>
        <v>L.  Ressources Humaines</v>
      </c>
      <c r="D133" s="75" t="s">
        <v>121</v>
      </c>
      <c r="E133" s="74" t="s">
        <v>542</v>
      </c>
    </row>
    <row r="134" spans="1:5" ht="52.5" hidden="1" customHeight="1">
      <c r="A134" s="76" t="s">
        <v>491</v>
      </c>
      <c r="B134" s="79" t="s">
        <v>829</v>
      </c>
      <c r="C134" s="80" t="str">
        <f t="shared" si="1"/>
        <v>M.  Marketing</v>
      </c>
      <c r="D134" s="75" t="s">
        <v>122</v>
      </c>
      <c r="E134" s="74" t="s">
        <v>543</v>
      </c>
    </row>
    <row r="135" spans="1:5" ht="52.5" hidden="1" customHeight="1">
      <c r="A135" s="76" t="s">
        <v>491</v>
      </c>
      <c r="B135" s="79" t="s">
        <v>830</v>
      </c>
      <c r="C135" s="80" t="str">
        <f t="shared" si="1"/>
        <v>M.  Marketing</v>
      </c>
      <c r="D135" s="75" t="s">
        <v>123</v>
      </c>
      <c r="E135" s="74" t="s">
        <v>544</v>
      </c>
    </row>
    <row r="136" spans="1:5" ht="52.5" hidden="1" customHeight="1">
      <c r="A136" s="76" t="s">
        <v>491</v>
      </c>
      <c r="B136" s="79" t="s">
        <v>831</v>
      </c>
      <c r="C136" s="80" t="str">
        <f t="shared" ref="C136:C199" si="2">A136</f>
        <v>M.  Marketing</v>
      </c>
      <c r="D136" s="75" t="s">
        <v>124</v>
      </c>
      <c r="E136" s="74" t="s">
        <v>545</v>
      </c>
    </row>
    <row r="137" spans="1:5" ht="52.5" hidden="1" customHeight="1">
      <c r="A137" s="76" t="s">
        <v>491</v>
      </c>
      <c r="B137" s="79" t="s">
        <v>832</v>
      </c>
      <c r="C137" s="80" t="str">
        <f t="shared" si="2"/>
        <v>M.  Marketing</v>
      </c>
      <c r="D137" s="75" t="s">
        <v>125</v>
      </c>
      <c r="E137" s="74" t="s">
        <v>546</v>
      </c>
    </row>
    <row r="138" spans="1:5" ht="52.5" hidden="1" customHeight="1">
      <c r="A138" s="76" t="s">
        <v>491</v>
      </c>
      <c r="B138" s="79" t="s">
        <v>833</v>
      </c>
      <c r="C138" s="80" t="str">
        <f t="shared" si="2"/>
        <v>M.  Marketing</v>
      </c>
      <c r="D138" s="75" t="s">
        <v>126</v>
      </c>
      <c r="E138" s="74" t="s">
        <v>547</v>
      </c>
    </row>
    <row r="139" spans="1:5" ht="52.5" hidden="1" customHeight="1">
      <c r="A139" s="76" t="s">
        <v>491</v>
      </c>
      <c r="B139" s="79" t="s">
        <v>834</v>
      </c>
      <c r="C139" s="80" t="str">
        <f t="shared" si="2"/>
        <v>M.  Marketing</v>
      </c>
      <c r="D139" s="75" t="s">
        <v>127</v>
      </c>
      <c r="E139" s="74" t="s">
        <v>548</v>
      </c>
    </row>
    <row r="140" spans="1:5" ht="52.5" hidden="1" customHeight="1">
      <c r="A140" s="76" t="s">
        <v>491</v>
      </c>
      <c r="B140" s="79" t="s">
        <v>835</v>
      </c>
      <c r="C140" s="80" t="str">
        <f t="shared" si="2"/>
        <v>M.  Marketing</v>
      </c>
      <c r="D140" s="75" t="s">
        <v>128</v>
      </c>
      <c r="E140" s="74" t="s">
        <v>549</v>
      </c>
    </row>
    <row r="141" spans="1:5" ht="52.5" hidden="1" customHeight="1">
      <c r="A141" s="76" t="s">
        <v>492</v>
      </c>
      <c r="B141" s="79" t="s">
        <v>837</v>
      </c>
      <c r="C141" s="80" t="str">
        <f t="shared" si="2"/>
        <v>N .  Système d'informations</v>
      </c>
      <c r="D141" s="75" t="s">
        <v>129</v>
      </c>
      <c r="E141" s="74" t="s">
        <v>550</v>
      </c>
    </row>
    <row r="142" spans="1:5" ht="52.5" hidden="1" customHeight="1">
      <c r="A142" s="76" t="s">
        <v>492</v>
      </c>
      <c r="B142" s="79" t="s">
        <v>838</v>
      </c>
      <c r="C142" s="80" t="str">
        <f t="shared" si="2"/>
        <v>N .  Système d'informations</v>
      </c>
      <c r="D142" s="75" t="s">
        <v>130</v>
      </c>
      <c r="E142" s="74" t="s">
        <v>551</v>
      </c>
    </row>
    <row r="143" spans="1:5" ht="52.5" hidden="1" customHeight="1">
      <c r="A143" s="76" t="s">
        <v>492</v>
      </c>
      <c r="B143" s="79" t="s">
        <v>839</v>
      </c>
      <c r="C143" s="80" t="str">
        <f t="shared" si="2"/>
        <v>N .  Système d'informations</v>
      </c>
      <c r="D143" s="75" t="s">
        <v>131</v>
      </c>
      <c r="E143" s="74" t="s">
        <v>552</v>
      </c>
    </row>
    <row r="144" spans="1:5" ht="52.5" hidden="1" customHeight="1">
      <c r="A144" s="76" t="s">
        <v>492</v>
      </c>
      <c r="B144" s="79" t="s">
        <v>840</v>
      </c>
      <c r="C144" s="80" t="str">
        <f t="shared" si="2"/>
        <v>N .  Système d'informations</v>
      </c>
      <c r="D144" s="75" t="s">
        <v>132</v>
      </c>
      <c r="E144" s="74" t="s">
        <v>553</v>
      </c>
    </row>
    <row r="145" spans="1:5" ht="52.5" hidden="1" customHeight="1">
      <c r="A145" s="76" t="s">
        <v>492</v>
      </c>
      <c r="B145" s="79" t="s">
        <v>841</v>
      </c>
      <c r="C145" s="80" t="str">
        <f t="shared" si="2"/>
        <v>N .  Système d'informations</v>
      </c>
      <c r="D145" s="75" t="s">
        <v>133</v>
      </c>
      <c r="E145" s="74" t="s">
        <v>554</v>
      </c>
    </row>
    <row r="146" spans="1:5" ht="52.5" hidden="1" customHeight="1">
      <c r="A146" s="76" t="s">
        <v>492</v>
      </c>
      <c r="B146" s="79" t="s">
        <v>842</v>
      </c>
      <c r="C146" s="80" t="str">
        <f t="shared" si="2"/>
        <v>N .  Système d'informations</v>
      </c>
      <c r="D146" s="75" t="s">
        <v>134</v>
      </c>
      <c r="E146" s="74" t="s">
        <v>555</v>
      </c>
    </row>
    <row r="147" spans="1:5" ht="52.5" hidden="1" customHeight="1">
      <c r="A147" s="76" t="s">
        <v>492</v>
      </c>
      <c r="B147" s="79" t="s">
        <v>843</v>
      </c>
      <c r="C147" s="80" t="str">
        <f t="shared" si="2"/>
        <v>N .  Système d'informations</v>
      </c>
      <c r="D147" s="75" t="s">
        <v>135</v>
      </c>
      <c r="E147" s="74" t="s">
        <v>556</v>
      </c>
    </row>
    <row r="148" spans="1:5" ht="52.5" hidden="1" customHeight="1">
      <c r="A148" s="76" t="s">
        <v>492</v>
      </c>
      <c r="B148" s="79" t="s">
        <v>844</v>
      </c>
      <c r="C148" s="80" t="str">
        <f t="shared" si="2"/>
        <v>N .  Système d'informations</v>
      </c>
      <c r="D148" s="75" t="s">
        <v>136</v>
      </c>
      <c r="E148" s="74" t="s">
        <v>557</v>
      </c>
    </row>
    <row r="149" spans="1:5" ht="52.5" hidden="1" customHeight="1">
      <c r="A149" s="76" t="s">
        <v>492</v>
      </c>
      <c r="B149" s="79" t="s">
        <v>845</v>
      </c>
      <c r="C149" s="80" t="str">
        <f t="shared" si="2"/>
        <v>N .  Système d'informations</v>
      </c>
      <c r="D149" s="75" t="s">
        <v>137</v>
      </c>
      <c r="E149" s="74" t="s">
        <v>558</v>
      </c>
    </row>
    <row r="150" spans="1:5" ht="52.5" hidden="1" customHeight="1">
      <c r="A150" s="76" t="s">
        <v>492</v>
      </c>
      <c r="B150" s="79" t="s">
        <v>846</v>
      </c>
      <c r="C150" s="80" t="str">
        <f t="shared" si="2"/>
        <v>N .  Système d'informations</v>
      </c>
      <c r="D150" s="75" t="s">
        <v>138</v>
      </c>
      <c r="E150" s="74" t="s">
        <v>559</v>
      </c>
    </row>
    <row r="151" spans="1:5" ht="52.5" hidden="1" customHeight="1">
      <c r="A151" s="76" t="s">
        <v>492</v>
      </c>
      <c r="B151" s="79" t="s">
        <v>847</v>
      </c>
      <c r="C151" s="80" t="str">
        <f t="shared" si="2"/>
        <v>N .  Système d'informations</v>
      </c>
      <c r="D151" s="75" t="s">
        <v>139</v>
      </c>
      <c r="E151" s="74" t="s">
        <v>560</v>
      </c>
    </row>
    <row r="152" spans="1:5" ht="52.5" hidden="1" customHeight="1">
      <c r="A152" s="76" t="s">
        <v>492</v>
      </c>
      <c r="B152" s="79" t="s">
        <v>848</v>
      </c>
      <c r="C152" s="80" t="str">
        <f t="shared" si="2"/>
        <v>N .  Système d'informations</v>
      </c>
      <c r="D152" s="75" t="s">
        <v>140</v>
      </c>
      <c r="E152" s="74" t="s">
        <v>561</v>
      </c>
    </row>
    <row r="153" spans="1:5" ht="52.5" hidden="1" customHeight="1">
      <c r="A153" s="76" t="s">
        <v>492</v>
      </c>
      <c r="B153" s="79" t="s">
        <v>849</v>
      </c>
      <c r="C153" s="80" t="str">
        <f t="shared" si="2"/>
        <v>N .  Système d'informations</v>
      </c>
      <c r="D153" s="75" t="s">
        <v>141</v>
      </c>
      <c r="E153" s="74" t="s">
        <v>562</v>
      </c>
    </row>
    <row r="154" spans="1:5" ht="52.5" hidden="1" customHeight="1">
      <c r="A154" s="76" t="s">
        <v>492</v>
      </c>
      <c r="B154" s="79" t="s">
        <v>850</v>
      </c>
      <c r="C154" s="80" t="str">
        <f t="shared" si="2"/>
        <v>N .  Système d'informations</v>
      </c>
      <c r="D154" s="75" t="s">
        <v>142</v>
      </c>
      <c r="E154" s="74" t="s">
        <v>563</v>
      </c>
    </row>
    <row r="155" spans="1:5" ht="52.5" hidden="1" customHeight="1">
      <c r="A155" s="76" t="s">
        <v>492</v>
      </c>
      <c r="B155" s="79" t="s">
        <v>851</v>
      </c>
      <c r="C155" s="80" t="str">
        <f t="shared" si="2"/>
        <v>N .  Système d'informations</v>
      </c>
      <c r="D155" s="75" t="s">
        <v>143</v>
      </c>
      <c r="E155" s="74" t="s">
        <v>564</v>
      </c>
    </row>
    <row r="156" spans="1:5" ht="52.5" hidden="1" customHeight="1">
      <c r="A156" s="76" t="s">
        <v>492</v>
      </c>
      <c r="B156" s="79" t="s">
        <v>852</v>
      </c>
      <c r="C156" s="80" t="str">
        <f t="shared" si="2"/>
        <v>N .  Système d'informations</v>
      </c>
      <c r="D156" s="75" t="s">
        <v>144</v>
      </c>
      <c r="E156" s="74" t="s">
        <v>565</v>
      </c>
    </row>
    <row r="157" spans="1:5" ht="52.5" hidden="1" customHeight="1">
      <c r="A157" s="76" t="s">
        <v>492</v>
      </c>
      <c r="B157" s="79" t="s">
        <v>853</v>
      </c>
      <c r="C157" s="80" t="str">
        <f t="shared" si="2"/>
        <v>N .  Système d'informations</v>
      </c>
      <c r="D157" s="75" t="s">
        <v>145</v>
      </c>
      <c r="E157" s="74" t="s">
        <v>566</v>
      </c>
    </row>
    <row r="158" spans="1:5" ht="52.5" hidden="1" customHeight="1">
      <c r="A158" s="76" t="s">
        <v>492</v>
      </c>
      <c r="B158" s="79" t="s">
        <v>854</v>
      </c>
      <c r="C158" s="80" t="str">
        <f t="shared" si="2"/>
        <v>N .  Système d'informations</v>
      </c>
      <c r="D158" s="75" t="s">
        <v>146</v>
      </c>
      <c r="E158" s="74" t="s">
        <v>567</v>
      </c>
    </row>
    <row r="159" spans="1:5" ht="52.5" hidden="1" customHeight="1">
      <c r="A159" s="76" t="s">
        <v>492</v>
      </c>
      <c r="B159" s="79" t="s">
        <v>855</v>
      </c>
      <c r="C159" s="80" t="str">
        <f t="shared" si="2"/>
        <v>N .  Système d'informations</v>
      </c>
      <c r="D159" s="75" t="s">
        <v>147</v>
      </c>
      <c r="E159" s="74" t="s">
        <v>568</v>
      </c>
    </row>
    <row r="160" spans="1:5" ht="52.5" hidden="1" customHeight="1">
      <c r="A160" s="76" t="s">
        <v>492</v>
      </c>
      <c r="B160" s="79" t="s">
        <v>856</v>
      </c>
      <c r="C160" s="80" t="str">
        <f t="shared" si="2"/>
        <v>N .  Système d'informations</v>
      </c>
      <c r="D160" s="75" t="s">
        <v>148</v>
      </c>
      <c r="E160" s="74" t="s">
        <v>569</v>
      </c>
    </row>
    <row r="161" spans="1:5" ht="52.5" hidden="1" customHeight="1">
      <c r="A161" s="76" t="s">
        <v>492</v>
      </c>
      <c r="B161" s="79" t="s">
        <v>857</v>
      </c>
      <c r="C161" s="80" t="str">
        <f t="shared" si="2"/>
        <v>N .  Système d'informations</v>
      </c>
      <c r="D161" s="75" t="s">
        <v>149</v>
      </c>
      <c r="E161" s="74" t="s">
        <v>570</v>
      </c>
    </row>
    <row r="162" spans="1:5" ht="52.5" hidden="1" customHeight="1">
      <c r="A162" s="76" t="s">
        <v>492</v>
      </c>
      <c r="B162" s="79" t="s">
        <v>858</v>
      </c>
      <c r="C162" s="80" t="str">
        <f t="shared" si="2"/>
        <v>N .  Système d'informations</v>
      </c>
      <c r="D162" s="75" t="s">
        <v>150</v>
      </c>
      <c r="E162" s="74" t="s">
        <v>571</v>
      </c>
    </row>
    <row r="163" spans="1:5" ht="52.5" hidden="1" customHeight="1">
      <c r="A163" s="76" t="s">
        <v>492</v>
      </c>
      <c r="B163" s="79" t="s">
        <v>859</v>
      </c>
      <c r="C163" s="80" t="str">
        <f t="shared" si="2"/>
        <v>N .  Système d'informations</v>
      </c>
      <c r="D163" s="75" t="s">
        <v>151</v>
      </c>
      <c r="E163" s="74" t="s">
        <v>572</v>
      </c>
    </row>
    <row r="164" spans="1:5" ht="52.5" hidden="1" customHeight="1">
      <c r="A164" s="76" t="s">
        <v>492</v>
      </c>
      <c r="B164" s="79" t="s">
        <v>860</v>
      </c>
      <c r="C164" s="80" t="str">
        <f t="shared" si="2"/>
        <v>N .  Système d'informations</v>
      </c>
      <c r="D164" s="75" t="s">
        <v>152</v>
      </c>
      <c r="E164" s="74" t="s">
        <v>573</v>
      </c>
    </row>
    <row r="165" spans="1:5" ht="52.5" hidden="1" customHeight="1">
      <c r="A165" s="76" t="s">
        <v>492</v>
      </c>
      <c r="B165" s="79" t="s">
        <v>861</v>
      </c>
      <c r="C165" s="80" t="str">
        <f t="shared" si="2"/>
        <v>N .  Système d'informations</v>
      </c>
      <c r="D165" s="75" t="s">
        <v>153</v>
      </c>
      <c r="E165" s="74" t="s">
        <v>574</v>
      </c>
    </row>
    <row r="166" spans="1:5" ht="52.5" hidden="1" customHeight="1">
      <c r="A166" s="76" t="s">
        <v>492</v>
      </c>
      <c r="B166" s="79" t="s">
        <v>862</v>
      </c>
      <c r="C166" s="80" t="str">
        <f t="shared" si="2"/>
        <v>N .  Système d'informations</v>
      </c>
      <c r="D166" s="75" t="s">
        <v>154</v>
      </c>
      <c r="E166" s="74" t="s">
        <v>575</v>
      </c>
    </row>
    <row r="167" spans="1:5" ht="52.5" customHeight="1" thickTop="1">
      <c r="A167" s="76" t="s">
        <v>492</v>
      </c>
      <c r="B167" s="79" t="s">
        <v>863</v>
      </c>
      <c r="C167" s="80" t="str">
        <f t="shared" si="2"/>
        <v>N .  Système d'informations</v>
      </c>
      <c r="D167" s="75" t="s">
        <v>155</v>
      </c>
      <c r="E167" s="74" t="s">
        <v>576</v>
      </c>
    </row>
    <row r="168" spans="1:5" ht="52.5" hidden="1" customHeight="1">
      <c r="A168" s="76" t="s">
        <v>492</v>
      </c>
      <c r="B168" s="79" t="s">
        <v>864</v>
      </c>
      <c r="C168" s="80" t="str">
        <f t="shared" si="2"/>
        <v>N .  Système d'informations</v>
      </c>
      <c r="D168" s="75" t="s">
        <v>156</v>
      </c>
      <c r="E168" s="74" t="s">
        <v>577</v>
      </c>
    </row>
    <row r="169" spans="1:5" ht="52.5" hidden="1" customHeight="1">
      <c r="A169" s="76" t="s">
        <v>492</v>
      </c>
      <c r="B169" s="79" t="s">
        <v>865</v>
      </c>
      <c r="C169" s="80" t="str">
        <f t="shared" si="2"/>
        <v>N .  Système d'informations</v>
      </c>
      <c r="D169" s="75" t="s">
        <v>157</v>
      </c>
      <c r="E169" s="74" t="s">
        <v>578</v>
      </c>
    </row>
    <row r="170" spans="1:5" ht="52.5" hidden="1" customHeight="1">
      <c r="A170" s="76" t="s">
        <v>492</v>
      </c>
      <c r="B170" s="79" t="s">
        <v>866</v>
      </c>
      <c r="C170" s="80" t="str">
        <f t="shared" si="2"/>
        <v>N .  Système d'informations</v>
      </c>
      <c r="D170" s="75" t="s">
        <v>158</v>
      </c>
      <c r="E170" s="74" t="s">
        <v>579</v>
      </c>
    </row>
    <row r="171" spans="1:5" ht="52.5" hidden="1" customHeight="1">
      <c r="A171" s="76" t="s">
        <v>492</v>
      </c>
      <c r="B171" s="79" t="s">
        <v>867</v>
      </c>
      <c r="C171" s="80" t="str">
        <f t="shared" si="2"/>
        <v>N .  Système d'informations</v>
      </c>
      <c r="D171" s="75" t="s">
        <v>159</v>
      </c>
      <c r="E171" s="74" t="s">
        <v>580</v>
      </c>
    </row>
    <row r="172" spans="1:5" ht="52.5" hidden="1" customHeight="1">
      <c r="A172" s="76" t="s">
        <v>492</v>
      </c>
      <c r="B172" s="79" t="s">
        <v>868</v>
      </c>
      <c r="C172" s="80" t="str">
        <f t="shared" si="2"/>
        <v>N .  Système d'informations</v>
      </c>
      <c r="D172" s="75" t="s">
        <v>160</v>
      </c>
      <c r="E172" s="74" t="s">
        <v>581</v>
      </c>
    </row>
    <row r="173" spans="1:5" ht="52.5" hidden="1" customHeight="1">
      <c r="A173" s="76" t="s">
        <v>492</v>
      </c>
      <c r="B173" s="79" t="s">
        <v>869</v>
      </c>
      <c r="C173" s="80" t="str">
        <f t="shared" si="2"/>
        <v>N .  Système d'informations</v>
      </c>
      <c r="D173" s="75" t="s">
        <v>161</v>
      </c>
      <c r="E173" s="74" t="s">
        <v>582</v>
      </c>
    </row>
    <row r="174" spans="1:5" ht="52.5" hidden="1" customHeight="1">
      <c r="A174" s="76" t="s">
        <v>492</v>
      </c>
      <c r="B174" s="79" t="s">
        <v>870</v>
      </c>
      <c r="C174" s="80" t="str">
        <f t="shared" si="2"/>
        <v>N .  Système d'informations</v>
      </c>
      <c r="D174" s="75" t="s">
        <v>162</v>
      </c>
      <c r="E174" s="74" t="s">
        <v>583</v>
      </c>
    </row>
    <row r="175" spans="1:5" ht="52.5" hidden="1" customHeight="1">
      <c r="A175" s="76" t="s">
        <v>492</v>
      </c>
      <c r="B175" s="79" t="s">
        <v>871</v>
      </c>
      <c r="C175" s="80" t="str">
        <f t="shared" si="2"/>
        <v>N .  Système d'informations</v>
      </c>
      <c r="D175" s="75" t="s">
        <v>163</v>
      </c>
      <c r="E175" s="74" t="s">
        <v>584</v>
      </c>
    </row>
    <row r="176" spans="1:5" ht="52.5" hidden="1" customHeight="1">
      <c r="A176" s="76" t="s">
        <v>492</v>
      </c>
      <c r="B176" s="79" t="s">
        <v>872</v>
      </c>
      <c r="C176" s="80" t="str">
        <f t="shared" si="2"/>
        <v>N .  Système d'informations</v>
      </c>
      <c r="D176" s="75" t="s">
        <v>164</v>
      </c>
      <c r="E176" s="74" t="s">
        <v>585</v>
      </c>
    </row>
    <row r="177" spans="1:5" ht="52.5" hidden="1" customHeight="1">
      <c r="A177" s="76" t="s">
        <v>492</v>
      </c>
      <c r="B177" s="79" t="s">
        <v>873</v>
      </c>
      <c r="C177" s="80" t="str">
        <f t="shared" si="2"/>
        <v>N .  Système d'informations</v>
      </c>
      <c r="D177" s="75" t="s">
        <v>165</v>
      </c>
      <c r="E177" s="74" t="s">
        <v>586</v>
      </c>
    </row>
    <row r="178" spans="1:5" ht="52.5" hidden="1" customHeight="1">
      <c r="A178" s="76" t="s">
        <v>492</v>
      </c>
      <c r="B178" s="79" t="s">
        <v>874</v>
      </c>
      <c r="C178" s="80" t="str">
        <f t="shared" si="2"/>
        <v>N .  Système d'informations</v>
      </c>
      <c r="D178" s="75" t="s">
        <v>166</v>
      </c>
      <c r="E178" s="74" t="s">
        <v>587</v>
      </c>
    </row>
    <row r="179" spans="1:5" ht="52.5" hidden="1" customHeight="1">
      <c r="A179" s="76" t="s">
        <v>492</v>
      </c>
      <c r="B179" s="79" t="s">
        <v>875</v>
      </c>
      <c r="C179" s="80" t="str">
        <f t="shared" si="2"/>
        <v>N .  Système d'informations</v>
      </c>
      <c r="D179" s="75" t="s">
        <v>167</v>
      </c>
      <c r="E179" s="74" t="s">
        <v>588</v>
      </c>
    </row>
    <row r="180" spans="1:5" ht="52.5" hidden="1" customHeight="1">
      <c r="A180" s="76" t="s">
        <v>492</v>
      </c>
      <c r="B180" s="79" t="s">
        <v>876</v>
      </c>
      <c r="C180" s="80" t="str">
        <f t="shared" si="2"/>
        <v>N .  Système d'informations</v>
      </c>
      <c r="D180" s="75" t="s">
        <v>168</v>
      </c>
      <c r="E180" s="74" t="s">
        <v>589</v>
      </c>
    </row>
    <row r="181" spans="1:5" ht="52.5" hidden="1" customHeight="1">
      <c r="A181" s="76" t="s">
        <v>493</v>
      </c>
      <c r="B181" s="79" t="s">
        <v>878</v>
      </c>
      <c r="C181" s="80" t="str">
        <f t="shared" si="2"/>
        <v>O.  Communication</v>
      </c>
      <c r="D181" s="75" t="s">
        <v>469</v>
      </c>
      <c r="E181" s="74" t="s">
        <v>590</v>
      </c>
    </row>
    <row r="182" spans="1:5" ht="52.5" hidden="1" customHeight="1">
      <c r="A182" s="76" t="s">
        <v>493</v>
      </c>
      <c r="B182" s="79" t="s">
        <v>879</v>
      </c>
      <c r="C182" s="80" t="str">
        <f t="shared" si="2"/>
        <v>O.  Communication</v>
      </c>
      <c r="D182" s="75" t="s">
        <v>468</v>
      </c>
      <c r="E182" s="74" t="s">
        <v>591</v>
      </c>
    </row>
    <row r="183" spans="1:5" ht="52.5" hidden="1" customHeight="1">
      <c r="A183" s="76" t="s">
        <v>493</v>
      </c>
      <c r="B183" s="79" t="s">
        <v>880</v>
      </c>
      <c r="C183" s="80" t="str">
        <f t="shared" si="2"/>
        <v>O.  Communication</v>
      </c>
      <c r="D183" s="75" t="s">
        <v>467</v>
      </c>
      <c r="E183" s="74" t="s">
        <v>592</v>
      </c>
    </row>
    <row r="184" spans="1:5" ht="52.5" hidden="1" customHeight="1">
      <c r="A184" s="76" t="s">
        <v>493</v>
      </c>
      <c r="B184" s="79" t="s">
        <v>881</v>
      </c>
      <c r="C184" s="80" t="str">
        <f t="shared" si="2"/>
        <v>O.  Communication</v>
      </c>
      <c r="D184" s="75" t="s">
        <v>466</v>
      </c>
      <c r="E184" s="74" t="s">
        <v>593</v>
      </c>
    </row>
    <row r="185" spans="1:5" ht="52.5" hidden="1" customHeight="1">
      <c r="A185" s="76" t="s">
        <v>493</v>
      </c>
      <c r="B185" s="79" t="s">
        <v>882</v>
      </c>
      <c r="C185" s="80" t="str">
        <f t="shared" si="2"/>
        <v>O.  Communication</v>
      </c>
      <c r="D185" s="75" t="s">
        <v>465</v>
      </c>
      <c r="E185" s="74" t="s">
        <v>594</v>
      </c>
    </row>
    <row r="186" spans="1:5" ht="52.5" hidden="1" customHeight="1">
      <c r="A186" s="76" t="s">
        <v>493</v>
      </c>
      <c r="B186" s="79" t="s">
        <v>883</v>
      </c>
      <c r="C186" s="80" t="str">
        <f t="shared" si="2"/>
        <v>O.  Communication</v>
      </c>
      <c r="D186" s="75" t="s">
        <v>464</v>
      </c>
      <c r="E186" s="74" t="s">
        <v>595</v>
      </c>
    </row>
    <row r="187" spans="1:5" ht="52.5" hidden="1" customHeight="1">
      <c r="A187" s="76" t="s">
        <v>493</v>
      </c>
      <c r="B187" s="79" t="s">
        <v>884</v>
      </c>
      <c r="C187" s="80" t="str">
        <f t="shared" si="2"/>
        <v>O.  Communication</v>
      </c>
      <c r="D187" s="75" t="s">
        <v>463</v>
      </c>
      <c r="E187" s="74" t="s">
        <v>596</v>
      </c>
    </row>
    <row r="188" spans="1:5" ht="52.5" hidden="1" customHeight="1">
      <c r="A188" s="76" t="s">
        <v>493</v>
      </c>
      <c r="B188" s="79" t="s">
        <v>885</v>
      </c>
      <c r="C188" s="80" t="str">
        <f t="shared" si="2"/>
        <v>O.  Communication</v>
      </c>
      <c r="D188" s="75" t="s">
        <v>462</v>
      </c>
      <c r="E188" s="74" t="s">
        <v>597</v>
      </c>
    </row>
    <row r="189" spans="1:5" ht="52.5" hidden="1" customHeight="1">
      <c r="A189" s="76" t="s">
        <v>494</v>
      </c>
      <c r="B189" s="79" t="s">
        <v>887</v>
      </c>
      <c r="C189" s="80" t="str">
        <f t="shared" si="2"/>
        <v>P.  Projet</v>
      </c>
      <c r="D189" s="75" t="s">
        <v>461</v>
      </c>
      <c r="E189" s="74" t="s">
        <v>598</v>
      </c>
    </row>
    <row r="190" spans="1:5" ht="52.5" hidden="1" customHeight="1">
      <c r="A190" s="76" t="s">
        <v>494</v>
      </c>
      <c r="B190" s="79" t="s">
        <v>888</v>
      </c>
      <c r="C190" s="80" t="str">
        <f t="shared" si="2"/>
        <v>P.  Projet</v>
      </c>
      <c r="D190" s="75" t="s">
        <v>460</v>
      </c>
      <c r="E190" s="74" t="s">
        <v>599</v>
      </c>
    </row>
    <row r="191" spans="1:5" ht="52.5" hidden="1" customHeight="1">
      <c r="A191" s="76" t="s">
        <v>494</v>
      </c>
      <c r="B191" s="79" t="s">
        <v>889</v>
      </c>
      <c r="C191" s="80" t="str">
        <f t="shared" si="2"/>
        <v>P.  Projet</v>
      </c>
      <c r="D191" s="75" t="s">
        <v>459</v>
      </c>
      <c r="E191" s="74" t="s">
        <v>600</v>
      </c>
    </row>
    <row r="192" spans="1:5" ht="52.5" hidden="1" customHeight="1">
      <c r="A192" s="76" t="s">
        <v>494</v>
      </c>
      <c r="B192" s="79" t="s">
        <v>890</v>
      </c>
      <c r="C192" s="80" t="str">
        <f t="shared" si="2"/>
        <v>P.  Projet</v>
      </c>
      <c r="D192" s="75" t="s">
        <v>458</v>
      </c>
      <c r="E192" s="74" t="s">
        <v>601</v>
      </c>
    </row>
    <row r="193" spans="1:5" ht="52.5" hidden="1" customHeight="1">
      <c r="A193" s="76" t="s">
        <v>494</v>
      </c>
      <c r="B193" s="79" t="s">
        <v>891</v>
      </c>
      <c r="C193" s="80" t="str">
        <f t="shared" si="2"/>
        <v>P.  Projet</v>
      </c>
      <c r="D193" s="75" t="s">
        <v>457</v>
      </c>
      <c r="E193" s="74" t="s">
        <v>602</v>
      </c>
    </row>
    <row r="194" spans="1:5" ht="52.5" hidden="1" customHeight="1">
      <c r="A194" s="76" t="s">
        <v>169</v>
      </c>
      <c r="B194" s="79" t="s">
        <v>893</v>
      </c>
      <c r="C194" s="80" t="str">
        <f t="shared" si="2"/>
        <v>X. Digital</v>
      </c>
      <c r="D194" s="75" t="s">
        <v>170</v>
      </c>
      <c r="E194" s="74" t="s">
        <v>616</v>
      </c>
    </row>
    <row r="195" spans="1:5" ht="52.5" hidden="1" customHeight="1">
      <c r="A195" s="76" t="s">
        <v>169</v>
      </c>
      <c r="B195" s="79" t="s">
        <v>894</v>
      </c>
      <c r="C195" s="80" t="str">
        <f t="shared" si="2"/>
        <v>X. Digital</v>
      </c>
      <c r="D195" s="75" t="s">
        <v>171</v>
      </c>
      <c r="E195" s="74" t="s">
        <v>617</v>
      </c>
    </row>
    <row r="196" spans="1:5" ht="52.5" hidden="1" customHeight="1">
      <c r="A196" s="76" t="s">
        <v>169</v>
      </c>
      <c r="B196" s="79" t="s">
        <v>895</v>
      </c>
      <c r="C196" s="80" t="str">
        <f t="shared" si="2"/>
        <v>X. Digital</v>
      </c>
      <c r="D196" s="75" t="s">
        <v>172</v>
      </c>
      <c r="E196" s="74" t="s">
        <v>618</v>
      </c>
    </row>
    <row r="197" spans="1:5" ht="52.5" hidden="1" customHeight="1">
      <c r="A197" s="76" t="s">
        <v>169</v>
      </c>
      <c r="B197" s="79" t="s">
        <v>896</v>
      </c>
      <c r="C197" s="80" t="str">
        <f t="shared" si="2"/>
        <v>X. Digital</v>
      </c>
      <c r="D197" s="75" t="s">
        <v>173</v>
      </c>
      <c r="E197" s="74" t="s">
        <v>619</v>
      </c>
    </row>
    <row r="198" spans="1:5" ht="52.5" hidden="1" customHeight="1">
      <c r="A198" s="76" t="s">
        <v>169</v>
      </c>
      <c r="B198" s="79" t="s">
        <v>897</v>
      </c>
      <c r="C198" s="80" t="str">
        <f t="shared" si="2"/>
        <v>X. Digital</v>
      </c>
      <c r="D198" s="75" t="s">
        <v>174</v>
      </c>
      <c r="E198" s="74" t="s">
        <v>620</v>
      </c>
    </row>
    <row r="199" spans="1:5" ht="52.5" hidden="1" customHeight="1">
      <c r="A199" s="76" t="s">
        <v>169</v>
      </c>
      <c r="B199" s="79" t="s">
        <v>898</v>
      </c>
      <c r="C199" s="80" t="str">
        <f t="shared" si="2"/>
        <v>X. Digital</v>
      </c>
      <c r="D199" s="75" t="s">
        <v>175</v>
      </c>
      <c r="E199" s="74" t="s">
        <v>621</v>
      </c>
    </row>
    <row r="200" spans="1:5" ht="52.5" hidden="1" customHeight="1">
      <c r="A200" s="76" t="s">
        <v>169</v>
      </c>
      <c r="B200" s="79" t="s">
        <v>899</v>
      </c>
      <c r="C200" s="80" t="str">
        <f t="shared" ref="C200:C217" si="3">A200</f>
        <v>X. Digital</v>
      </c>
      <c r="D200" s="75" t="s">
        <v>176</v>
      </c>
      <c r="E200" s="74" t="s">
        <v>622</v>
      </c>
    </row>
    <row r="201" spans="1:5" ht="52.5" hidden="1" customHeight="1">
      <c r="A201" s="76" t="s">
        <v>169</v>
      </c>
      <c r="B201" s="79" t="s">
        <v>900</v>
      </c>
      <c r="C201" s="80" t="str">
        <f t="shared" si="3"/>
        <v>X. Digital</v>
      </c>
      <c r="D201" s="75" t="s">
        <v>177</v>
      </c>
      <c r="E201" s="74" t="s">
        <v>417</v>
      </c>
    </row>
    <row r="202" spans="1:5" ht="52.5" hidden="1" customHeight="1">
      <c r="A202" s="76" t="s">
        <v>169</v>
      </c>
      <c r="B202" s="79" t="s">
        <v>901</v>
      </c>
      <c r="C202" s="80" t="str">
        <f t="shared" si="3"/>
        <v>X. Digital</v>
      </c>
      <c r="D202" s="75" t="s">
        <v>178</v>
      </c>
      <c r="E202" s="74" t="s">
        <v>623</v>
      </c>
    </row>
    <row r="203" spans="1:5" ht="52.5" hidden="1" customHeight="1">
      <c r="A203" s="76" t="s">
        <v>169</v>
      </c>
      <c r="B203" s="79" t="s">
        <v>902</v>
      </c>
      <c r="C203" s="80" t="str">
        <f t="shared" si="3"/>
        <v>X. Digital</v>
      </c>
      <c r="D203" s="75" t="s">
        <v>179</v>
      </c>
      <c r="E203" s="74" t="s">
        <v>418</v>
      </c>
    </row>
    <row r="204" spans="1:5" ht="52.5" hidden="1" customHeight="1">
      <c r="A204" s="76" t="s">
        <v>456</v>
      </c>
      <c r="B204" s="79" t="s">
        <v>904</v>
      </c>
      <c r="C204" s="80" t="str">
        <f t="shared" si="3"/>
        <v>Y. Compétences comportementales</v>
      </c>
      <c r="D204" s="75" t="s">
        <v>180</v>
      </c>
      <c r="E204" s="74" t="s">
        <v>624</v>
      </c>
    </row>
    <row r="205" spans="1:5" ht="52.5" hidden="1" customHeight="1">
      <c r="A205" s="76" t="s">
        <v>456</v>
      </c>
      <c r="B205" s="79" t="s">
        <v>905</v>
      </c>
      <c r="C205" s="80" t="str">
        <f t="shared" si="3"/>
        <v>Y. Compétences comportementales</v>
      </c>
      <c r="D205" s="75" t="s">
        <v>181</v>
      </c>
      <c r="E205" s="74" t="s">
        <v>625</v>
      </c>
    </row>
    <row r="206" spans="1:5" ht="52.5" hidden="1" customHeight="1">
      <c r="A206" s="76" t="s">
        <v>456</v>
      </c>
      <c r="B206" s="79" t="s">
        <v>906</v>
      </c>
      <c r="C206" s="80" t="str">
        <f t="shared" si="3"/>
        <v>Y. Compétences comportementales</v>
      </c>
      <c r="D206" s="75" t="s">
        <v>182</v>
      </c>
      <c r="E206" s="74" t="s">
        <v>626</v>
      </c>
    </row>
    <row r="207" spans="1:5" ht="52.5" hidden="1" customHeight="1">
      <c r="A207" s="76" t="s">
        <v>456</v>
      </c>
      <c r="B207" s="79" t="s">
        <v>907</v>
      </c>
      <c r="C207" s="80" t="str">
        <f t="shared" si="3"/>
        <v>Y. Compétences comportementales</v>
      </c>
      <c r="D207" s="75" t="s">
        <v>183</v>
      </c>
      <c r="E207" s="74" t="s">
        <v>419</v>
      </c>
    </row>
    <row r="208" spans="1:5" ht="52.5" hidden="1" customHeight="1">
      <c r="A208" s="76" t="s">
        <v>456</v>
      </c>
      <c r="B208" s="79" t="s">
        <v>908</v>
      </c>
      <c r="C208" s="80" t="str">
        <f t="shared" si="3"/>
        <v>Y. Compétences comportementales</v>
      </c>
      <c r="D208" s="75" t="s">
        <v>184</v>
      </c>
      <c r="E208" s="74" t="s">
        <v>627</v>
      </c>
    </row>
    <row r="209" spans="1:5" ht="52.5" hidden="1" customHeight="1">
      <c r="A209" s="76" t="s">
        <v>456</v>
      </c>
      <c r="B209" s="79" t="s">
        <v>909</v>
      </c>
      <c r="C209" s="80" t="str">
        <f t="shared" si="3"/>
        <v>Y. Compétences comportementales</v>
      </c>
      <c r="D209" s="75" t="s">
        <v>185</v>
      </c>
      <c r="E209" s="74" t="s">
        <v>628</v>
      </c>
    </row>
    <row r="210" spans="1:5" ht="52.5" hidden="1" customHeight="1">
      <c r="A210" s="76" t="s">
        <v>456</v>
      </c>
      <c r="B210" s="79" t="s">
        <v>910</v>
      </c>
      <c r="C210" s="80" t="str">
        <f t="shared" si="3"/>
        <v>Y. Compétences comportementales</v>
      </c>
      <c r="D210" s="75" t="s">
        <v>186</v>
      </c>
      <c r="E210" s="74" t="s">
        <v>629</v>
      </c>
    </row>
    <row r="211" spans="1:5" ht="52.5" hidden="1" customHeight="1">
      <c r="A211" s="76" t="s">
        <v>456</v>
      </c>
      <c r="B211" s="79" t="s">
        <v>911</v>
      </c>
      <c r="C211" s="80" t="str">
        <f t="shared" si="3"/>
        <v>Y. Compétences comportementales</v>
      </c>
      <c r="D211" s="75" t="s">
        <v>187</v>
      </c>
      <c r="E211" s="74" t="s">
        <v>630</v>
      </c>
    </row>
    <row r="212" spans="1:5" ht="52.5" hidden="1" customHeight="1">
      <c r="A212" s="76" t="s">
        <v>456</v>
      </c>
      <c r="B212" s="79" t="s">
        <v>912</v>
      </c>
      <c r="C212" s="80" t="str">
        <f t="shared" si="3"/>
        <v>Y. Compétences comportementales</v>
      </c>
      <c r="D212" s="75" t="s">
        <v>188</v>
      </c>
      <c r="E212" s="74" t="s">
        <v>420</v>
      </c>
    </row>
    <row r="213" spans="1:5" ht="52.5" hidden="1" customHeight="1">
      <c r="A213" s="76" t="s">
        <v>456</v>
      </c>
      <c r="B213" s="79" t="s">
        <v>913</v>
      </c>
      <c r="C213" s="80" t="str">
        <f t="shared" si="3"/>
        <v>Y. Compétences comportementales</v>
      </c>
      <c r="D213" s="75" t="s">
        <v>189</v>
      </c>
      <c r="E213" s="74" t="s">
        <v>507</v>
      </c>
    </row>
    <row r="214" spans="1:5" ht="52.5" hidden="1" customHeight="1">
      <c r="A214" s="76" t="s">
        <v>456</v>
      </c>
      <c r="B214" s="79" t="s">
        <v>914</v>
      </c>
      <c r="C214" s="80" t="str">
        <f t="shared" si="3"/>
        <v>Y. Compétences comportementales</v>
      </c>
      <c r="D214" s="75" t="s">
        <v>190</v>
      </c>
      <c r="E214" s="74" t="s">
        <v>421</v>
      </c>
    </row>
    <row r="215" spans="1:5" ht="52.5" hidden="1" customHeight="1">
      <c r="A215" s="76" t="s">
        <v>191</v>
      </c>
      <c r="B215" s="79" t="s">
        <v>916</v>
      </c>
      <c r="C215" s="80" t="str">
        <f t="shared" si="3"/>
        <v>Z. Compétences Managériales</v>
      </c>
      <c r="D215" s="75" t="s">
        <v>192</v>
      </c>
      <c r="E215" s="74" t="s">
        <v>631</v>
      </c>
    </row>
    <row r="216" spans="1:5" ht="52.5" hidden="1" customHeight="1">
      <c r="A216" s="76" t="s">
        <v>191</v>
      </c>
      <c r="B216" s="79" t="s">
        <v>917</v>
      </c>
      <c r="C216" s="80" t="str">
        <f t="shared" si="3"/>
        <v>Z. Compétences Managériales</v>
      </c>
      <c r="D216" s="75" t="s">
        <v>193</v>
      </c>
      <c r="E216" s="74" t="s">
        <v>632</v>
      </c>
    </row>
    <row r="217" spans="1:5" ht="52.5" hidden="1" customHeight="1">
      <c r="A217" s="76" t="s">
        <v>191</v>
      </c>
      <c r="B217" s="79" t="s">
        <v>918</v>
      </c>
      <c r="C217" s="80" t="str">
        <f t="shared" si="3"/>
        <v>Z. Compétences Managériales</v>
      </c>
      <c r="D217" s="75" t="s">
        <v>194</v>
      </c>
      <c r="E217" s="74" t="s">
        <v>633</v>
      </c>
    </row>
    <row r="218" spans="1:5" ht="52.5" hidden="1" customHeight="1">
      <c r="A218" s="76" t="s">
        <v>191</v>
      </c>
      <c r="B218" s="79" t="s">
        <v>919</v>
      </c>
      <c r="C218" s="80" t="str">
        <f>A218</f>
        <v>Z. Compétences Managériales</v>
      </c>
      <c r="D218" s="75" t="s">
        <v>195</v>
      </c>
      <c r="E218" s="74" t="s">
        <v>634</v>
      </c>
    </row>
  </sheetData>
  <autoFilter ref="A6:E218" xr:uid="{00000000-0009-0000-0000-000004000000}">
    <filterColumn colId="3">
      <filters>
        <filter val="Gestion de la crise due à un incident et/ou à un problème"/>
      </filters>
    </filterColumn>
  </autoFilter>
  <pageMargins left="0.7" right="0.7" top="0.75" bottom="0.75" header="0.3" footer="0.3"/>
  <pageSetup paperSize="9" scale="41" fitToHeight="0" orientation="portrait" r:id="rId1"/>
  <headerFooter>
    <oddFooter>&amp;C&amp;1#&amp;"Calibri"&amp;10&amp;K0078D7C1 - Interne</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40">
    <tabColor theme="9" tint="0.89999084444715716"/>
    <pageSetUpPr fitToPage="1"/>
  </sheetPr>
  <dimension ref="A1:I33"/>
  <sheetViews>
    <sheetView showGridLines="0" topLeftCell="C1" zoomScale="90" zoomScaleNormal="90" workbookViewId="0">
      <selection activeCell="C8" sqref="C8"/>
    </sheetView>
  </sheetViews>
  <sheetFormatPr baseColWidth="10" defaultColWidth="11.5" defaultRowHeight="14" outlineLevelCol="1"/>
  <cols>
    <col min="1" max="1" width="11.5" style="207" hidden="1" customWidth="1" outlineLevel="1"/>
    <col min="2" max="2" width="21.5" style="208" hidden="1" customWidth="1" outlineLevel="1"/>
    <col min="3" max="3" width="20.5" style="208" customWidth="1" collapsed="1"/>
    <col min="4" max="4" width="77.33203125" style="207" customWidth="1"/>
    <col min="5" max="5" width="16.1640625" style="210" customWidth="1"/>
    <col min="6" max="6" width="14.33203125" style="207" customWidth="1"/>
    <col min="7"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01241 - CONSEILLER FINANCIER III.2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01241</v>
      </c>
    </row>
    <row r="6" spans="1:7"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III.2</v>
      </c>
    </row>
    <row r="7" spans="1:7" s="248" customFormat="1" ht="9" customHeight="1">
      <c r="A7" s="268"/>
      <c r="B7" s="279"/>
      <c r="C7" s="284"/>
      <c r="D7" s="285"/>
      <c r="E7" s="282"/>
    </row>
    <row r="8" spans="1:7" s="248" customFormat="1" ht="18.75" customHeight="1">
      <c r="A8" s="268"/>
      <c r="B8" s="279"/>
      <c r="C8" s="269"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8.5" customHeight="1">
      <c r="A12" s="239" t="s">
        <v>959</v>
      </c>
      <c r="B12" s="240" t="s">
        <v>1982</v>
      </c>
      <c r="C12" s="263" t="s">
        <v>432</v>
      </c>
      <c r="D12" s="263" t="s">
        <v>431</v>
      </c>
      <c r="E12" s="264" t="s">
        <v>1997</v>
      </c>
      <c r="F12" s="242" t="s">
        <v>2056</v>
      </c>
      <c r="G12" s="242" t="s">
        <v>1984</v>
      </c>
    </row>
    <row r="13" spans="1:7" s="248" customFormat="1" ht="39" hidden="1">
      <c r="A13" s="244" t="s">
        <v>704</v>
      </c>
      <c r="B13" s="245" t="str">
        <f>IFERROR(VLOOKUP($A13,Référentiel_de_Compétences!$B$7:$E$700,2,0),"")</f>
        <v>B. Vente, Conseil</v>
      </c>
      <c r="C13" s="464" t="str">
        <f>IFERROR(VLOOKUP($A13,Référentiel_de_Compétences!$B$7:$E$700,3,0),"")</f>
        <v>Ventes à distance</v>
      </c>
      <c r="D13" s="465" t="str">
        <f>IFERROR(VLOOKUP($A13,Référentiel_de_Compétences!$B$7:$E$700,4,0),"")</f>
        <v>Adapter les techniques de vente et les postures à une relation commerciale à distance et faire des propositions commerciales adaptées aux besoins et aux projets du client.
Prendre des décisions au cas par cas et savoir refuser en expliquant pourquoi.</v>
      </c>
      <c r="E13" s="466" t="str">
        <f ca="1">IFERROR(INDEX('Codes UC'!$A$1:$Z$599,MATCH(A13,'Codes UC'!$A$1:$A$599,0),MATCH($G$6,'Codes UC'!$A$1:$Y$1)),"")</f>
        <v/>
      </c>
      <c r="F13" s="467" t="s">
        <v>1996</v>
      </c>
      <c r="G13" s="468"/>
    </row>
    <row r="14" spans="1:7" s="248" customFormat="1" ht="85">
      <c r="A14" s="244"/>
      <c r="B14" s="423"/>
      <c r="C14" s="677" t="s">
        <v>13</v>
      </c>
      <c r="D14" s="684" t="s">
        <v>2232</v>
      </c>
      <c r="E14" s="665" t="s">
        <v>1059</v>
      </c>
      <c r="F14" s="430" t="s">
        <v>1996</v>
      </c>
      <c r="G14" s="469"/>
    </row>
    <row r="15" spans="1:7" s="248" customFormat="1" ht="51">
      <c r="A15" s="244"/>
      <c r="B15" s="423"/>
      <c r="C15" s="679" t="s">
        <v>2148</v>
      </c>
      <c r="D15" s="685" t="s">
        <v>2149</v>
      </c>
      <c r="E15" s="667" t="s">
        <v>1110</v>
      </c>
      <c r="F15" s="432" t="s">
        <v>1996</v>
      </c>
      <c r="G15" s="470"/>
    </row>
    <row r="16" spans="1:7" s="248" customFormat="1" ht="51">
      <c r="A16" s="244"/>
      <c r="B16" s="423"/>
      <c r="C16" s="679" t="s">
        <v>56</v>
      </c>
      <c r="D16" s="685" t="s">
        <v>653</v>
      </c>
      <c r="E16" s="667" t="s">
        <v>1243</v>
      </c>
      <c r="F16" s="432" t="s">
        <v>1996</v>
      </c>
      <c r="G16" s="470"/>
    </row>
    <row r="17" spans="1:9" s="248" customFormat="1" ht="85">
      <c r="A17" s="244"/>
      <c r="B17" s="423"/>
      <c r="C17" s="679" t="s">
        <v>662</v>
      </c>
      <c r="D17" s="685" t="s">
        <v>2222</v>
      </c>
      <c r="E17" s="667" t="s">
        <v>1267</v>
      </c>
      <c r="F17" s="432" t="s">
        <v>1996</v>
      </c>
      <c r="G17" s="470"/>
    </row>
    <row r="18" spans="1:9" s="248" customFormat="1" ht="68">
      <c r="A18" s="244"/>
      <c r="B18" s="423"/>
      <c r="C18" s="679" t="s">
        <v>423</v>
      </c>
      <c r="D18" s="685" t="s">
        <v>664</v>
      </c>
      <c r="E18" s="667" t="s">
        <v>2118</v>
      </c>
      <c r="F18" s="432" t="s">
        <v>1996</v>
      </c>
      <c r="G18" s="470"/>
    </row>
    <row r="19" spans="1:9" s="248" customFormat="1" ht="68">
      <c r="A19" s="244"/>
      <c r="B19" s="423"/>
      <c r="C19" s="679" t="s">
        <v>65</v>
      </c>
      <c r="D19" s="685" t="s">
        <v>665</v>
      </c>
      <c r="E19" s="667" t="s">
        <v>1273</v>
      </c>
      <c r="F19" s="432" t="s">
        <v>1996</v>
      </c>
      <c r="G19" s="470"/>
    </row>
    <row r="20" spans="1:9" s="248" customFormat="1" ht="68">
      <c r="A20" s="244"/>
      <c r="B20" s="423"/>
      <c r="C20" s="679" t="s">
        <v>69</v>
      </c>
      <c r="D20" s="685" t="s">
        <v>669</v>
      </c>
      <c r="E20" s="667" t="s">
        <v>1293</v>
      </c>
      <c r="F20" s="432" t="s">
        <v>1996</v>
      </c>
      <c r="G20" s="470"/>
    </row>
    <row r="21" spans="1:9" s="248" customFormat="1" ht="102">
      <c r="A21" s="244"/>
      <c r="B21" s="423"/>
      <c r="C21" s="679" t="s">
        <v>170</v>
      </c>
      <c r="D21" s="685" t="s">
        <v>2215</v>
      </c>
      <c r="E21" s="667" t="s">
        <v>1438</v>
      </c>
      <c r="F21" s="432" t="s">
        <v>1996</v>
      </c>
      <c r="G21" s="470"/>
    </row>
    <row r="22" spans="1:9" s="248" customFormat="1" ht="68">
      <c r="A22" s="244"/>
      <c r="B22" s="423"/>
      <c r="C22" s="679" t="s">
        <v>181</v>
      </c>
      <c r="D22" s="685" t="s">
        <v>2135</v>
      </c>
      <c r="E22" s="667" t="s">
        <v>1489</v>
      </c>
      <c r="F22" s="432" t="s">
        <v>1996</v>
      </c>
      <c r="G22" s="470"/>
    </row>
    <row r="23" spans="1:9" s="248" customFormat="1" ht="68">
      <c r="A23" s="244"/>
      <c r="B23" s="423"/>
      <c r="C23" s="679" t="s">
        <v>2129</v>
      </c>
      <c r="D23" s="685" t="s">
        <v>2134</v>
      </c>
      <c r="E23" s="667" t="s">
        <v>1483</v>
      </c>
      <c r="F23" s="432" t="s">
        <v>1996</v>
      </c>
      <c r="G23" s="470"/>
    </row>
    <row r="24" spans="1:9" s="248" customFormat="1" ht="102">
      <c r="A24" s="244"/>
      <c r="B24" s="423"/>
      <c r="C24" s="679" t="s">
        <v>2130</v>
      </c>
      <c r="D24" s="685" t="s">
        <v>2137</v>
      </c>
      <c r="E24" s="667" t="s">
        <v>1495</v>
      </c>
      <c r="F24" s="432" t="s">
        <v>1996</v>
      </c>
      <c r="G24" s="470"/>
    </row>
    <row r="25" spans="1:9" s="248" customFormat="1" ht="85">
      <c r="A25" s="244"/>
      <c r="B25" s="423"/>
      <c r="C25" s="681" t="s">
        <v>184</v>
      </c>
      <c r="D25" s="686" t="s">
        <v>2136</v>
      </c>
      <c r="E25" s="673" t="s">
        <v>1507</v>
      </c>
      <c r="F25" s="434" t="s">
        <v>1996</v>
      </c>
      <c r="G25" s="471"/>
    </row>
    <row r="26" spans="1:9" ht="27.75" customHeight="1">
      <c r="C26" s="260" t="s">
        <v>1992</v>
      </c>
      <c r="D26" s="261"/>
      <c r="E26" s="379"/>
      <c r="F26" s="260" t="s">
        <v>1992</v>
      </c>
    </row>
    <row r="27" spans="1:9" s="210" customFormat="1">
      <c r="A27" s="207"/>
      <c r="B27" s="208"/>
      <c r="C27" s="260" t="s">
        <v>1993</v>
      </c>
      <c r="D27" s="261"/>
      <c r="E27" s="379"/>
      <c r="F27" s="260" t="s">
        <v>1995</v>
      </c>
      <c r="G27" s="207"/>
      <c r="H27" s="207"/>
      <c r="I27" s="207"/>
    </row>
    <row r="28" spans="1:9" s="210" customFormat="1">
      <c r="A28" s="207"/>
      <c r="B28" s="208"/>
      <c r="C28" s="262" t="s">
        <v>1994</v>
      </c>
      <c r="D28" s="261"/>
      <c r="E28" s="379"/>
      <c r="F28" s="262" t="s">
        <v>1994</v>
      </c>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s="210" customFormat="1">
      <c r="A32" s="207"/>
      <c r="B32" s="208"/>
      <c r="C32" s="208"/>
      <c r="D32" s="261"/>
      <c r="E32" s="379"/>
      <c r="F32" s="207"/>
      <c r="G32" s="207"/>
      <c r="H32" s="207"/>
      <c r="I32" s="207"/>
    </row>
    <row r="33" spans="1:9" s="210" customFormat="1">
      <c r="A33" s="207"/>
      <c r="B33" s="208"/>
      <c r="C33" s="208"/>
      <c r="D33" s="261"/>
      <c r="E33" s="379"/>
      <c r="F33" s="207"/>
      <c r="G33" s="207"/>
      <c r="H33" s="207"/>
      <c r="I33" s="207"/>
    </row>
  </sheetData>
  <autoFilter ref="A12:G25" xr:uid="{00000000-0009-0000-0000-000031000000}"/>
  <mergeCells count="1">
    <mergeCell ref="C11:G11"/>
  </mergeCells>
  <conditionalFormatting sqref="C4 C7 E13:E25">
    <cfRule type="containsText" dxfId="4380" priority="134" operator="containsText" text="Choisie">
      <formula>NOT(ISERROR(SEARCH("Choisie",C4)))</formula>
    </cfRule>
    <cfRule type="containsText" dxfId="4379" priority="135" operator="containsText" text="clé">
      <formula>NOT(ISERROR(SEARCH("clé",C4)))</formula>
    </cfRule>
    <cfRule type="containsText" dxfId="4378" priority="136" operator="containsText" text="UTILE">
      <formula>NOT(ISERROR(SEARCH("UTILE",C4)))</formula>
    </cfRule>
  </conditionalFormatting>
  <conditionalFormatting sqref="B13:C73">
    <cfRule type="expression" dxfId="4377" priority="116">
      <formula>$B13="Z. Compétences Managériales"</formula>
    </cfRule>
    <cfRule type="expression" dxfId="4376" priority="117">
      <formula>$B13="Y. Compétences comportementales"</formula>
    </cfRule>
    <cfRule type="expression" dxfId="4375" priority="118">
      <formula>$B13="X. Digital"</formula>
    </cfRule>
    <cfRule type="expression" dxfId="4374" priority="119">
      <formula>$B13="P.  Projet"</formula>
    </cfRule>
    <cfRule type="expression" dxfId="4373" priority="120">
      <formula>$B13="O.  Communication"</formula>
    </cfRule>
    <cfRule type="expression" dxfId="4372" priority="121">
      <formula>$B13="N .  Système d'informations"</formula>
    </cfRule>
    <cfRule type="expression" dxfId="4371" priority="122">
      <formula>$B13="M.  Marketing"</formula>
    </cfRule>
    <cfRule type="expression" dxfId="4370" priority="123">
      <formula>$B13="L.  Ressources Humaines"</formula>
    </cfRule>
    <cfRule type="expression" dxfId="4369" priority="124">
      <formula>$B13="K.  Audit / Risques"</formula>
    </cfRule>
    <cfRule type="expression" dxfId="4368" priority="125">
      <formula>$B13="J.  Administration / Services Généraux"</formula>
    </cfRule>
    <cfRule type="expression" dxfId="4367" priority="126">
      <formula>$B13="I.  Immobilier"</formula>
    </cfRule>
    <cfRule type="expression" dxfId="4366" priority="127">
      <formula>$B13="H.  Finance / Contrôle de Gestion / Comptabilité"</formula>
    </cfRule>
    <cfRule type="expression" dxfId="4365" priority="128">
      <formula>$B13="G.  Achats"</formula>
    </cfRule>
    <cfRule type="expression" dxfId="4364" priority="129">
      <formula>$B13="F.  Entreprises"</formula>
    </cfRule>
    <cfRule type="expression" dxfId="4363" priority="130">
      <formula>$B13="E. Excellence opérationnelle  Banque de détail"</formula>
    </cfRule>
    <cfRule type="expression" dxfId="4362" priority="131">
      <formula>$B13="D. Excellence opérationnelle Expertise transverse"</formula>
    </cfRule>
    <cfRule type="expression" dxfId="4361" priority="132">
      <formula>$B13="C. Gestion des risques"</formula>
    </cfRule>
    <cfRule type="expression" dxfId="4360" priority="133">
      <formula>$B13="B. Vente, Conseil"</formula>
    </cfRule>
    <cfRule type="expression" dxfId="4359" priority="137">
      <formula>$B13="A. Accueil, orientation"</formula>
    </cfRule>
  </conditionalFormatting>
  <conditionalFormatting sqref="C8 C10">
    <cfRule type="containsText" dxfId="4358" priority="113" operator="containsText" text="Choisie">
      <formula>NOT(ISERROR(SEARCH("Choisie",C8)))</formula>
    </cfRule>
    <cfRule type="containsText" dxfId="4357" priority="114" operator="containsText" text="clé">
      <formula>NOT(ISERROR(SEARCH("clé",C8)))</formula>
    </cfRule>
    <cfRule type="containsText" dxfId="4356" priority="115" operator="containsText" text="UTILE">
      <formula>NOT(ISERROR(SEARCH("UTILE",C8)))</formula>
    </cfRule>
  </conditionalFormatting>
  <conditionalFormatting sqref="F26:F28">
    <cfRule type="expression" dxfId="4355" priority="94">
      <formula>$B26="Z. Compétences Managériales"</formula>
    </cfRule>
    <cfRule type="expression" dxfId="4354" priority="95">
      <formula>$B26="Y. Compétences comportementales"</formula>
    </cfRule>
    <cfRule type="expression" dxfId="4353" priority="96">
      <formula>$B26="X. Digital"</formula>
    </cfRule>
    <cfRule type="expression" dxfId="4352" priority="97">
      <formula>$B26="P.  Projet"</formula>
    </cfRule>
    <cfRule type="expression" dxfId="4351" priority="98">
      <formula>$B26="O.  Communication"</formula>
    </cfRule>
    <cfRule type="expression" dxfId="4350" priority="99">
      <formula>$B26="N .  Système d'informations"</formula>
    </cfRule>
    <cfRule type="expression" dxfId="4349" priority="100">
      <formula>$B26="M.  Marketing"</formula>
    </cfRule>
    <cfRule type="expression" dxfId="4348" priority="101">
      <formula>$B26="L.  Ressources Humaines"</formula>
    </cfRule>
    <cfRule type="expression" dxfId="4347" priority="102">
      <formula>$B26="K.  Audit / Risques"</formula>
    </cfRule>
    <cfRule type="expression" dxfId="4346" priority="103">
      <formula>$B26="J.  Administration / Services Généraux"</formula>
    </cfRule>
    <cfRule type="expression" dxfId="4345" priority="104">
      <formula>$B26="I.  Immobilier"</formula>
    </cfRule>
    <cfRule type="expression" dxfId="4344" priority="105">
      <formula>$B26="H.  Finance / Contrôle de Gestion / Comptabilité"</formula>
    </cfRule>
    <cfRule type="expression" dxfId="4343" priority="106">
      <formula>$B26="G.  Achats"</formula>
    </cfRule>
    <cfRule type="expression" dxfId="4342" priority="107">
      <formula>$B26="F.  Entreprises"</formula>
    </cfRule>
    <cfRule type="expression" dxfId="4341" priority="108">
      <formula>$B26="E. Excellence opérationnelle  Banque de détail"</formula>
    </cfRule>
    <cfRule type="expression" dxfId="4340" priority="109">
      <formula>$B26="D. Excellence opérationnelle Expertise transverse"</formula>
    </cfRule>
    <cfRule type="expression" dxfId="4339" priority="110">
      <formula>$B26="C. Gestion des risques"</formula>
    </cfRule>
    <cfRule type="expression" dxfId="4338" priority="111">
      <formula>$B26="B. Vente, Conseil"</formula>
    </cfRule>
    <cfRule type="expression" dxfId="4337" priority="112">
      <formula>$B26="A. Accueil, orientation"</formula>
    </cfRule>
  </conditionalFormatting>
  <printOptions horizontalCentered="1"/>
  <pageMargins left="0.23622047244094491" right="0.23622047244094491" top="0.55000000000000004" bottom="0.35433070866141736" header="0" footer="0"/>
  <pageSetup paperSize="9" scale="65" orientation="portrait" r:id="rId1"/>
  <headerFooter>
    <oddFooter>&amp;C&amp;1#&amp;"Calibri"&amp;10&amp;K0078D7C1 - Interne</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41">
    <tabColor theme="9" tint="0.89999084444715716"/>
    <pageSetUpPr fitToPage="1"/>
  </sheetPr>
  <dimension ref="A1:I30"/>
  <sheetViews>
    <sheetView showGridLines="0" topLeftCell="C1" zoomScale="88" zoomScaleNormal="88" workbookViewId="0">
      <selection activeCell="D18" sqref="D18"/>
    </sheetView>
  </sheetViews>
  <sheetFormatPr baseColWidth="10" defaultColWidth="11.5" defaultRowHeight="16" outlineLevelCol="1"/>
  <cols>
    <col min="1" max="1" width="11.5" style="207" hidden="1" customWidth="1" outlineLevel="1"/>
    <col min="2" max="2" width="21.5" style="208" hidden="1" customWidth="1" outlineLevel="1"/>
    <col min="3" max="3" width="22.83203125" style="208" customWidth="1" collapsed="1"/>
    <col min="4" max="4" width="83.33203125" style="566" customWidth="1"/>
    <col min="5" max="5" width="9.5" style="210" customWidth="1"/>
    <col min="6" max="6" width="13.6640625" style="412" customWidth="1"/>
    <col min="7" max="7" width="12.83203125" style="207" customWidth="1"/>
    <col min="8" max="16384" width="11.5" style="207"/>
  </cols>
  <sheetData>
    <row r="1" spans="1:7">
      <c r="D1" s="733" t="s">
        <v>1983</v>
      </c>
    </row>
    <row r="2" spans="1:7">
      <c r="D2" s="734" t="s">
        <v>2051</v>
      </c>
    </row>
    <row r="3" spans="1:7" ht="18" customHeight="1"/>
    <row r="4" spans="1:7" s="248" customFormat="1" ht="21" customHeight="1">
      <c r="A4" s="268"/>
      <c r="B4" s="231"/>
      <c r="C4" s="269" t="s">
        <v>1985</v>
      </c>
      <c r="D4" s="735" t="str">
        <f ca="1">VLOOKUP($G$5,Répertoire_des_fonctions!$A$7:$E$780,4,0)</f>
        <v>27132 - CONSEILLER SPECIALISE EN IMMOBILIER III.3</v>
      </c>
      <c r="E4" s="271"/>
      <c r="F4" s="413"/>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414" t="s">
        <v>1986</v>
      </c>
      <c r="G5" s="276" t="str">
        <f ca="1">RIGHT(CELL("filename",A1),LEN(CELL("filename",A1))-SEARCH("]",CELL("filename",A1)))</f>
        <v>27132</v>
      </c>
    </row>
    <row r="6" spans="1:7" s="278" customFormat="1" ht="21" customHeight="1">
      <c r="A6" s="273"/>
      <c r="B6" s="274"/>
      <c r="C6" s="275" t="s">
        <v>404</v>
      </c>
      <c r="D6" s="276" t="str">
        <f ca="1">VLOOKUP($G$5,Répertoire_des_fonctions!$A$7:$E$780,3,0)</f>
        <v>CONSEIL BANCAIRE PARTICULIERS</v>
      </c>
      <c r="E6" s="277"/>
      <c r="F6" s="414" t="s">
        <v>1987</v>
      </c>
      <c r="G6" s="276" t="str">
        <f ca="1">VLOOKUP($G$5,Répertoire_des_fonctions!$A$7:$E$780,5,0)</f>
        <v>III.3</v>
      </c>
    </row>
    <row r="7" spans="1:7" s="248" customFormat="1" ht="7.5" customHeight="1">
      <c r="A7" s="268"/>
      <c r="B7" s="279"/>
      <c r="C7" s="284"/>
      <c r="D7" s="225"/>
      <c r="E7" s="282"/>
      <c r="F7" s="415"/>
    </row>
    <row r="8" spans="1:7" s="248" customFormat="1" ht="24.5" customHeight="1">
      <c r="A8" s="268"/>
      <c r="B8" s="279"/>
      <c r="C8" s="269" t="s">
        <v>1988</v>
      </c>
      <c r="D8" s="270" t="s">
        <v>1991</v>
      </c>
      <c r="E8" s="276" t="s">
        <v>1989</v>
      </c>
      <c r="F8" s="413"/>
      <c r="G8" s="283"/>
    </row>
    <row r="9" spans="1:7" s="248" customFormat="1" ht="19.5" customHeight="1">
      <c r="A9" s="268"/>
      <c r="B9" s="279"/>
      <c r="C9" s="275" t="s">
        <v>2012</v>
      </c>
      <c r="D9" s="221"/>
      <c r="E9" s="276" t="s">
        <v>1990</v>
      </c>
      <c r="F9" s="416"/>
      <c r="G9" s="277"/>
    </row>
    <row r="10" spans="1:7" s="236" customFormat="1" ht="6.75" customHeight="1">
      <c r="A10" s="230"/>
      <c r="B10" s="231"/>
      <c r="C10" s="232"/>
      <c r="D10" s="736"/>
      <c r="E10" s="233"/>
      <c r="F10" s="417"/>
      <c r="G10" s="235"/>
    </row>
    <row r="11" spans="1:7" s="237" customFormat="1" ht="24" customHeight="1">
      <c r="B11" s="238"/>
      <c r="C11" s="1011" t="s">
        <v>1998</v>
      </c>
      <c r="D11" s="1011"/>
      <c r="E11" s="1011"/>
      <c r="F11" s="1011"/>
      <c r="G11" s="1011"/>
    </row>
    <row r="12" spans="1:7" s="243" customFormat="1" ht="53.5" customHeight="1">
      <c r="A12" s="239" t="s">
        <v>959</v>
      </c>
      <c r="B12" s="408" t="s">
        <v>1982</v>
      </c>
      <c r="C12" s="737" t="s">
        <v>432</v>
      </c>
      <c r="D12" s="725" t="s">
        <v>431</v>
      </c>
      <c r="E12" s="726" t="s">
        <v>1997</v>
      </c>
      <c r="F12" s="727" t="s">
        <v>2056</v>
      </c>
      <c r="G12" s="728" t="s">
        <v>1984</v>
      </c>
    </row>
    <row r="13" spans="1:7" s="248" customFormat="1" ht="113.5" customHeight="1">
      <c r="A13" s="244" t="s">
        <v>701</v>
      </c>
      <c r="B13" s="423" t="str">
        <f>IFERROR(VLOOKUP($A13,Référentiel_de_Compétences!$B$7:$E$700,2,0),"")</f>
        <v>B. Vente, Conseil</v>
      </c>
      <c r="C13" s="730" t="s">
        <v>2138</v>
      </c>
      <c r="D13" s="738" t="s">
        <v>2139</v>
      </c>
      <c r="E13" s="722" t="s">
        <v>1044</v>
      </c>
      <c r="F13" s="723" t="s">
        <v>1996</v>
      </c>
      <c r="G13" s="724"/>
    </row>
    <row r="14" spans="1:7" s="248" customFormat="1" ht="47" customHeight="1">
      <c r="A14" s="244" t="s">
        <v>702</v>
      </c>
      <c r="B14" s="423" t="str">
        <f>IFERROR(VLOOKUP($A14,Référentiel_de_Compétences!$B$7:$E$700,2,0),"")</f>
        <v>B. Vente, Conseil</v>
      </c>
      <c r="C14" s="731" t="s">
        <v>11</v>
      </c>
      <c r="D14" s="739" t="s">
        <v>608</v>
      </c>
      <c r="E14" s="424" t="s">
        <v>1048</v>
      </c>
      <c r="F14" s="404" t="s">
        <v>1996</v>
      </c>
      <c r="G14" s="405"/>
    </row>
    <row r="15" spans="1:7" s="248" customFormat="1" ht="128.5" customHeight="1">
      <c r="A15" s="244" t="s">
        <v>703</v>
      </c>
      <c r="B15" s="423" t="str">
        <f>IFERROR(VLOOKUP($A15,Référentiel_de_Compétences!$B$7:$E$700,2,0),"")</f>
        <v>B. Vente, Conseil</v>
      </c>
      <c r="C15" s="731" t="s">
        <v>12</v>
      </c>
      <c r="D15" s="739" t="s">
        <v>2131</v>
      </c>
      <c r="E15" s="424" t="s">
        <v>1054</v>
      </c>
      <c r="F15" s="404" t="s">
        <v>1996</v>
      </c>
      <c r="G15" s="405"/>
    </row>
    <row r="16" spans="1:7" s="248" customFormat="1" ht="52.25" customHeight="1">
      <c r="A16" s="244" t="s">
        <v>708</v>
      </c>
      <c r="B16" s="423" t="str">
        <f>IFERROR(VLOOKUP($A16,Référentiel_de_Compétences!$B$7:$E$700,2,0),"")</f>
        <v>B. Vente, Conseil</v>
      </c>
      <c r="C16" s="731" t="s">
        <v>17</v>
      </c>
      <c r="D16" s="739" t="s">
        <v>412</v>
      </c>
      <c r="E16" s="424" t="s">
        <v>1079</v>
      </c>
      <c r="F16" s="404" t="s">
        <v>1996</v>
      </c>
      <c r="G16" s="405"/>
    </row>
    <row r="17" spans="1:9" s="248" customFormat="1" ht="53.5" customHeight="1">
      <c r="A17" s="244" t="s">
        <v>710</v>
      </c>
      <c r="B17" s="423" t="str">
        <f>IFERROR(VLOOKUP($A17,Référentiel_de_Compétences!$B$7:$E$700,2,0),"")</f>
        <v>C. Gestion des risques</v>
      </c>
      <c r="C17" s="731" t="s">
        <v>2140</v>
      </c>
      <c r="D17" s="739" t="s">
        <v>2141</v>
      </c>
      <c r="E17" s="424" t="s">
        <v>1085</v>
      </c>
      <c r="F17" s="404" t="s">
        <v>1996</v>
      </c>
      <c r="G17" s="405"/>
    </row>
    <row r="18" spans="1:9" s="248" customFormat="1" ht="46.25" customHeight="1">
      <c r="A18" s="244" t="s">
        <v>713</v>
      </c>
      <c r="B18" s="423" t="str">
        <f>IFERROR(VLOOKUP($A18,Référentiel_de_Compétences!$B$7:$E$700,2,0),"")</f>
        <v>C. Gestion des risques</v>
      </c>
      <c r="C18" s="731" t="s">
        <v>21</v>
      </c>
      <c r="D18" s="739" t="s">
        <v>613</v>
      </c>
      <c r="E18" s="424" t="s">
        <v>1099</v>
      </c>
      <c r="F18" s="404" t="s">
        <v>1996</v>
      </c>
      <c r="G18" s="405"/>
    </row>
    <row r="19" spans="1:9" s="248" customFormat="1" ht="65.25" customHeight="1">
      <c r="A19" s="244" t="s">
        <v>730</v>
      </c>
      <c r="B19" s="423" t="str">
        <f>IFERROR(VLOOKUP($A19,Référentiel_de_Compétences!$B$7:$E$700,2,0),"")</f>
        <v>D. Excellence opérationnelle Expertise transverse</v>
      </c>
      <c r="C19" s="731" t="s">
        <v>37</v>
      </c>
      <c r="D19" s="739" t="s">
        <v>2142</v>
      </c>
      <c r="E19" s="424" t="s">
        <v>1175</v>
      </c>
      <c r="F19" s="404" t="s">
        <v>1996</v>
      </c>
      <c r="G19" s="405"/>
    </row>
    <row r="20" spans="1:9" s="248" customFormat="1" ht="59.25" customHeight="1">
      <c r="A20" s="244" t="s">
        <v>751</v>
      </c>
      <c r="B20" s="423" t="str">
        <f>IFERROR(VLOOKUP($A20,Référentiel_de_Compétences!$B$7:$E$700,2,0),"")</f>
        <v>E. Excellence opérationnelle  Banque de détail</v>
      </c>
      <c r="C20" s="731" t="s">
        <v>56</v>
      </c>
      <c r="D20" s="739" t="s">
        <v>653</v>
      </c>
      <c r="E20" s="424" t="s">
        <v>1244</v>
      </c>
      <c r="F20" s="404" t="s">
        <v>1996</v>
      </c>
      <c r="G20" s="405"/>
    </row>
    <row r="21" spans="1:9" s="248" customFormat="1" ht="68">
      <c r="A21" s="244" t="s">
        <v>905</v>
      </c>
      <c r="B21" s="423" t="str">
        <f>IFERROR(VLOOKUP($A21,Référentiel_de_Compétences!$B$7:$E$700,2,0),"")</f>
        <v>Y. Compétences comportementales</v>
      </c>
      <c r="C21" s="731" t="s">
        <v>181</v>
      </c>
      <c r="D21" s="739" t="s">
        <v>2135</v>
      </c>
      <c r="E21" s="424" t="s">
        <v>1490</v>
      </c>
      <c r="F21" s="404" t="s">
        <v>1996</v>
      </c>
      <c r="G21" s="405"/>
    </row>
    <row r="22" spans="1:9" s="248" customFormat="1" ht="68">
      <c r="A22" s="244" t="s">
        <v>913</v>
      </c>
      <c r="B22" s="423" t="str">
        <f>IFERROR(VLOOKUP($A22,Référentiel_de_Compétences!$B$7:$E$700,2,0),"")</f>
        <v>Y. Compétences comportementales</v>
      </c>
      <c r="C22" s="731" t="s">
        <v>189</v>
      </c>
      <c r="D22" s="739" t="s">
        <v>2143</v>
      </c>
      <c r="E22" s="424" t="s">
        <v>1537</v>
      </c>
      <c r="F22" s="404" t="s">
        <v>1996</v>
      </c>
      <c r="G22" s="405"/>
    </row>
    <row r="23" spans="1:9" ht="68">
      <c r="C23" s="731" t="s">
        <v>2129</v>
      </c>
      <c r="D23" s="739" t="s">
        <v>2134</v>
      </c>
      <c r="E23" s="424" t="s">
        <v>1484</v>
      </c>
      <c r="F23" s="404" t="s">
        <v>1996</v>
      </c>
      <c r="G23" s="405"/>
    </row>
    <row r="24" spans="1:9" s="210" customFormat="1" ht="85">
      <c r="A24" s="207"/>
      <c r="B24" s="208"/>
      <c r="C24" s="731" t="s">
        <v>2130</v>
      </c>
      <c r="D24" s="739" t="s">
        <v>2137</v>
      </c>
      <c r="E24" s="424" t="s">
        <v>1496</v>
      </c>
      <c r="F24" s="404" t="s">
        <v>1996</v>
      </c>
      <c r="G24" s="405"/>
      <c r="H24" s="207"/>
      <c r="I24" s="207"/>
    </row>
    <row r="25" spans="1:9" s="210" customFormat="1" ht="68">
      <c r="A25" s="207"/>
      <c r="B25" s="208"/>
      <c r="C25" s="732" t="s">
        <v>184</v>
      </c>
      <c r="D25" s="740" t="s">
        <v>2136</v>
      </c>
      <c r="E25" s="425" t="s">
        <v>1508</v>
      </c>
      <c r="F25" s="406" t="s">
        <v>1996</v>
      </c>
      <c r="G25" s="407"/>
      <c r="H25" s="207"/>
      <c r="I25" s="207"/>
    </row>
    <row r="26" spans="1:9" s="210" customFormat="1">
      <c r="A26" s="207"/>
      <c r="B26" s="208"/>
      <c r="C26" s="208"/>
      <c r="D26" s="741"/>
      <c r="E26" s="379"/>
      <c r="F26" s="412"/>
      <c r="G26" s="207"/>
      <c r="H26" s="207"/>
      <c r="I26" s="207"/>
    </row>
    <row r="27" spans="1:9" ht="27.75" customHeight="1">
      <c r="C27" s="729" t="s">
        <v>1992</v>
      </c>
      <c r="D27" s="741"/>
      <c r="E27" s="379"/>
      <c r="F27" s="420" t="s">
        <v>1992</v>
      </c>
    </row>
    <row r="28" spans="1:9">
      <c r="E28" s="379"/>
    </row>
    <row r="29" spans="1:9" s="210" customFormat="1">
      <c r="A29" s="207"/>
      <c r="B29" s="208"/>
      <c r="C29" s="729" t="s">
        <v>1993</v>
      </c>
      <c r="D29" s="741"/>
      <c r="E29" s="379"/>
      <c r="F29" s="420" t="s">
        <v>1995</v>
      </c>
      <c r="G29" s="207"/>
      <c r="H29" s="207"/>
      <c r="I29" s="207"/>
    </row>
    <row r="30" spans="1:9" s="210" customFormat="1">
      <c r="A30" s="207"/>
      <c r="B30" s="208"/>
      <c r="C30" s="262" t="s">
        <v>1994</v>
      </c>
      <c r="D30" s="741"/>
      <c r="E30" s="379"/>
      <c r="F30" s="421" t="s">
        <v>1994</v>
      </c>
      <c r="G30" s="207"/>
      <c r="H30" s="207"/>
      <c r="I30" s="207"/>
    </row>
  </sheetData>
  <autoFilter ref="A12:G22" xr:uid="{00000000-0009-0000-0000-000032000000}"/>
  <mergeCells count="1">
    <mergeCell ref="C11:G11"/>
  </mergeCells>
  <conditionalFormatting sqref="C4 C7">
    <cfRule type="containsText" dxfId="4336" priority="69" operator="containsText" text="Choisie">
      <formula>NOT(ISERROR(SEARCH("Choisie",C4)))</formula>
    </cfRule>
    <cfRule type="containsText" dxfId="4335" priority="70" operator="containsText" text="clé">
      <formula>NOT(ISERROR(SEARCH("clé",C4)))</formula>
    </cfRule>
    <cfRule type="containsText" dxfId="4334" priority="71" operator="containsText" text="UTILE">
      <formula>NOT(ISERROR(SEARCH("UTILE",C4)))</formula>
    </cfRule>
  </conditionalFormatting>
  <conditionalFormatting sqref="B13:B22 B31:C63 B23:C26">
    <cfRule type="expression" dxfId="4333" priority="51">
      <formula>$B13="Z. Compétences Managériales"</formula>
    </cfRule>
    <cfRule type="expression" dxfId="4332" priority="52">
      <formula>$B13="Y. Compétences comportementales"</formula>
    </cfRule>
    <cfRule type="expression" dxfId="4331" priority="53">
      <formula>$B13="X. Digital"</formula>
    </cfRule>
    <cfRule type="expression" dxfId="4330" priority="54">
      <formula>$B13="P.  Projet"</formula>
    </cfRule>
    <cfRule type="expression" dxfId="4329" priority="55">
      <formula>$B13="O.  Communication"</formula>
    </cfRule>
    <cfRule type="expression" dxfId="4328" priority="56">
      <formula>$B13="N .  Système d'informations"</formula>
    </cfRule>
    <cfRule type="expression" dxfId="4327" priority="57">
      <formula>$B13="M.  Marketing"</formula>
    </cfRule>
    <cfRule type="expression" dxfId="4326" priority="58">
      <formula>$B13="L.  Ressources Humaines"</formula>
    </cfRule>
    <cfRule type="expression" dxfId="4325" priority="59">
      <formula>$B13="K.  Audit / Risques"</formula>
    </cfRule>
    <cfRule type="expression" dxfId="4324" priority="60">
      <formula>$B13="J.  Administration / Services Généraux"</formula>
    </cfRule>
    <cfRule type="expression" dxfId="4323" priority="61">
      <formula>$B13="I.  Immobilier"</formula>
    </cfRule>
    <cfRule type="expression" dxfId="4322" priority="62">
      <formula>$B13="H.  Finance / Contrôle de Gestion / Comptabilité"</formula>
    </cfRule>
    <cfRule type="expression" dxfId="4321" priority="63">
      <formula>$B13="G.  Achats"</formula>
    </cfRule>
    <cfRule type="expression" dxfId="4320" priority="64">
      <formula>$B13="F.  Entreprises"</formula>
    </cfRule>
    <cfRule type="expression" dxfId="4319" priority="65">
      <formula>$B13="E. Excellence opérationnelle  Banque de détail"</formula>
    </cfRule>
    <cfRule type="expression" dxfId="4318" priority="66">
      <formula>$B13="D. Excellence opérationnelle Expertise transverse"</formula>
    </cfRule>
    <cfRule type="expression" dxfId="4317" priority="67">
      <formula>$B13="C. Gestion des risques"</formula>
    </cfRule>
    <cfRule type="expression" dxfId="4316" priority="68">
      <formula>$B13="B. Vente, Conseil"</formula>
    </cfRule>
    <cfRule type="expression" dxfId="4315" priority="72">
      <formula>$B13="A. Accueil, orientation"</formula>
    </cfRule>
  </conditionalFormatting>
  <conditionalFormatting sqref="C8 C10">
    <cfRule type="containsText" dxfId="4314" priority="48" operator="containsText" text="Choisie">
      <formula>NOT(ISERROR(SEARCH("Choisie",C8)))</formula>
    </cfRule>
    <cfRule type="containsText" dxfId="4313" priority="49" operator="containsText" text="clé">
      <formula>NOT(ISERROR(SEARCH("clé",C8)))</formula>
    </cfRule>
    <cfRule type="containsText" dxfId="4312" priority="50" operator="containsText" text="UTILE">
      <formula>NOT(ISERROR(SEARCH("UTILE",C8)))</formula>
    </cfRule>
  </conditionalFormatting>
  <conditionalFormatting sqref="F29:F30 B27:C30 F27">
    <cfRule type="expression" dxfId="4311" priority="1">
      <formula>$B27="Z. Compétences Managériales"</formula>
    </cfRule>
    <cfRule type="expression" dxfId="4310" priority="2">
      <formula>$B27="Y. Compétences comportementales"</formula>
    </cfRule>
    <cfRule type="expression" dxfId="4309" priority="3">
      <formula>$B27="X. Digital"</formula>
    </cfRule>
    <cfRule type="expression" dxfId="4308" priority="4">
      <formula>$B27="P.  Projet"</formula>
    </cfRule>
    <cfRule type="expression" dxfId="4307" priority="5">
      <formula>$B27="O.  Communication"</formula>
    </cfRule>
    <cfRule type="expression" dxfId="4306" priority="6">
      <formula>$B27="N .  Système d'informations"</formula>
    </cfRule>
    <cfRule type="expression" dxfId="4305" priority="7">
      <formula>$B27="M.  Marketing"</formula>
    </cfRule>
    <cfRule type="expression" dxfId="4304" priority="8">
      <formula>$B27="L.  Ressources Humaines"</formula>
    </cfRule>
    <cfRule type="expression" dxfId="4303" priority="9">
      <formula>$B27="K.  Audit / Risques"</formula>
    </cfRule>
    <cfRule type="expression" dxfId="4302" priority="10">
      <formula>$B27="J.  Administration / Services Généraux"</formula>
    </cfRule>
    <cfRule type="expression" dxfId="4301" priority="11">
      <formula>$B27="I.  Immobilier"</formula>
    </cfRule>
    <cfRule type="expression" dxfId="4300" priority="12">
      <formula>$B27="H.  Finance / Contrôle de Gestion / Comptabilité"</formula>
    </cfRule>
    <cfRule type="expression" dxfId="4299" priority="13">
      <formula>$B27="G.  Achats"</formula>
    </cfRule>
    <cfRule type="expression" dxfId="4298" priority="14">
      <formula>$B27="F.  Entreprises"</formula>
    </cfRule>
    <cfRule type="expression" dxfId="4297" priority="15">
      <formula>$B27="E. Excellence opérationnelle  Banque de détail"</formula>
    </cfRule>
    <cfRule type="expression" dxfId="4296" priority="16">
      <formula>$B27="D. Excellence opérationnelle Expertise transverse"</formula>
    </cfRule>
    <cfRule type="expression" dxfId="4295" priority="17">
      <formula>$B27="C. Gestion des risques"</formula>
    </cfRule>
    <cfRule type="expression" dxfId="4294" priority="18">
      <formula>$B27="B. Vente, Conseil"</formula>
    </cfRule>
    <cfRule type="expression" dxfId="4293" priority="19">
      <formula>$B27="A. Accueil, orientation"</formula>
    </cfRule>
  </conditionalFormatting>
  <printOptions horizontalCentered="1"/>
  <pageMargins left="0.23622047244094491" right="0.23622047244094491" top="0.43" bottom="0.23" header="0" footer="0"/>
  <pageSetup paperSize="9" scale="65" orientation="portrait" r:id="rId1"/>
  <headerFooter>
    <oddFooter>&amp;C&amp;1#&amp;"Calibri"&amp;10&amp;K0078D7C1 - Interne</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42">
    <tabColor theme="9" tint="0.89999084444715716"/>
    <pageSetUpPr fitToPage="1"/>
  </sheetPr>
  <dimension ref="A1:I28"/>
  <sheetViews>
    <sheetView showGridLines="0" topLeftCell="C1" zoomScale="88" zoomScaleNormal="88"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customWidth="1" collapsed="1"/>
    <col min="4" max="4" width="87" style="248" customWidth="1"/>
    <col min="5" max="5" width="10.5" style="210" customWidth="1"/>
    <col min="6" max="6" width="13.33203125" style="412" customWidth="1"/>
    <col min="7" max="7" width="11.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00583 - CONSEILLER SPECIALISE EN PATRIMOINE III.2</v>
      </c>
      <c r="E4" s="271"/>
      <c r="F4" s="413"/>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414" t="s">
        <v>1986</v>
      </c>
      <c r="G5" s="276" t="str">
        <f ca="1">RIGHT(CELL("filename",A1),LEN(CELL("filename",A1))-SEARCH("]",CELL("filename",A1)))</f>
        <v>00583</v>
      </c>
    </row>
    <row r="6" spans="1:7" s="278" customFormat="1" ht="21" customHeight="1">
      <c r="A6" s="273"/>
      <c r="B6" s="274"/>
      <c r="C6" s="275" t="s">
        <v>404</v>
      </c>
      <c r="D6" s="276" t="str">
        <f ca="1">VLOOKUP($G$5,Répertoire_des_fonctions!$A$7:$E$780,3,0)</f>
        <v>CONSEIL BANCAIRE PARTICULIERS</v>
      </c>
      <c r="E6" s="277"/>
      <c r="F6" s="414" t="s">
        <v>1987</v>
      </c>
      <c r="G6" s="276" t="str">
        <f ca="1">VLOOKUP($G$5,Répertoire_des_fonctions!$A$7:$E$780,5,0)</f>
        <v>III.2</v>
      </c>
    </row>
    <row r="7" spans="1:7" s="248" customFormat="1" ht="6.75" customHeight="1">
      <c r="A7" s="268"/>
      <c r="B7" s="279"/>
      <c r="C7" s="662"/>
      <c r="D7" s="285"/>
      <c r="E7" s="282"/>
      <c r="F7" s="415"/>
    </row>
    <row r="8" spans="1:7" s="248" customFormat="1" ht="24.75" customHeight="1">
      <c r="A8" s="268"/>
      <c r="B8" s="279"/>
      <c r="C8" s="414" t="s">
        <v>1988</v>
      </c>
      <c r="D8" s="270" t="s">
        <v>1991</v>
      </c>
      <c r="E8" s="375" t="s">
        <v>1989</v>
      </c>
      <c r="F8" s="413"/>
      <c r="G8" s="283"/>
    </row>
    <row r="9" spans="1:7" s="248" customFormat="1" ht="23.25" customHeight="1">
      <c r="A9" s="268"/>
      <c r="B9" s="279"/>
      <c r="C9" s="275" t="s">
        <v>2012</v>
      </c>
      <c r="D9" s="276"/>
      <c r="E9" s="375" t="s">
        <v>1990</v>
      </c>
      <c r="F9" s="416"/>
      <c r="G9" s="277"/>
    </row>
    <row r="10" spans="1:7" s="236" customFormat="1" ht="6.75" customHeight="1">
      <c r="A10" s="230"/>
      <c r="B10" s="231"/>
      <c r="C10" s="663"/>
      <c r="D10" s="233"/>
      <c r="E10" s="233"/>
      <c r="F10" s="417"/>
      <c r="G10" s="235"/>
    </row>
    <row r="11" spans="1:7" s="237" customFormat="1" ht="27.75" customHeight="1">
      <c r="B11" s="238"/>
      <c r="C11" s="1011" t="s">
        <v>1998</v>
      </c>
      <c r="D11" s="1011"/>
      <c r="E11" s="1011"/>
      <c r="F11" s="1011"/>
      <c r="G11" s="1011"/>
    </row>
    <row r="12" spans="1:7" s="243" customFormat="1" ht="67.5" customHeight="1">
      <c r="A12" s="239" t="s">
        <v>959</v>
      </c>
      <c r="B12" s="408" t="s">
        <v>1982</v>
      </c>
      <c r="C12" s="725" t="s">
        <v>432</v>
      </c>
      <c r="D12" s="725" t="s">
        <v>431</v>
      </c>
      <c r="E12" s="726" t="s">
        <v>1997</v>
      </c>
      <c r="F12" s="727" t="s">
        <v>2056</v>
      </c>
      <c r="G12" s="728" t="s">
        <v>1984</v>
      </c>
    </row>
    <row r="13" spans="1:7" s="243" customFormat="1" ht="136">
      <c r="A13" s="241"/>
      <c r="B13" s="241"/>
      <c r="C13" s="742" t="s">
        <v>12</v>
      </c>
      <c r="D13" s="743" t="s">
        <v>2131</v>
      </c>
      <c r="E13" s="744" t="s">
        <v>1053</v>
      </c>
      <c r="F13" s="418" t="s">
        <v>1996</v>
      </c>
      <c r="G13" s="409"/>
    </row>
    <row r="14" spans="1:7" s="243" customFormat="1" ht="68">
      <c r="A14" s="241"/>
      <c r="B14" s="241"/>
      <c r="C14" s="731" t="s">
        <v>2126</v>
      </c>
      <c r="D14" s="739" t="s">
        <v>414</v>
      </c>
      <c r="E14" s="745" t="s">
        <v>1104</v>
      </c>
      <c r="F14" s="419" t="s">
        <v>1996</v>
      </c>
      <c r="G14" s="410"/>
    </row>
    <row r="15" spans="1:7" s="243" customFormat="1" ht="85">
      <c r="A15" s="241"/>
      <c r="B15" s="241"/>
      <c r="C15" s="731" t="s">
        <v>31</v>
      </c>
      <c r="D15" s="739" t="s">
        <v>2132</v>
      </c>
      <c r="E15" s="745" t="s">
        <v>1140</v>
      </c>
      <c r="F15" s="419" t="s">
        <v>1996</v>
      </c>
      <c r="G15" s="410"/>
    </row>
    <row r="16" spans="1:7" s="248" customFormat="1" ht="34">
      <c r="A16" s="403"/>
      <c r="B16" s="403"/>
      <c r="C16" s="731" t="s">
        <v>55</v>
      </c>
      <c r="D16" s="739" t="s">
        <v>651</v>
      </c>
      <c r="E16" s="745" t="s">
        <v>1234</v>
      </c>
      <c r="F16" s="419" t="s">
        <v>1996</v>
      </c>
      <c r="G16" s="410"/>
    </row>
    <row r="17" spans="1:9" s="248" customFormat="1" ht="51">
      <c r="A17" s="403"/>
      <c r="B17" s="403"/>
      <c r="C17" s="731" t="s">
        <v>56</v>
      </c>
      <c r="D17" s="739" t="s">
        <v>653</v>
      </c>
      <c r="E17" s="745" t="s">
        <v>1243</v>
      </c>
      <c r="F17" s="419" t="s">
        <v>1996</v>
      </c>
      <c r="G17" s="410"/>
    </row>
    <row r="18" spans="1:9" s="248" customFormat="1" ht="68">
      <c r="A18" s="403"/>
      <c r="B18" s="403"/>
      <c r="C18" s="731" t="s">
        <v>423</v>
      </c>
      <c r="D18" s="739" t="s">
        <v>664</v>
      </c>
      <c r="E18" s="745" t="s">
        <v>2118</v>
      </c>
      <c r="F18" s="419" t="s">
        <v>1996</v>
      </c>
      <c r="G18" s="410"/>
    </row>
    <row r="19" spans="1:9" s="248" customFormat="1" ht="68">
      <c r="A19" s="403"/>
      <c r="B19" s="403"/>
      <c r="C19" s="731" t="s">
        <v>2127</v>
      </c>
      <c r="D19" s="739" t="s">
        <v>668</v>
      </c>
      <c r="E19" s="745" t="s">
        <v>1287</v>
      </c>
      <c r="F19" s="419" t="s">
        <v>1996</v>
      </c>
      <c r="G19" s="410"/>
    </row>
    <row r="20" spans="1:9" s="248" customFormat="1" ht="68">
      <c r="A20" s="403"/>
      <c r="B20" s="403"/>
      <c r="C20" s="731" t="s">
        <v>72</v>
      </c>
      <c r="D20" s="739" t="s">
        <v>672</v>
      </c>
      <c r="E20" s="745" t="s">
        <v>1301</v>
      </c>
      <c r="F20" s="419" t="s">
        <v>1996</v>
      </c>
      <c r="G20" s="410"/>
    </row>
    <row r="21" spans="1:9" s="248" customFormat="1" ht="34">
      <c r="A21" s="403"/>
      <c r="B21" s="403"/>
      <c r="C21" s="731" t="s">
        <v>2128</v>
      </c>
      <c r="D21" s="739" t="s">
        <v>2133</v>
      </c>
      <c r="E21" s="745" t="s">
        <v>1444</v>
      </c>
      <c r="F21" s="419" t="s">
        <v>1996</v>
      </c>
      <c r="G21" s="410"/>
    </row>
    <row r="22" spans="1:9" s="248" customFormat="1" ht="68">
      <c r="A22" s="403"/>
      <c r="B22" s="403"/>
      <c r="C22" s="731" t="s">
        <v>2129</v>
      </c>
      <c r="D22" s="739" t="s">
        <v>2134</v>
      </c>
      <c r="E22" s="745" t="s">
        <v>1483</v>
      </c>
      <c r="F22" s="419" t="s">
        <v>1996</v>
      </c>
      <c r="G22" s="410"/>
    </row>
    <row r="23" spans="1:9" s="248" customFormat="1" ht="68">
      <c r="A23" s="403"/>
      <c r="B23" s="403"/>
      <c r="C23" s="731" t="s">
        <v>181</v>
      </c>
      <c r="D23" s="739" t="s">
        <v>2135</v>
      </c>
      <c r="E23" s="745" t="s">
        <v>1489</v>
      </c>
      <c r="F23" s="419" t="s">
        <v>1996</v>
      </c>
      <c r="G23" s="410"/>
    </row>
    <row r="24" spans="1:9" s="248" customFormat="1" ht="68">
      <c r="A24" s="403"/>
      <c r="B24" s="403"/>
      <c r="C24" s="731" t="s">
        <v>184</v>
      </c>
      <c r="D24" s="739" t="s">
        <v>2136</v>
      </c>
      <c r="E24" s="745" t="s">
        <v>1507</v>
      </c>
      <c r="F24" s="419" t="s">
        <v>1996</v>
      </c>
      <c r="G24" s="410"/>
    </row>
    <row r="25" spans="1:9" s="248" customFormat="1" ht="85">
      <c r="A25" s="403"/>
      <c r="B25" s="403"/>
      <c r="C25" s="732" t="s">
        <v>2130</v>
      </c>
      <c r="D25" s="740" t="s">
        <v>2137</v>
      </c>
      <c r="E25" s="746" t="s">
        <v>1495</v>
      </c>
      <c r="F25" s="422" t="s">
        <v>1996</v>
      </c>
      <c r="G25" s="411"/>
    </row>
    <row r="26" spans="1:9" ht="28.25" customHeight="1">
      <c r="C26" s="260" t="s">
        <v>1992</v>
      </c>
      <c r="D26" s="285"/>
      <c r="E26" s="379"/>
      <c r="F26" s="420" t="s">
        <v>1992</v>
      </c>
    </row>
    <row r="27" spans="1:9" s="210" customFormat="1">
      <c r="A27" s="207"/>
      <c r="B27" s="208"/>
      <c r="C27" s="260" t="s">
        <v>1993</v>
      </c>
      <c r="D27" s="285"/>
      <c r="E27" s="379"/>
      <c r="F27" s="420" t="s">
        <v>1995</v>
      </c>
      <c r="G27" s="207"/>
      <c r="H27" s="207"/>
      <c r="I27" s="207"/>
    </row>
    <row r="28" spans="1:9" s="210" customFormat="1">
      <c r="A28" s="207"/>
      <c r="B28" s="208"/>
      <c r="C28" s="669" t="s">
        <v>1994</v>
      </c>
      <c r="D28" s="285"/>
      <c r="E28" s="379"/>
      <c r="F28" s="421" t="s">
        <v>1994</v>
      </c>
      <c r="G28" s="207"/>
      <c r="H28" s="207"/>
      <c r="I28" s="207"/>
    </row>
  </sheetData>
  <autoFilter ref="A12:G12" xr:uid="{00000000-0009-0000-0000-000033000000}"/>
  <mergeCells count="1">
    <mergeCell ref="C11:G11"/>
  </mergeCells>
  <conditionalFormatting sqref="C4 C7 E16:E25">
    <cfRule type="containsText" dxfId="4292" priority="50" operator="containsText" text="Choisie">
      <formula>NOT(ISERROR(SEARCH("Choisie",C4)))</formula>
    </cfRule>
    <cfRule type="containsText" dxfId="4291" priority="51" operator="containsText" text="clé">
      <formula>NOT(ISERROR(SEARCH("clé",C4)))</formula>
    </cfRule>
    <cfRule type="containsText" dxfId="4290" priority="52" operator="containsText" text="UTILE">
      <formula>NOT(ISERROR(SEARCH("UTILE",C4)))</formula>
    </cfRule>
  </conditionalFormatting>
  <conditionalFormatting sqref="F26:F28 B16:C63">
    <cfRule type="expression" dxfId="4289" priority="32">
      <formula>$B16="Z. Compétences Managériales"</formula>
    </cfRule>
    <cfRule type="expression" dxfId="4288" priority="33">
      <formula>$B16="Y. Compétences comportementales"</formula>
    </cfRule>
    <cfRule type="expression" dxfId="4287" priority="34">
      <formula>$B16="X. Digital"</formula>
    </cfRule>
    <cfRule type="expression" dxfId="4286" priority="35">
      <formula>$B16="P.  Projet"</formula>
    </cfRule>
    <cfRule type="expression" dxfId="4285" priority="36">
      <formula>$B16="O.  Communication"</formula>
    </cfRule>
    <cfRule type="expression" dxfId="4284" priority="37">
      <formula>$B16="N .  Système d'informations"</formula>
    </cfRule>
    <cfRule type="expression" dxfId="4283" priority="38">
      <formula>$B16="M.  Marketing"</formula>
    </cfRule>
    <cfRule type="expression" dxfId="4282" priority="39">
      <formula>$B16="L.  Ressources Humaines"</formula>
    </cfRule>
    <cfRule type="expression" dxfId="4281" priority="40">
      <formula>$B16="K.  Audit / Risques"</formula>
    </cfRule>
    <cfRule type="expression" dxfId="4280" priority="41">
      <formula>$B16="J.  Administration / Services Généraux"</formula>
    </cfRule>
    <cfRule type="expression" dxfId="4279" priority="42">
      <formula>$B16="I.  Immobilier"</formula>
    </cfRule>
    <cfRule type="expression" dxfId="4278" priority="43">
      <formula>$B16="H.  Finance / Contrôle de Gestion / Comptabilité"</formula>
    </cfRule>
    <cfRule type="expression" dxfId="4277" priority="44">
      <formula>$B16="G.  Achats"</formula>
    </cfRule>
    <cfRule type="expression" dxfId="4276" priority="45">
      <formula>$B16="F.  Entreprises"</formula>
    </cfRule>
    <cfRule type="expression" dxfId="4275" priority="46">
      <formula>$B16="E. Excellence opérationnelle  Banque de détail"</formula>
    </cfRule>
    <cfRule type="expression" dxfId="4274" priority="47">
      <formula>$B16="D. Excellence opérationnelle Expertise transverse"</formula>
    </cfRule>
    <cfRule type="expression" dxfId="4273" priority="48">
      <formula>$B16="C. Gestion des risques"</formula>
    </cfRule>
    <cfRule type="expression" dxfId="4272" priority="49">
      <formula>$B16="B. Vente, Conseil"</formula>
    </cfRule>
    <cfRule type="expression" dxfId="4271" priority="53">
      <formula>$B16="A. Accueil, orientation"</formula>
    </cfRule>
  </conditionalFormatting>
  <conditionalFormatting sqref="C8 C10">
    <cfRule type="containsText" dxfId="4270" priority="29" operator="containsText" text="Choisie">
      <formula>NOT(ISERROR(SEARCH("Choisie",C8)))</formula>
    </cfRule>
    <cfRule type="containsText" dxfId="4269" priority="30" operator="containsText" text="clé">
      <formula>NOT(ISERROR(SEARCH("clé",C8)))</formula>
    </cfRule>
    <cfRule type="containsText" dxfId="4268" priority="31" operator="containsText" text="UTILE">
      <formula>NOT(ISERROR(SEARCH("UTILE",C8)))</formula>
    </cfRule>
  </conditionalFormatting>
  <printOptions horizontalCentered="1"/>
  <pageMargins left="0.23622047244094491" right="0.23622047244094491" top="0.47" bottom="0.35" header="0" footer="0"/>
  <pageSetup paperSize="9" scale="65" orientation="portrait" r:id="rId1"/>
  <headerFooter>
    <oddFooter>&amp;C&amp;1#&amp;"Calibri"&amp;10&amp;K0078D7C1 - Interne</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43">
    <tabColor theme="9" tint="0.89999084444715716"/>
    <pageSetUpPr fitToPage="1"/>
  </sheetPr>
  <dimension ref="A1:G35"/>
  <sheetViews>
    <sheetView showGridLines="0" topLeftCell="C1" zoomScale="91" zoomScaleNormal="91"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1.6640625" style="208" customWidth="1" collapsed="1"/>
    <col min="4" max="4" width="86.5" style="207" customWidth="1"/>
    <col min="5" max="5" width="12.33203125" style="210" customWidth="1"/>
    <col min="6" max="6" width="12.33203125" style="207" customWidth="1"/>
    <col min="7" max="7" width="11.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98" t="s">
        <v>1985</v>
      </c>
      <c r="D4" s="270" t="str">
        <f ca="1">VLOOKUP($G$5,Répertoire_des_fonctions!$A$7:$E$780,4,0)</f>
        <v>01184 - CONSEILLER SPECIALISE EN PATRIMOINE CONFIRME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01184</v>
      </c>
    </row>
    <row r="6" spans="1:7"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III.3</v>
      </c>
    </row>
    <row r="7" spans="1:7" s="248" customFormat="1" ht="7.5" customHeight="1">
      <c r="A7" s="268"/>
      <c r="B7" s="279"/>
      <c r="C7" s="284"/>
      <c r="D7" s="285"/>
      <c r="E7" s="282"/>
    </row>
    <row r="8" spans="1:7" s="248" customFormat="1" ht="19.5" customHeight="1">
      <c r="A8" s="268"/>
      <c r="B8" s="279"/>
      <c r="C8" s="269" t="s">
        <v>1988</v>
      </c>
      <c r="D8" s="270" t="s">
        <v>1991</v>
      </c>
      <c r="E8" s="276" t="s">
        <v>1989</v>
      </c>
      <c r="F8" s="271"/>
      <c r="G8" s="283"/>
    </row>
    <row r="9" spans="1:7" s="248" customFormat="1" ht="19.5" customHeight="1">
      <c r="A9" s="268"/>
      <c r="B9" s="279"/>
      <c r="C9" s="275" t="s">
        <v>2012</v>
      </c>
      <c r="D9" s="276"/>
      <c r="E9" s="276"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6" customHeight="1">
      <c r="A12" s="239" t="s">
        <v>959</v>
      </c>
      <c r="B12" s="240" t="s">
        <v>1982</v>
      </c>
      <c r="C12" s="263" t="s">
        <v>432</v>
      </c>
      <c r="D12" s="263" t="s">
        <v>431</v>
      </c>
      <c r="E12" s="264" t="s">
        <v>1997</v>
      </c>
      <c r="F12" s="242" t="s">
        <v>2056</v>
      </c>
      <c r="G12" s="242" t="s">
        <v>1984</v>
      </c>
    </row>
    <row r="13" spans="1:7" s="243" customFormat="1" ht="136">
      <c r="A13" s="239"/>
      <c r="B13" s="408"/>
      <c r="C13" s="677" t="s">
        <v>12</v>
      </c>
      <c r="D13" s="684" t="s">
        <v>2131</v>
      </c>
      <c r="E13" s="665" t="s">
        <v>1054</v>
      </c>
      <c r="F13" s="430" t="s">
        <v>1996</v>
      </c>
      <c r="G13" s="431"/>
    </row>
    <row r="14" spans="1:7" s="243" customFormat="1" ht="68">
      <c r="A14" s="239"/>
      <c r="B14" s="408"/>
      <c r="C14" s="679" t="s">
        <v>2126</v>
      </c>
      <c r="D14" s="685" t="s">
        <v>414</v>
      </c>
      <c r="E14" s="667" t="s">
        <v>1105</v>
      </c>
      <c r="F14" s="432" t="s">
        <v>1996</v>
      </c>
      <c r="G14" s="433"/>
    </row>
    <row r="15" spans="1:7" s="243" customFormat="1" ht="85">
      <c r="A15" s="239"/>
      <c r="B15" s="408"/>
      <c r="C15" s="679" t="s">
        <v>31</v>
      </c>
      <c r="D15" s="685" t="s">
        <v>2132</v>
      </c>
      <c r="E15" s="667" t="s">
        <v>1141</v>
      </c>
      <c r="F15" s="432" t="s">
        <v>1996</v>
      </c>
      <c r="G15" s="433"/>
    </row>
    <row r="16" spans="1:7" s="243" customFormat="1" ht="34">
      <c r="A16" s="239"/>
      <c r="B16" s="408"/>
      <c r="C16" s="679" t="s">
        <v>55</v>
      </c>
      <c r="D16" s="685" t="s">
        <v>651</v>
      </c>
      <c r="E16" s="667" t="s">
        <v>1235</v>
      </c>
      <c r="F16" s="432" t="s">
        <v>1996</v>
      </c>
      <c r="G16" s="433"/>
    </row>
    <row r="17" spans="1:7" s="243" customFormat="1" ht="51">
      <c r="A17" s="239"/>
      <c r="B17" s="408"/>
      <c r="C17" s="679" t="s">
        <v>56</v>
      </c>
      <c r="D17" s="685" t="s">
        <v>653</v>
      </c>
      <c r="E17" s="667" t="s">
        <v>1244</v>
      </c>
      <c r="F17" s="432" t="s">
        <v>1996</v>
      </c>
      <c r="G17" s="433"/>
    </row>
    <row r="18" spans="1:7" s="243" customFormat="1" ht="68">
      <c r="A18" s="239"/>
      <c r="B18" s="408"/>
      <c r="C18" s="679" t="s">
        <v>423</v>
      </c>
      <c r="D18" s="685" t="s">
        <v>664</v>
      </c>
      <c r="E18" s="667" t="s">
        <v>2119</v>
      </c>
      <c r="F18" s="432" t="s">
        <v>1996</v>
      </c>
      <c r="G18" s="433"/>
    </row>
    <row r="19" spans="1:7" s="243" customFormat="1" ht="68">
      <c r="A19" s="239"/>
      <c r="B19" s="408"/>
      <c r="C19" s="679" t="s">
        <v>2127</v>
      </c>
      <c r="D19" s="685" t="s">
        <v>668</v>
      </c>
      <c r="E19" s="667" t="s">
        <v>1288</v>
      </c>
      <c r="F19" s="432" t="s">
        <v>1996</v>
      </c>
      <c r="G19" s="433"/>
    </row>
    <row r="20" spans="1:7" s="243" customFormat="1" ht="68">
      <c r="A20" s="239"/>
      <c r="B20" s="408"/>
      <c r="C20" s="679" t="s">
        <v>72</v>
      </c>
      <c r="D20" s="685" t="s">
        <v>672</v>
      </c>
      <c r="E20" s="667" t="s">
        <v>1302</v>
      </c>
      <c r="F20" s="432" t="s">
        <v>1996</v>
      </c>
      <c r="G20" s="433"/>
    </row>
    <row r="21" spans="1:7" s="243" customFormat="1" ht="68">
      <c r="A21" s="239"/>
      <c r="B21" s="408"/>
      <c r="C21" s="679" t="s">
        <v>2129</v>
      </c>
      <c r="D21" s="685" t="s">
        <v>2134</v>
      </c>
      <c r="E21" s="667" t="s">
        <v>1484</v>
      </c>
      <c r="F21" s="432" t="s">
        <v>1996</v>
      </c>
      <c r="G21" s="433"/>
    </row>
    <row r="22" spans="1:7" s="243" customFormat="1" ht="68">
      <c r="A22" s="239"/>
      <c r="B22" s="408"/>
      <c r="C22" s="679" t="s">
        <v>181</v>
      </c>
      <c r="D22" s="685" t="s">
        <v>2135</v>
      </c>
      <c r="E22" s="667" t="s">
        <v>1490</v>
      </c>
      <c r="F22" s="432" t="s">
        <v>1996</v>
      </c>
      <c r="G22" s="433"/>
    </row>
    <row r="23" spans="1:7" s="243" customFormat="1" ht="68">
      <c r="A23" s="239"/>
      <c r="B23" s="408"/>
      <c r="C23" s="679" t="s">
        <v>184</v>
      </c>
      <c r="D23" s="685" t="s">
        <v>2136</v>
      </c>
      <c r="E23" s="667" t="s">
        <v>1508</v>
      </c>
      <c r="F23" s="432" t="s">
        <v>1996</v>
      </c>
      <c r="G23" s="433"/>
    </row>
    <row r="24" spans="1:7" s="243" customFormat="1" ht="85">
      <c r="A24" s="239"/>
      <c r="B24" s="408"/>
      <c r="C24" s="681" t="s">
        <v>2130</v>
      </c>
      <c r="D24" s="686" t="s">
        <v>2137</v>
      </c>
      <c r="E24" s="673" t="s">
        <v>1496</v>
      </c>
      <c r="F24" s="434" t="s">
        <v>1996</v>
      </c>
      <c r="G24" s="435"/>
    </row>
    <row r="25" spans="1:7" ht="27.75" customHeight="1">
      <c r="C25" s="260" t="s">
        <v>1992</v>
      </c>
      <c r="D25" s="261"/>
      <c r="E25" s="379"/>
      <c r="F25" s="260" t="s">
        <v>1992</v>
      </c>
    </row>
    <row r="26" spans="1:7" s="210" customFormat="1">
      <c r="A26" s="207"/>
      <c r="B26" s="208"/>
      <c r="C26" s="260" t="s">
        <v>1993</v>
      </c>
      <c r="D26" s="261"/>
      <c r="E26" s="379"/>
      <c r="F26" s="260" t="s">
        <v>1995</v>
      </c>
      <c r="G26" s="207"/>
    </row>
    <row r="27" spans="1:7" s="210" customFormat="1">
      <c r="A27" s="207"/>
      <c r="B27" s="208"/>
      <c r="C27" s="262" t="s">
        <v>1994</v>
      </c>
      <c r="D27" s="261"/>
      <c r="E27" s="379"/>
      <c r="F27" s="262" t="s">
        <v>1994</v>
      </c>
      <c r="G27" s="207"/>
    </row>
    <row r="28" spans="1:7" s="210" customFormat="1">
      <c r="A28" s="207"/>
      <c r="B28" s="208"/>
      <c r="C28" s="208"/>
      <c r="D28" s="261"/>
      <c r="E28" s="379"/>
      <c r="F28" s="207"/>
      <c r="G28" s="207"/>
    </row>
    <row r="29" spans="1:7" s="210" customFormat="1">
      <c r="A29" s="207"/>
      <c r="B29" s="208"/>
      <c r="C29" s="208"/>
      <c r="D29" s="261"/>
      <c r="E29" s="379"/>
      <c r="F29" s="207"/>
      <c r="G29" s="207"/>
    </row>
    <row r="30" spans="1:7" s="210" customFormat="1">
      <c r="A30" s="207"/>
      <c r="B30" s="208"/>
      <c r="C30" s="208"/>
      <c r="D30" s="261"/>
      <c r="E30" s="379"/>
      <c r="F30" s="207"/>
      <c r="G30" s="207"/>
    </row>
    <row r="31" spans="1:7" s="210" customFormat="1">
      <c r="A31" s="207"/>
      <c r="B31" s="208"/>
      <c r="C31" s="208"/>
      <c r="D31" s="261"/>
      <c r="E31" s="379"/>
      <c r="F31" s="207"/>
      <c r="G31" s="207"/>
    </row>
    <row r="32" spans="1:7" s="210" customFormat="1">
      <c r="A32" s="207"/>
      <c r="B32" s="208"/>
      <c r="C32" s="208"/>
      <c r="D32" s="261"/>
      <c r="E32" s="379"/>
      <c r="F32" s="207"/>
      <c r="G32" s="207"/>
    </row>
    <row r="33" spans="5:5">
      <c r="E33" s="379"/>
    </row>
    <row r="34" spans="5:5">
      <c r="E34" s="379"/>
    </row>
    <row r="35" spans="5:5">
      <c r="E35" s="379"/>
    </row>
  </sheetData>
  <sheetProtection algorithmName="SHA-512" hashValue="aobH0C7K+r032Uyu3xlSEGkuwc+qERQbEVOe2I8VNOJf8lClEErOc2M6IT0vxhy59bL0OQBNixJuId1b19GKwQ==" saltValue="FAXSw7O0nz8yp3hTNI6OxQ==" spinCount="100000" sheet="1" objects="1" scenarios="1"/>
  <autoFilter ref="A12:G24" xr:uid="{00000000-0009-0000-0000-000034000000}"/>
  <mergeCells count="1">
    <mergeCell ref="C11:G11"/>
  </mergeCells>
  <conditionalFormatting sqref="C4 C7">
    <cfRule type="containsText" dxfId="4267" priority="50" operator="containsText" text="Choisie">
      <formula>NOT(ISERROR(SEARCH("Choisie",C4)))</formula>
    </cfRule>
    <cfRule type="containsText" dxfId="4266" priority="51" operator="containsText" text="clé">
      <formula>NOT(ISERROR(SEARCH("clé",C4)))</formula>
    </cfRule>
    <cfRule type="containsText" dxfId="4265" priority="52" operator="containsText" text="UTILE">
      <formula>NOT(ISERROR(SEARCH("UTILE",C4)))</formula>
    </cfRule>
  </conditionalFormatting>
  <conditionalFormatting sqref="B25:C72">
    <cfRule type="expression" dxfId="4264" priority="32">
      <formula>$B25="Z. Compétences Managériales"</formula>
    </cfRule>
    <cfRule type="expression" dxfId="4263" priority="33">
      <formula>$B25="Y. Compétences comportementales"</formula>
    </cfRule>
    <cfRule type="expression" dxfId="4262" priority="34">
      <formula>$B25="X. Digital"</formula>
    </cfRule>
    <cfRule type="expression" dxfId="4261" priority="35">
      <formula>$B25="P.  Projet"</formula>
    </cfRule>
    <cfRule type="expression" dxfId="4260" priority="36">
      <formula>$B25="O.  Communication"</formula>
    </cfRule>
    <cfRule type="expression" dxfId="4259" priority="37">
      <formula>$B25="N .  Système d'informations"</formula>
    </cfRule>
    <cfRule type="expression" dxfId="4258" priority="38">
      <formula>$B25="M.  Marketing"</formula>
    </cfRule>
    <cfRule type="expression" dxfId="4257" priority="39">
      <formula>$B25="L.  Ressources Humaines"</formula>
    </cfRule>
    <cfRule type="expression" dxfId="4256" priority="40">
      <formula>$B25="K.  Audit / Risques"</formula>
    </cfRule>
    <cfRule type="expression" dxfId="4255" priority="41">
      <formula>$B25="J.  Administration / Services Généraux"</formula>
    </cfRule>
    <cfRule type="expression" dxfId="4254" priority="42">
      <formula>$B25="I.  Immobilier"</formula>
    </cfRule>
    <cfRule type="expression" dxfId="4253" priority="43">
      <formula>$B25="H.  Finance / Contrôle de Gestion / Comptabilité"</formula>
    </cfRule>
    <cfRule type="expression" dxfId="4252" priority="44">
      <formula>$B25="G.  Achats"</formula>
    </cfRule>
    <cfRule type="expression" dxfId="4251" priority="45">
      <formula>$B25="F.  Entreprises"</formula>
    </cfRule>
    <cfRule type="expression" dxfId="4250" priority="46">
      <formula>$B25="E. Excellence opérationnelle  Banque de détail"</formula>
    </cfRule>
    <cfRule type="expression" dxfId="4249" priority="47">
      <formula>$B25="D. Excellence opérationnelle Expertise transverse"</formula>
    </cfRule>
    <cfRule type="expression" dxfId="4248" priority="48">
      <formula>$B25="C. Gestion des risques"</formula>
    </cfRule>
    <cfRule type="expression" dxfId="4247" priority="49">
      <formula>$B25="B. Vente, Conseil"</formula>
    </cfRule>
    <cfRule type="expression" dxfId="4246" priority="53">
      <formula>$B25="A. Accueil, orientation"</formula>
    </cfRule>
  </conditionalFormatting>
  <conditionalFormatting sqref="C8 C10">
    <cfRule type="containsText" dxfId="4245" priority="29" operator="containsText" text="Choisie">
      <formula>NOT(ISERROR(SEARCH("Choisie",C8)))</formula>
    </cfRule>
    <cfRule type="containsText" dxfId="4244" priority="30" operator="containsText" text="clé">
      <formula>NOT(ISERROR(SEARCH("clé",C8)))</formula>
    </cfRule>
    <cfRule type="containsText" dxfId="4243" priority="31" operator="containsText" text="UTILE">
      <formula>NOT(ISERROR(SEARCH("UTILE",C8)))</formula>
    </cfRule>
  </conditionalFormatting>
  <conditionalFormatting sqref="F25:F27">
    <cfRule type="expression" dxfId="4242" priority="10">
      <formula>$B25="Z. Compétences Managériales"</formula>
    </cfRule>
    <cfRule type="expression" dxfId="4241" priority="11">
      <formula>$B25="Y. Compétences comportementales"</formula>
    </cfRule>
    <cfRule type="expression" dxfId="4240" priority="12">
      <formula>$B25="X. Digital"</formula>
    </cfRule>
    <cfRule type="expression" dxfId="4239" priority="13">
      <formula>$B25="P.  Projet"</formula>
    </cfRule>
    <cfRule type="expression" dxfId="4238" priority="14">
      <formula>$B25="O.  Communication"</formula>
    </cfRule>
    <cfRule type="expression" dxfId="4237" priority="15">
      <formula>$B25="N .  Système d'informations"</formula>
    </cfRule>
    <cfRule type="expression" dxfId="4236" priority="16">
      <formula>$B25="M.  Marketing"</formula>
    </cfRule>
    <cfRule type="expression" dxfId="4235" priority="17">
      <formula>$B25="L.  Ressources Humaines"</formula>
    </cfRule>
    <cfRule type="expression" dxfId="4234" priority="18">
      <formula>$B25="K.  Audit / Risques"</formula>
    </cfRule>
    <cfRule type="expression" dxfId="4233" priority="19">
      <formula>$B25="J.  Administration / Services Généraux"</formula>
    </cfRule>
    <cfRule type="expression" dxfId="4232" priority="20">
      <formula>$B25="I.  Immobilier"</formula>
    </cfRule>
    <cfRule type="expression" dxfId="4231" priority="21">
      <formula>$B25="H.  Finance / Contrôle de Gestion / Comptabilité"</formula>
    </cfRule>
    <cfRule type="expression" dxfId="4230" priority="22">
      <formula>$B25="G.  Achats"</formula>
    </cfRule>
    <cfRule type="expression" dxfId="4229" priority="23">
      <formula>$B25="F.  Entreprises"</formula>
    </cfRule>
    <cfRule type="expression" dxfId="4228" priority="24">
      <formula>$B25="E. Excellence opérationnelle  Banque de détail"</formula>
    </cfRule>
    <cfRule type="expression" dxfId="4227" priority="25">
      <formula>$B25="D. Excellence opérationnelle Expertise transverse"</formula>
    </cfRule>
    <cfRule type="expression" dxfId="4226" priority="26">
      <formula>$B25="C. Gestion des risques"</formula>
    </cfRule>
    <cfRule type="expression" dxfId="4225" priority="27">
      <formula>$B25="B. Vente, Conseil"</formula>
    </cfRule>
    <cfRule type="expression" dxfId="4224" priority="28">
      <formula>$B25="A. Accueil, orientation"</formula>
    </cfRule>
  </conditionalFormatting>
  <printOptions horizontalCentered="1"/>
  <pageMargins left="0.23622047244094491" right="0.23622047244094491" top="0.52" bottom="0.34" header="0" footer="0"/>
  <pageSetup paperSize="9" scale="67" orientation="portrait" r:id="rId1"/>
  <headerFooter>
    <oddFooter>&amp;C&amp;1#&amp;"Calibri"&amp;10&amp;K0078D7C1 - Interne</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44">
    <tabColor theme="9" tint="0.89999084444715716"/>
    <pageSetUpPr fitToPage="1"/>
  </sheetPr>
  <dimension ref="A1:G28"/>
  <sheetViews>
    <sheetView showGridLines="0" topLeftCell="C2"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80.5" style="248" customWidth="1"/>
    <col min="5" max="5" width="13.1640625" style="210" customWidth="1"/>
    <col min="6" max="7" width="12.83203125" style="207" customWidth="1"/>
    <col min="8"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01179 - GESTIONNAIRE CLIENTELE SF 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01179</v>
      </c>
    </row>
    <row r="6" spans="1:7"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II.3</v>
      </c>
    </row>
    <row r="7" spans="1:7" s="248" customFormat="1" ht="6" customHeight="1">
      <c r="A7" s="268"/>
      <c r="B7" s="279"/>
      <c r="C7" s="662"/>
      <c r="D7" s="285"/>
      <c r="E7" s="282"/>
    </row>
    <row r="8" spans="1:7" s="248" customFormat="1" ht="26" customHeight="1">
      <c r="A8" s="268"/>
      <c r="B8" s="279"/>
      <c r="C8" s="414" t="s">
        <v>1988</v>
      </c>
      <c r="D8" s="270" t="s">
        <v>1991</v>
      </c>
      <c r="E8" s="375" t="s">
        <v>1989</v>
      </c>
      <c r="F8" s="271"/>
      <c r="G8" s="283"/>
    </row>
    <row r="9" spans="1:7" s="248" customFormat="1" ht="1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7.5" customHeight="1">
      <c r="A12" s="426" t="s">
        <v>959</v>
      </c>
      <c r="B12" s="427" t="s">
        <v>1982</v>
      </c>
      <c r="C12" s="320" t="s">
        <v>432</v>
      </c>
      <c r="D12" s="241" t="s">
        <v>431</v>
      </c>
      <c r="E12" s="241" t="s">
        <v>1997</v>
      </c>
      <c r="F12" s="242" t="s">
        <v>2056</v>
      </c>
      <c r="G12" s="242" t="s">
        <v>1984</v>
      </c>
    </row>
    <row r="13" spans="1:7" s="217" customFormat="1" ht="68">
      <c r="A13" s="558"/>
      <c r="B13" s="558"/>
      <c r="C13" s="754" t="s">
        <v>1</v>
      </c>
      <c r="D13" s="748" t="s">
        <v>407</v>
      </c>
      <c r="E13" s="749" t="s">
        <v>994</v>
      </c>
      <c r="F13" s="559" t="s">
        <v>2063</v>
      </c>
      <c r="G13" s="560"/>
    </row>
    <row r="14" spans="1:7" s="217" customFormat="1" ht="68">
      <c r="A14" s="561"/>
      <c r="B14" s="561"/>
      <c r="C14" s="755" t="s">
        <v>3</v>
      </c>
      <c r="D14" s="750" t="s">
        <v>604</v>
      </c>
      <c r="E14" s="751" t="s">
        <v>1004</v>
      </c>
      <c r="F14" s="562" t="s">
        <v>2063</v>
      </c>
      <c r="G14" s="563"/>
    </row>
    <row r="15" spans="1:7" s="217" customFormat="1" ht="85">
      <c r="A15" s="561"/>
      <c r="B15" s="561"/>
      <c r="C15" s="755" t="s">
        <v>9</v>
      </c>
      <c r="D15" s="750" t="s">
        <v>2214</v>
      </c>
      <c r="E15" s="751" t="s">
        <v>1035</v>
      </c>
      <c r="F15" s="562" t="s">
        <v>2063</v>
      </c>
      <c r="G15" s="563"/>
    </row>
    <row r="16" spans="1:7" s="217" customFormat="1" ht="51">
      <c r="A16" s="561"/>
      <c r="B16" s="561"/>
      <c r="C16" s="755" t="s">
        <v>2148</v>
      </c>
      <c r="D16" s="750" t="s">
        <v>2149</v>
      </c>
      <c r="E16" s="751" t="s">
        <v>1108</v>
      </c>
      <c r="F16" s="562" t="s">
        <v>2063</v>
      </c>
      <c r="G16" s="563"/>
    </row>
    <row r="17" spans="1:7" s="217" customFormat="1" ht="68">
      <c r="A17" s="561"/>
      <c r="B17" s="561"/>
      <c r="C17" s="755" t="s">
        <v>64</v>
      </c>
      <c r="D17" s="750" t="s">
        <v>661</v>
      </c>
      <c r="E17" s="751" t="s">
        <v>1259</v>
      </c>
      <c r="F17" s="562" t="s">
        <v>2063</v>
      </c>
      <c r="G17" s="563"/>
    </row>
    <row r="18" spans="1:7" s="217" customFormat="1" ht="68">
      <c r="A18" s="561"/>
      <c r="B18" s="561"/>
      <c r="C18" s="755" t="s">
        <v>69</v>
      </c>
      <c r="D18" s="750" t="s">
        <v>669</v>
      </c>
      <c r="E18" s="751" t="s">
        <v>1291</v>
      </c>
      <c r="F18" s="562" t="s">
        <v>2063</v>
      </c>
      <c r="G18" s="563"/>
    </row>
    <row r="19" spans="1:7" s="217" customFormat="1" ht="102">
      <c r="A19" s="561"/>
      <c r="B19" s="561"/>
      <c r="C19" s="755" t="s">
        <v>170</v>
      </c>
      <c r="D19" s="750" t="s">
        <v>2215</v>
      </c>
      <c r="E19" s="751" t="s">
        <v>1436</v>
      </c>
      <c r="F19" s="562" t="s">
        <v>2063</v>
      </c>
      <c r="G19" s="563"/>
    </row>
    <row r="20" spans="1:7" s="217" customFormat="1" ht="68">
      <c r="A20" s="561"/>
      <c r="B20" s="561"/>
      <c r="C20" s="755" t="s">
        <v>2129</v>
      </c>
      <c r="D20" s="750" t="s">
        <v>2134</v>
      </c>
      <c r="E20" s="751" t="s">
        <v>1481</v>
      </c>
      <c r="F20" s="562" t="s">
        <v>2063</v>
      </c>
      <c r="G20" s="563"/>
    </row>
    <row r="21" spans="1:7" s="217" customFormat="1" ht="68">
      <c r="A21" s="561"/>
      <c r="B21" s="561"/>
      <c r="C21" s="755" t="s">
        <v>181</v>
      </c>
      <c r="D21" s="750" t="s">
        <v>2135</v>
      </c>
      <c r="E21" s="751" t="s">
        <v>1487</v>
      </c>
      <c r="F21" s="562" t="s">
        <v>2063</v>
      </c>
      <c r="G21" s="563"/>
    </row>
    <row r="22" spans="1:7" s="217" customFormat="1" ht="51">
      <c r="A22" s="561"/>
      <c r="B22" s="561"/>
      <c r="C22" s="755" t="s">
        <v>190</v>
      </c>
      <c r="D22" s="750" t="s">
        <v>2216</v>
      </c>
      <c r="E22" s="751" t="s">
        <v>1540</v>
      </c>
      <c r="F22" s="562" t="s">
        <v>2063</v>
      </c>
      <c r="G22" s="563"/>
    </row>
    <row r="23" spans="1:7" s="566" customFormat="1" ht="102">
      <c r="A23" s="564"/>
      <c r="B23" s="565"/>
      <c r="C23" s="755" t="s">
        <v>2130</v>
      </c>
      <c r="D23" s="750" t="s">
        <v>2137</v>
      </c>
      <c r="E23" s="751" t="s">
        <v>1493</v>
      </c>
      <c r="F23" s="562" t="s">
        <v>2063</v>
      </c>
      <c r="G23" s="564"/>
    </row>
    <row r="24" spans="1:7" s="566" customFormat="1" ht="85">
      <c r="A24" s="567"/>
      <c r="B24" s="568"/>
      <c r="C24" s="756" t="s">
        <v>184</v>
      </c>
      <c r="D24" s="752" t="s">
        <v>2136</v>
      </c>
      <c r="E24" s="753" t="s">
        <v>1505</v>
      </c>
      <c r="F24" s="643" t="s">
        <v>2063</v>
      </c>
      <c r="G24" s="567"/>
    </row>
    <row r="26" spans="1:7" ht="27.75" customHeight="1">
      <c r="C26" s="260" t="s">
        <v>1992</v>
      </c>
      <c r="D26" s="285"/>
      <c r="E26" s="379"/>
      <c r="F26" s="260" t="s">
        <v>1992</v>
      </c>
    </row>
    <row r="27" spans="1:7" s="210" customFormat="1">
      <c r="A27" s="207"/>
      <c r="B27" s="208"/>
      <c r="C27" s="260" t="s">
        <v>1993</v>
      </c>
      <c r="D27" s="285"/>
      <c r="E27" s="379"/>
      <c r="F27" s="260" t="s">
        <v>1995</v>
      </c>
      <c r="G27" s="207"/>
    </row>
    <row r="28" spans="1:7" s="210" customFormat="1">
      <c r="A28" s="207"/>
      <c r="B28" s="208"/>
      <c r="C28" s="669" t="s">
        <v>1994</v>
      </c>
      <c r="D28" s="285"/>
      <c r="E28" s="379"/>
      <c r="F28" s="262" t="s">
        <v>1994</v>
      </c>
      <c r="G28" s="207"/>
    </row>
  </sheetData>
  <sheetProtection algorithmName="SHA-512" hashValue="ZIocys6Biqo0hCK8ppp0+pXttPWMkLy0jjecyC78L1fFhN8An39doTcPfObpudfKnDZ2fQTFf+r7biAUVWqAAg==" saltValue="A3L6CCSU655l26fhIeXVag==" spinCount="100000" sheet="1" objects="1" scenarios="1"/>
  <autoFilter ref="A12:G22" xr:uid="{00000000-0009-0000-0000-000035000000}"/>
  <mergeCells count="1">
    <mergeCell ref="C11:G11"/>
  </mergeCells>
  <conditionalFormatting sqref="C4 C7 E13:E22">
    <cfRule type="containsText" dxfId="4223" priority="50" operator="containsText" text="Choisie">
      <formula>NOT(ISERROR(SEARCH("Choisie",C4)))</formula>
    </cfRule>
    <cfRule type="containsText" dxfId="4222" priority="51" operator="containsText" text="clé">
      <formula>NOT(ISERROR(SEARCH("clé",C4)))</formula>
    </cfRule>
    <cfRule type="containsText" dxfId="4221" priority="52" operator="containsText" text="UTILE">
      <formula>NOT(ISERROR(SEARCH("UTILE",C4)))</formula>
    </cfRule>
  </conditionalFormatting>
  <conditionalFormatting sqref="B13:C22 F26:F28 B26:C64">
    <cfRule type="expression" dxfId="4220" priority="32">
      <formula>$B13="Z. Compétences Managériales"</formula>
    </cfRule>
    <cfRule type="expression" dxfId="4219" priority="33">
      <formula>$B13="Y. Compétences comportementales"</formula>
    </cfRule>
    <cfRule type="expression" dxfId="4218" priority="34">
      <formula>$B13="X. Digital"</formula>
    </cfRule>
    <cfRule type="expression" dxfId="4217" priority="35">
      <formula>$B13="P.  Projet"</formula>
    </cfRule>
    <cfRule type="expression" dxfId="4216" priority="36">
      <formula>$B13="O.  Communication"</formula>
    </cfRule>
    <cfRule type="expression" dxfId="4215" priority="37">
      <formula>$B13="N .  Système d'informations"</formula>
    </cfRule>
    <cfRule type="expression" dxfId="4214" priority="38">
      <formula>$B13="M.  Marketing"</formula>
    </cfRule>
    <cfRule type="expression" dxfId="4213" priority="39">
      <formula>$B13="L.  Ressources Humaines"</formula>
    </cfRule>
    <cfRule type="expression" dxfId="4212" priority="40">
      <formula>$B13="K.  Audit / Risques"</formula>
    </cfRule>
    <cfRule type="expression" dxfId="4211" priority="41">
      <formula>$B13="J.  Administration / Services Généraux"</formula>
    </cfRule>
    <cfRule type="expression" dxfId="4210" priority="42">
      <formula>$B13="I.  Immobilier"</formula>
    </cfRule>
    <cfRule type="expression" dxfId="4209" priority="43">
      <formula>$B13="H.  Finance / Contrôle de Gestion / Comptabilité"</formula>
    </cfRule>
    <cfRule type="expression" dxfId="4208" priority="44">
      <formula>$B13="G.  Achats"</formula>
    </cfRule>
    <cfRule type="expression" dxfId="4207" priority="45">
      <formula>$B13="F.  Entreprises"</formula>
    </cfRule>
    <cfRule type="expression" dxfId="4206" priority="46">
      <formula>$B13="E. Excellence opérationnelle  Banque de détail"</formula>
    </cfRule>
    <cfRule type="expression" dxfId="4205" priority="47">
      <formula>$B13="D. Excellence opérationnelle Expertise transverse"</formula>
    </cfRule>
    <cfRule type="expression" dxfId="4204" priority="48">
      <formula>$B13="C. Gestion des risques"</formula>
    </cfRule>
    <cfRule type="expression" dxfId="4203" priority="49">
      <formula>$B13="B. Vente, Conseil"</formula>
    </cfRule>
    <cfRule type="expression" dxfId="4202" priority="53">
      <formula>$B13="A. Accueil, orientation"</formula>
    </cfRule>
  </conditionalFormatting>
  <conditionalFormatting sqref="C8 C10">
    <cfRule type="containsText" dxfId="4201" priority="29" operator="containsText" text="Choisie">
      <formula>NOT(ISERROR(SEARCH("Choisie",C8)))</formula>
    </cfRule>
    <cfRule type="containsText" dxfId="4200" priority="30" operator="containsText" text="clé">
      <formula>NOT(ISERROR(SEARCH("clé",C8)))</formula>
    </cfRule>
    <cfRule type="containsText" dxfId="4199" priority="31" operator="containsText" text="UTILE">
      <formula>NOT(ISERROR(SEARCH("UTILE",C8)))</formula>
    </cfRule>
  </conditionalFormatting>
  <printOptions horizontalCentered="1"/>
  <pageMargins left="0.23622047244094491" right="0.23622047244094491" top="0.74803149606299213" bottom="0.41" header="0" footer="0"/>
  <pageSetup paperSize="9" scale="65" orientation="portrait" r:id="rId1"/>
  <headerFooter>
    <oddFooter>&amp;C&amp;1#&amp;"Calibri"&amp;10&amp;K0078D7C1 - Interne</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45">
    <tabColor theme="9" tint="0.89999084444715716"/>
    <pageSetUpPr fitToPage="1"/>
  </sheetPr>
  <dimension ref="A1:I34"/>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83203125" style="208" customWidth="1" collapsed="1"/>
    <col min="4" max="4" width="83.1640625" style="207" customWidth="1"/>
    <col min="5" max="5" width="9.5" style="210" customWidth="1"/>
    <col min="6" max="7" width="12.83203125" style="207" customWidth="1"/>
    <col min="8" max="16384" width="11.5" style="207"/>
  </cols>
  <sheetData>
    <row r="1" spans="1:7" ht="21">
      <c r="D1" s="209" t="s">
        <v>1983</v>
      </c>
    </row>
    <row r="2" spans="1:7" ht="21">
      <c r="D2" s="386" t="s">
        <v>2051</v>
      </c>
    </row>
    <row r="3" spans="1:7" ht="18" customHeight="1">
      <c r="D3" s="212"/>
    </row>
    <row r="4" spans="1:7" s="248" customFormat="1" ht="21" customHeight="1">
      <c r="A4" s="268"/>
      <c r="B4" s="231"/>
      <c r="C4" s="269" t="s">
        <v>1985</v>
      </c>
      <c r="D4" s="270" t="str">
        <f ca="1">VLOOKUP($G$5,Répertoire_des_fonctions!$A$7:$E$780,4,0)</f>
        <v>01225 - GESTIONNAIRE DE CLIENTELE PROFESSIONNELLE CCPE 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01225</v>
      </c>
    </row>
    <row r="6" spans="1:7"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II.3</v>
      </c>
    </row>
    <row r="7" spans="1:7" s="248" customFormat="1" ht="6.75" customHeight="1">
      <c r="A7" s="230"/>
      <c r="B7" s="279"/>
      <c r="C7" s="280"/>
      <c r="D7" s="281"/>
      <c r="E7" s="282"/>
    </row>
    <row r="8" spans="1:7" s="217" customFormat="1" ht="20" customHeight="1">
      <c r="A8" s="213"/>
      <c r="B8" s="224"/>
      <c r="C8" s="269" t="s">
        <v>1988</v>
      </c>
      <c r="D8" s="270" t="s">
        <v>1991</v>
      </c>
      <c r="E8" s="375" t="s">
        <v>1989</v>
      </c>
      <c r="F8" s="271"/>
      <c r="G8" s="228"/>
    </row>
    <row r="9" spans="1:7" s="217" customFormat="1" ht="18.5" customHeight="1">
      <c r="A9" s="213"/>
      <c r="B9" s="224"/>
      <c r="C9" s="275" t="s">
        <v>2012</v>
      </c>
      <c r="D9" s="276"/>
      <c r="E9" s="375" t="s">
        <v>1990</v>
      </c>
      <c r="F9" s="277"/>
      <c r="G9" s="222"/>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5.25" customHeight="1">
      <c r="A12" s="447" t="s">
        <v>959</v>
      </c>
      <c r="B12" s="847" t="s">
        <v>1982</v>
      </c>
      <c r="C12" s="848" t="s">
        <v>432</v>
      </c>
      <c r="D12" s="848" t="s">
        <v>431</v>
      </c>
      <c r="E12" s="849" t="s">
        <v>1997</v>
      </c>
      <c r="F12" s="850" t="s">
        <v>2056</v>
      </c>
      <c r="G12" s="850" t="s">
        <v>1984</v>
      </c>
    </row>
    <row r="13" spans="1:7" s="243" customFormat="1" ht="85">
      <c r="A13" s="441"/>
      <c r="B13" s="441"/>
      <c r="C13" s="677" t="s">
        <v>9</v>
      </c>
      <c r="D13" s="684" t="s">
        <v>2214</v>
      </c>
      <c r="E13" s="665" t="s">
        <v>1035</v>
      </c>
      <c r="F13" s="430" t="s">
        <v>1996</v>
      </c>
      <c r="G13" s="431"/>
    </row>
    <row r="14" spans="1:7" s="243" customFormat="1" ht="136">
      <c r="A14" s="441"/>
      <c r="B14" s="441"/>
      <c r="C14" s="679" t="s">
        <v>12</v>
      </c>
      <c r="D14" s="685" t="s">
        <v>2131</v>
      </c>
      <c r="E14" s="667" t="s">
        <v>1051</v>
      </c>
      <c r="F14" s="432" t="s">
        <v>1996</v>
      </c>
      <c r="G14" s="433"/>
    </row>
    <row r="15" spans="1:7" s="243" customFormat="1" ht="34">
      <c r="A15" s="441"/>
      <c r="B15" s="441"/>
      <c r="C15" s="679" t="s">
        <v>25</v>
      </c>
      <c r="D15" s="685" t="s">
        <v>415</v>
      </c>
      <c r="E15" s="667" t="s">
        <v>1115</v>
      </c>
      <c r="F15" s="432" t="s">
        <v>1996</v>
      </c>
      <c r="G15" s="433"/>
    </row>
    <row r="16" spans="1:7" s="243" customFormat="1" ht="85">
      <c r="A16" s="441"/>
      <c r="B16" s="441"/>
      <c r="C16" s="679" t="s">
        <v>31</v>
      </c>
      <c r="D16" s="685" t="s">
        <v>2132</v>
      </c>
      <c r="E16" s="667" t="s">
        <v>1138</v>
      </c>
      <c r="F16" s="432" t="s">
        <v>1996</v>
      </c>
      <c r="G16" s="433"/>
    </row>
    <row r="17" spans="1:9" s="243" customFormat="1" ht="34">
      <c r="A17" s="441"/>
      <c r="B17" s="441"/>
      <c r="C17" s="679" t="s">
        <v>424</v>
      </c>
      <c r="D17" s="685" t="s">
        <v>652</v>
      </c>
      <c r="E17" s="667" t="s">
        <v>1236</v>
      </c>
      <c r="F17" s="432" t="s">
        <v>1996</v>
      </c>
      <c r="G17" s="433"/>
    </row>
    <row r="18" spans="1:9" s="243" customFormat="1" ht="68">
      <c r="A18" s="441"/>
      <c r="B18" s="441"/>
      <c r="C18" s="679" t="s">
        <v>69</v>
      </c>
      <c r="D18" s="685" t="s">
        <v>669</v>
      </c>
      <c r="E18" s="667" t="s">
        <v>1291</v>
      </c>
      <c r="F18" s="432" t="s">
        <v>1996</v>
      </c>
      <c r="G18" s="433"/>
    </row>
    <row r="19" spans="1:9" s="243" customFormat="1" ht="68">
      <c r="A19" s="441"/>
      <c r="B19" s="441"/>
      <c r="C19" s="679" t="s">
        <v>70</v>
      </c>
      <c r="D19" s="685" t="s">
        <v>670</v>
      </c>
      <c r="E19" s="667" t="s">
        <v>1297</v>
      </c>
      <c r="F19" s="432" t="s">
        <v>1996</v>
      </c>
      <c r="G19" s="433"/>
    </row>
    <row r="20" spans="1:9" s="243" customFormat="1" ht="68">
      <c r="A20" s="441"/>
      <c r="B20" s="441"/>
      <c r="C20" s="679" t="s">
        <v>181</v>
      </c>
      <c r="D20" s="685" t="s">
        <v>2135</v>
      </c>
      <c r="E20" s="667" t="s">
        <v>1487</v>
      </c>
      <c r="F20" s="432" t="s">
        <v>1996</v>
      </c>
      <c r="G20" s="433"/>
    </row>
    <row r="21" spans="1:9" s="243" customFormat="1" ht="68">
      <c r="A21" s="441"/>
      <c r="B21" s="441"/>
      <c r="C21" s="679" t="s">
        <v>2129</v>
      </c>
      <c r="D21" s="685" t="s">
        <v>2134</v>
      </c>
      <c r="E21" s="667" t="s">
        <v>1481</v>
      </c>
      <c r="F21" s="432" t="s">
        <v>1996</v>
      </c>
      <c r="G21" s="433"/>
    </row>
    <row r="22" spans="1:9" s="243" customFormat="1" ht="85">
      <c r="A22" s="449"/>
      <c r="B22" s="449"/>
      <c r="C22" s="679" t="s">
        <v>2130</v>
      </c>
      <c r="D22" s="685" t="s">
        <v>2137</v>
      </c>
      <c r="E22" s="667" t="s">
        <v>1493</v>
      </c>
      <c r="F22" s="432"/>
      <c r="G22" s="433"/>
    </row>
    <row r="23" spans="1:9" s="243" customFormat="1" ht="68">
      <c r="A23" s="448"/>
      <c r="B23" s="448"/>
      <c r="C23" s="681" t="s">
        <v>184</v>
      </c>
      <c r="D23" s="686" t="s">
        <v>2136</v>
      </c>
      <c r="E23" s="673" t="s">
        <v>1505</v>
      </c>
      <c r="F23" s="434" t="s">
        <v>1996</v>
      </c>
      <c r="G23" s="435"/>
    </row>
    <row r="24" spans="1:9" ht="27.75" customHeight="1">
      <c r="C24" s="260" t="s">
        <v>1992</v>
      </c>
      <c r="D24" s="261"/>
      <c r="E24" s="379"/>
      <c r="F24" s="260" t="s">
        <v>1992</v>
      </c>
    </row>
    <row r="25" spans="1:9" s="210" customFormat="1">
      <c r="A25" s="207"/>
      <c r="B25" s="208"/>
      <c r="C25" s="260" t="s">
        <v>1993</v>
      </c>
      <c r="D25" s="261"/>
      <c r="E25" s="379"/>
      <c r="F25" s="260" t="s">
        <v>1995</v>
      </c>
      <c r="G25" s="207"/>
      <c r="H25" s="207"/>
      <c r="I25" s="207"/>
    </row>
    <row r="26" spans="1:9" s="210" customFormat="1">
      <c r="A26" s="207"/>
      <c r="B26" s="208"/>
      <c r="C26" s="262" t="s">
        <v>1994</v>
      </c>
      <c r="D26" s="261"/>
      <c r="E26" s="379"/>
      <c r="F26" s="262" t="s">
        <v>1994</v>
      </c>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c r="E32" s="379"/>
    </row>
    <row r="33" spans="5:5">
      <c r="E33" s="379"/>
    </row>
    <row r="34" spans="5:5">
      <c r="E34" s="379"/>
    </row>
  </sheetData>
  <sheetProtection algorithmName="SHA-512" hashValue="DwqQiuUy/sFnv/KT7aApB+AjSozk/wDSyVVnUUrd7gI6YXYndRX3aPFtVUO7AurG2EL+n81AcwlrA5FLVYiMig==" saltValue="Q5BnqxkQnIZ2PrJ/lr7DDQ==" spinCount="100000" sheet="1" objects="1" scenarios="1"/>
  <autoFilter ref="A12:G23" xr:uid="{00000000-0009-0000-0000-000036000000}"/>
  <mergeCells count="1">
    <mergeCell ref="C11:G11"/>
  </mergeCells>
  <conditionalFormatting sqref="C4 C7">
    <cfRule type="containsText" dxfId="4198" priority="50" operator="containsText" text="Choisie">
      <formula>NOT(ISERROR(SEARCH("Choisie",C4)))</formula>
    </cfRule>
    <cfRule type="containsText" dxfId="4197" priority="51" operator="containsText" text="clé">
      <formula>NOT(ISERROR(SEARCH("clé",C4)))</formula>
    </cfRule>
    <cfRule type="containsText" dxfId="4196" priority="52" operator="containsText" text="UTILE">
      <formula>NOT(ISERROR(SEARCH("UTILE",C4)))</formula>
    </cfRule>
  </conditionalFormatting>
  <conditionalFormatting sqref="B24:C71">
    <cfRule type="expression" dxfId="4195" priority="32">
      <formula>$B24="Z. Compétences Managériales"</formula>
    </cfRule>
    <cfRule type="expression" dxfId="4194" priority="33">
      <formula>$B24="Y. Compétences comportementales"</formula>
    </cfRule>
    <cfRule type="expression" dxfId="4193" priority="34">
      <formula>$B24="X. Digital"</formula>
    </cfRule>
    <cfRule type="expression" dxfId="4192" priority="35">
      <formula>$B24="P.  Projet"</formula>
    </cfRule>
    <cfRule type="expression" dxfId="4191" priority="36">
      <formula>$B24="O.  Communication"</formula>
    </cfRule>
    <cfRule type="expression" dxfId="4190" priority="37">
      <formula>$B24="N .  Système d'informations"</formula>
    </cfRule>
    <cfRule type="expression" dxfId="4189" priority="38">
      <formula>$B24="M.  Marketing"</formula>
    </cfRule>
    <cfRule type="expression" dxfId="4188" priority="39">
      <formula>$B24="L.  Ressources Humaines"</formula>
    </cfRule>
    <cfRule type="expression" dxfId="4187" priority="40">
      <formula>$B24="K.  Audit / Risques"</formula>
    </cfRule>
    <cfRule type="expression" dxfId="4186" priority="41">
      <formula>$B24="J.  Administration / Services Généraux"</formula>
    </cfRule>
    <cfRule type="expression" dxfId="4185" priority="42">
      <formula>$B24="I.  Immobilier"</formula>
    </cfRule>
    <cfRule type="expression" dxfId="4184" priority="43">
      <formula>$B24="H.  Finance / Contrôle de Gestion / Comptabilité"</formula>
    </cfRule>
    <cfRule type="expression" dxfId="4183" priority="44">
      <formula>$B24="G.  Achats"</formula>
    </cfRule>
    <cfRule type="expression" dxfId="4182" priority="45">
      <formula>$B24="F.  Entreprises"</formula>
    </cfRule>
    <cfRule type="expression" dxfId="4181" priority="46">
      <formula>$B24="E. Excellence opérationnelle  Banque de détail"</formula>
    </cfRule>
    <cfRule type="expression" dxfId="4180" priority="47">
      <formula>$B24="D. Excellence opérationnelle Expertise transverse"</formula>
    </cfRule>
    <cfRule type="expression" dxfId="4179" priority="48">
      <formula>$B24="C. Gestion des risques"</formula>
    </cfRule>
    <cfRule type="expression" dxfId="4178" priority="49">
      <formula>$B24="B. Vente, Conseil"</formula>
    </cfRule>
    <cfRule type="expression" dxfId="4177" priority="53">
      <formula>$B24="A. Accueil, orientation"</formula>
    </cfRule>
  </conditionalFormatting>
  <conditionalFormatting sqref="C8 C10">
    <cfRule type="containsText" dxfId="4176" priority="29" operator="containsText" text="Choisie">
      <formula>NOT(ISERROR(SEARCH("Choisie",C8)))</formula>
    </cfRule>
    <cfRule type="containsText" dxfId="4175" priority="30" operator="containsText" text="clé">
      <formula>NOT(ISERROR(SEARCH("clé",C8)))</formula>
    </cfRule>
    <cfRule type="containsText" dxfId="4174" priority="31" operator="containsText" text="UTILE">
      <formula>NOT(ISERROR(SEARCH("UTILE",C8)))</formula>
    </cfRule>
  </conditionalFormatting>
  <conditionalFormatting sqref="F24:F26">
    <cfRule type="expression" dxfId="4173" priority="10">
      <formula>$B24="Z. Compétences Managériales"</formula>
    </cfRule>
    <cfRule type="expression" dxfId="4172" priority="11">
      <formula>$B24="Y. Compétences comportementales"</formula>
    </cfRule>
    <cfRule type="expression" dxfId="4171" priority="12">
      <formula>$B24="X. Digital"</formula>
    </cfRule>
    <cfRule type="expression" dxfId="4170" priority="13">
      <formula>$B24="P.  Projet"</formula>
    </cfRule>
    <cfRule type="expression" dxfId="4169" priority="14">
      <formula>$B24="O.  Communication"</formula>
    </cfRule>
    <cfRule type="expression" dxfId="4168" priority="15">
      <formula>$B24="N .  Système d'informations"</formula>
    </cfRule>
    <cfRule type="expression" dxfId="4167" priority="16">
      <formula>$B24="M.  Marketing"</formula>
    </cfRule>
    <cfRule type="expression" dxfId="4166" priority="17">
      <formula>$B24="L.  Ressources Humaines"</formula>
    </cfRule>
    <cfRule type="expression" dxfId="4165" priority="18">
      <formula>$B24="K.  Audit / Risques"</formula>
    </cfRule>
    <cfRule type="expression" dxfId="4164" priority="19">
      <formula>$B24="J.  Administration / Services Généraux"</formula>
    </cfRule>
    <cfRule type="expression" dxfId="4163" priority="20">
      <formula>$B24="I.  Immobilier"</formula>
    </cfRule>
    <cfRule type="expression" dxfId="4162" priority="21">
      <formula>$B24="H.  Finance / Contrôle de Gestion / Comptabilité"</formula>
    </cfRule>
    <cfRule type="expression" dxfId="4161" priority="22">
      <formula>$B24="G.  Achats"</formula>
    </cfRule>
    <cfRule type="expression" dxfId="4160" priority="23">
      <formula>$B24="F.  Entreprises"</formula>
    </cfRule>
    <cfRule type="expression" dxfId="4159" priority="24">
      <formula>$B24="E. Excellence opérationnelle  Banque de détail"</formula>
    </cfRule>
    <cfRule type="expression" dxfId="4158" priority="25">
      <formula>$B24="D. Excellence opérationnelle Expertise transverse"</formula>
    </cfRule>
    <cfRule type="expression" dxfId="4157" priority="26">
      <formula>$B24="C. Gestion des risques"</formula>
    </cfRule>
    <cfRule type="expression" dxfId="4156" priority="27">
      <formula>$B24="B. Vente, Conseil"</formula>
    </cfRule>
    <cfRule type="expression" dxfId="4155" priority="28">
      <formula>$B24="A. Accueil, orientation"</formula>
    </cfRule>
  </conditionalFormatting>
  <printOptions horizontalCentered="1"/>
  <pageMargins left="0.23622047244094491" right="0.23622047244094491" top="0.74803149606299213" bottom="0.74803149606299213" header="0" footer="0"/>
  <pageSetup paperSize="9" scale="66" orientation="portrait" r:id="rId1"/>
  <headerFooter>
    <oddFooter>&amp;C&amp;1#&amp;"Calibri"&amp;10&amp;K0078D7C1 - Interne</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46">
    <tabColor theme="9" tint="0.89999084444715716"/>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6" width="15.16406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25034 - GUICHETIER A DISTANCE / SERVICE CONSOMMATEUR II.1</v>
      </c>
      <c r="E4" s="271"/>
      <c r="F4" s="271"/>
      <c r="G4" s="272" t="str">
        <f ca="1">HYPERLINK("#Matrice!"&amp;ADDRESS(3,4+MATCH(D4,Matrice!$E$3:$AOP$3,0)),"Go")</f>
        <v>Go</v>
      </c>
    </row>
    <row r="5" spans="1:7" s="278" customFormat="1" ht="21" customHeight="1">
      <c r="A5" s="273"/>
      <c r="B5" s="274"/>
      <c r="C5" s="275" t="s">
        <v>403</v>
      </c>
      <c r="D5" s="276" t="str">
        <f ca="1">VLOOKUP($G$5,Répertoire_des_fonctions!$A$7:$E$780,2,0)</f>
        <v>ACCUEIL CONSEIL ET VENTE</v>
      </c>
      <c r="E5" s="277"/>
      <c r="F5" s="276" t="s">
        <v>1986</v>
      </c>
      <c r="G5" s="276" t="str">
        <f ca="1">RIGHT(CELL("filename",A1),LEN(CELL("filename",A1))-SEARCH("]",CELL("filename",A1)))</f>
        <v>25034</v>
      </c>
    </row>
    <row r="6" spans="1:7" s="278" customFormat="1" ht="21" customHeight="1">
      <c r="A6" s="273"/>
      <c r="B6" s="274"/>
      <c r="C6" s="275" t="s">
        <v>404</v>
      </c>
      <c r="D6" s="276" t="str">
        <f ca="1">VLOOKUP($G$5,Répertoire_des_fonctions!$A$7:$E$780,3,0)</f>
        <v>CHARGE DE CLIENTELE</v>
      </c>
      <c r="E6" s="277"/>
      <c r="F6" s="276" t="s">
        <v>1987</v>
      </c>
      <c r="G6" s="276" t="str">
        <f ca="1">VLOOKUP($G$5,Répertoire_des_fonctions!$A$7:$E$780,5,0)</f>
        <v>II.1</v>
      </c>
    </row>
    <row r="7" spans="1:7" s="248" customFormat="1" ht="5.25" customHeight="1">
      <c r="A7" s="268"/>
      <c r="B7" s="279"/>
      <c r="C7" s="662"/>
      <c r="D7" s="285"/>
      <c r="E7" s="282"/>
    </row>
    <row r="8" spans="1:7" s="248" customFormat="1" ht="22.25" customHeight="1">
      <c r="A8" s="268"/>
      <c r="B8" s="279"/>
      <c r="C8" s="414" t="s">
        <v>1988</v>
      </c>
      <c r="D8" s="270" t="s">
        <v>1991</v>
      </c>
      <c r="E8" s="375" t="s">
        <v>1989</v>
      </c>
      <c r="F8" s="271"/>
      <c r="G8" s="283"/>
    </row>
    <row r="9" spans="1:7" s="248" customFormat="1" ht="18.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5.25" customHeight="1">
      <c r="A12" s="239" t="s">
        <v>959</v>
      </c>
      <c r="B12" s="408" t="s">
        <v>1982</v>
      </c>
      <c r="C12" s="856" t="s">
        <v>432</v>
      </c>
      <c r="D12" s="856" t="s">
        <v>431</v>
      </c>
      <c r="E12" s="552" t="s">
        <v>1997</v>
      </c>
      <c r="F12" s="850" t="s">
        <v>2056</v>
      </c>
      <c r="G12" s="850" t="s">
        <v>1984</v>
      </c>
    </row>
    <row r="13" spans="1:7" s="243" customFormat="1" ht="64">
      <c r="A13" s="239"/>
      <c r="B13" s="408"/>
      <c r="C13" s="851" t="s">
        <v>1</v>
      </c>
      <c r="D13" s="852" t="s">
        <v>407</v>
      </c>
      <c r="E13" s="853" t="s">
        <v>992</v>
      </c>
      <c r="F13" s="854" t="s">
        <v>1996</v>
      </c>
      <c r="G13" s="855"/>
    </row>
    <row r="14" spans="1:7" s="243" customFormat="1" ht="34">
      <c r="A14" s="239"/>
      <c r="B14" s="408"/>
      <c r="C14" s="679" t="s">
        <v>2</v>
      </c>
      <c r="D14" s="691" t="s">
        <v>603</v>
      </c>
      <c r="E14" s="692" t="s">
        <v>998</v>
      </c>
      <c r="F14" s="432" t="s">
        <v>1996</v>
      </c>
      <c r="G14" s="433"/>
    </row>
    <row r="15" spans="1:7" s="243" customFormat="1" ht="48">
      <c r="A15" s="239"/>
      <c r="B15" s="408"/>
      <c r="C15" s="679" t="s">
        <v>5</v>
      </c>
      <c r="D15" s="691" t="s">
        <v>605</v>
      </c>
      <c r="E15" s="692" t="s">
        <v>1014</v>
      </c>
      <c r="F15" s="432" t="s">
        <v>1996</v>
      </c>
      <c r="G15" s="433"/>
    </row>
    <row r="16" spans="1:7" s="243" customFormat="1" ht="80">
      <c r="A16" s="239"/>
      <c r="B16" s="408"/>
      <c r="C16" s="679" t="s">
        <v>9</v>
      </c>
      <c r="D16" s="691" t="s">
        <v>2214</v>
      </c>
      <c r="E16" s="692" t="s">
        <v>1033</v>
      </c>
      <c r="F16" s="432" t="s">
        <v>1996</v>
      </c>
      <c r="G16" s="433"/>
    </row>
    <row r="17" spans="1:9" s="243" customFormat="1" ht="34">
      <c r="A17" s="239"/>
      <c r="B17" s="408"/>
      <c r="C17" s="679" t="s">
        <v>30</v>
      </c>
      <c r="D17" s="691" t="s">
        <v>2217</v>
      </c>
      <c r="E17" s="692" t="s">
        <v>1130</v>
      </c>
      <c r="F17" s="432" t="s">
        <v>1996</v>
      </c>
      <c r="G17" s="433"/>
    </row>
    <row r="18" spans="1:9" s="243" customFormat="1" ht="48">
      <c r="A18" s="239"/>
      <c r="B18" s="408"/>
      <c r="C18" s="679" t="s">
        <v>32</v>
      </c>
      <c r="D18" s="691" t="s">
        <v>2218</v>
      </c>
      <c r="E18" s="692" t="s">
        <v>1142</v>
      </c>
      <c r="F18" s="432" t="s">
        <v>1996</v>
      </c>
      <c r="G18" s="433"/>
    </row>
    <row r="19" spans="1:9" s="243" customFormat="1" ht="64">
      <c r="A19" s="239"/>
      <c r="B19" s="408"/>
      <c r="C19" s="679" t="s">
        <v>64</v>
      </c>
      <c r="D19" s="691" t="s">
        <v>661</v>
      </c>
      <c r="E19" s="692" t="s">
        <v>1257</v>
      </c>
      <c r="F19" s="432" t="s">
        <v>1996</v>
      </c>
      <c r="G19" s="433"/>
    </row>
    <row r="20" spans="1:9" s="243" customFormat="1" ht="64">
      <c r="A20" s="239"/>
      <c r="B20" s="408"/>
      <c r="C20" s="679" t="s">
        <v>66</v>
      </c>
      <c r="D20" s="691" t="s">
        <v>666</v>
      </c>
      <c r="E20" s="692" t="s">
        <v>1275</v>
      </c>
      <c r="F20" s="432" t="s">
        <v>1996</v>
      </c>
      <c r="G20" s="433"/>
    </row>
    <row r="21" spans="1:9" s="243" customFormat="1" ht="64">
      <c r="A21" s="239"/>
      <c r="B21" s="408"/>
      <c r="C21" s="679" t="s">
        <v>174</v>
      </c>
      <c r="D21" s="691" t="s">
        <v>620</v>
      </c>
      <c r="E21" s="692" t="s">
        <v>1456</v>
      </c>
      <c r="F21" s="432" t="s">
        <v>1996</v>
      </c>
      <c r="G21" s="433"/>
    </row>
    <row r="22" spans="1:9" s="243" customFormat="1" ht="64">
      <c r="A22" s="239"/>
      <c r="B22" s="408"/>
      <c r="C22" s="679" t="s">
        <v>2129</v>
      </c>
      <c r="D22" s="691" t="s">
        <v>2134</v>
      </c>
      <c r="E22" s="692" t="s">
        <v>1479</v>
      </c>
      <c r="F22" s="432" t="s">
        <v>1996</v>
      </c>
      <c r="G22" s="433"/>
    </row>
    <row r="23" spans="1:9" s="243" customFormat="1" ht="80">
      <c r="A23" s="239"/>
      <c r="B23" s="408"/>
      <c r="C23" s="679" t="s">
        <v>2130</v>
      </c>
      <c r="D23" s="691" t="s">
        <v>2137</v>
      </c>
      <c r="E23" s="692" t="s">
        <v>1491</v>
      </c>
      <c r="F23" s="432" t="s">
        <v>1996</v>
      </c>
      <c r="G23" s="433"/>
    </row>
    <row r="24" spans="1:9" s="243" customFormat="1" ht="64">
      <c r="A24" s="239"/>
      <c r="B24" s="408"/>
      <c r="C24" s="681" t="s">
        <v>184</v>
      </c>
      <c r="D24" s="694" t="s">
        <v>2136</v>
      </c>
      <c r="E24" s="695" t="s">
        <v>1503</v>
      </c>
      <c r="F24" s="434" t="s">
        <v>1996</v>
      </c>
      <c r="G24" s="435"/>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sheetData>
  <autoFilter ref="A12:G24" xr:uid="{00000000-0009-0000-0000-000037000000}"/>
  <mergeCells count="1">
    <mergeCell ref="C11:G11"/>
  </mergeCells>
  <conditionalFormatting sqref="C4 C7">
    <cfRule type="containsText" dxfId="4154" priority="50" operator="containsText" text="Choisie">
      <formula>NOT(ISERROR(SEARCH("Choisie",C4)))</formula>
    </cfRule>
    <cfRule type="containsText" dxfId="4153" priority="51" operator="containsText" text="clé">
      <formula>NOT(ISERROR(SEARCH("clé",C4)))</formula>
    </cfRule>
    <cfRule type="containsText" dxfId="4152" priority="52" operator="containsText" text="UTILE">
      <formula>NOT(ISERROR(SEARCH("UTILE",C4)))</formula>
    </cfRule>
  </conditionalFormatting>
  <conditionalFormatting sqref="B25:C72">
    <cfRule type="expression" dxfId="4151" priority="32">
      <formula>$B25="Z. Compétences Managériales"</formula>
    </cfRule>
    <cfRule type="expression" dxfId="4150" priority="33">
      <formula>$B25="Y. Compétences comportementales"</formula>
    </cfRule>
    <cfRule type="expression" dxfId="4149" priority="34">
      <formula>$B25="X. Digital"</formula>
    </cfRule>
    <cfRule type="expression" dxfId="4148" priority="35">
      <formula>$B25="P.  Projet"</formula>
    </cfRule>
    <cfRule type="expression" dxfId="4147" priority="36">
      <formula>$B25="O.  Communication"</formula>
    </cfRule>
    <cfRule type="expression" dxfId="4146" priority="37">
      <formula>$B25="N .  Système d'informations"</formula>
    </cfRule>
    <cfRule type="expression" dxfId="4145" priority="38">
      <formula>$B25="M.  Marketing"</formula>
    </cfRule>
    <cfRule type="expression" dxfId="4144" priority="39">
      <formula>$B25="L.  Ressources Humaines"</formula>
    </cfRule>
    <cfRule type="expression" dxfId="4143" priority="40">
      <formula>$B25="K.  Audit / Risques"</formula>
    </cfRule>
    <cfRule type="expression" dxfId="4142" priority="41">
      <formula>$B25="J.  Administration / Services Généraux"</formula>
    </cfRule>
    <cfRule type="expression" dxfId="4141" priority="42">
      <formula>$B25="I.  Immobilier"</formula>
    </cfRule>
    <cfRule type="expression" dxfId="4140" priority="43">
      <formula>$B25="H.  Finance / Contrôle de Gestion / Comptabilité"</formula>
    </cfRule>
    <cfRule type="expression" dxfId="4139" priority="44">
      <formula>$B25="G.  Achats"</formula>
    </cfRule>
    <cfRule type="expression" dxfId="4138" priority="45">
      <formula>$B25="F.  Entreprises"</formula>
    </cfRule>
    <cfRule type="expression" dxfId="4137" priority="46">
      <formula>$B25="E. Excellence opérationnelle  Banque de détail"</formula>
    </cfRule>
    <cfRule type="expression" dxfId="4136" priority="47">
      <formula>$B25="D. Excellence opérationnelle Expertise transverse"</formula>
    </cfRule>
    <cfRule type="expression" dxfId="4135" priority="48">
      <formula>$B25="C. Gestion des risques"</formula>
    </cfRule>
    <cfRule type="expression" dxfId="4134" priority="49">
      <formula>$B25="B. Vente, Conseil"</formula>
    </cfRule>
    <cfRule type="expression" dxfId="4133" priority="53">
      <formula>$B25="A. Accueil, orientation"</formula>
    </cfRule>
  </conditionalFormatting>
  <conditionalFormatting sqref="C8 C10">
    <cfRule type="containsText" dxfId="4132" priority="29" operator="containsText" text="Choisie">
      <formula>NOT(ISERROR(SEARCH("Choisie",C8)))</formula>
    </cfRule>
    <cfRule type="containsText" dxfId="4131" priority="30" operator="containsText" text="clé">
      <formula>NOT(ISERROR(SEARCH("clé",C8)))</formula>
    </cfRule>
    <cfRule type="containsText" dxfId="4130" priority="31" operator="containsText" text="UTILE">
      <formula>NOT(ISERROR(SEARCH("UTILE",C8)))</formula>
    </cfRule>
  </conditionalFormatting>
  <conditionalFormatting sqref="F25:F27">
    <cfRule type="expression" dxfId="4129" priority="10">
      <formula>$B25="Z. Compétences Managériales"</formula>
    </cfRule>
    <cfRule type="expression" dxfId="4128" priority="11">
      <formula>$B25="Y. Compétences comportementales"</formula>
    </cfRule>
    <cfRule type="expression" dxfId="4127" priority="12">
      <formula>$B25="X. Digital"</formula>
    </cfRule>
    <cfRule type="expression" dxfId="4126" priority="13">
      <formula>$B25="P.  Projet"</formula>
    </cfRule>
    <cfRule type="expression" dxfId="4125" priority="14">
      <formula>$B25="O.  Communication"</formula>
    </cfRule>
    <cfRule type="expression" dxfId="4124" priority="15">
      <formula>$B25="N .  Système d'informations"</formula>
    </cfRule>
    <cfRule type="expression" dxfId="4123" priority="16">
      <formula>$B25="M.  Marketing"</formula>
    </cfRule>
    <cfRule type="expression" dxfId="4122" priority="17">
      <formula>$B25="L.  Ressources Humaines"</formula>
    </cfRule>
    <cfRule type="expression" dxfId="4121" priority="18">
      <formula>$B25="K.  Audit / Risques"</formula>
    </cfRule>
    <cfRule type="expression" dxfId="4120" priority="19">
      <formula>$B25="J.  Administration / Services Généraux"</formula>
    </cfRule>
    <cfRule type="expression" dxfId="4119" priority="20">
      <formula>$B25="I.  Immobilier"</formula>
    </cfRule>
    <cfRule type="expression" dxfId="4118" priority="21">
      <formula>$B25="H.  Finance / Contrôle de Gestion / Comptabilité"</formula>
    </cfRule>
    <cfRule type="expression" dxfId="4117" priority="22">
      <formula>$B25="G.  Achats"</formula>
    </cfRule>
    <cfRule type="expression" dxfId="4116" priority="23">
      <formula>$B25="F.  Entreprises"</formula>
    </cfRule>
    <cfRule type="expression" dxfId="4115" priority="24">
      <formula>$B25="E. Excellence opérationnelle  Banque de détail"</formula>
    </cfRule>
    <cfRule type="expression" dxfId="4114" priority="25">
      <formula>$B25="D. Excellence opérationnelle Expertise transverse"</formula>
    </cfRule>
    <cfRule type="expression" dxfId="4113" priority="26">
      <formula>$B25="C. Gestion des risques"</formula>
    </cfRule>
    <cfRule type="expression" dxfId="4112" priority="27">
      <formula>$B25="B. Vente, Conseil"</formula>
    </cfRule>
    <cfRule type="expression" dxfId="4111" priority="28">
      <formula>$B25="A. Accueil, orientation"</formula>
    </cfRule>
  </conditionalFormatting>
  <printOptions horizontalCentered="1"/>
  <pageMargins left="0.23622047244094491" right="0.23622047244094491" top="0.74803149606299213" bottom="0.74803149606299213" header="0" footer="0"/>
  <pageSetup paperSize="9" scale="71" orientation="portrait" r:id="rId1"/>
  <headerFooter>
    <oddFooter>&amp;C&amp;1#&amp;"Calibri"&amp;10&amp;K0078D7C1 - Interne</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47">
    <tabColor theme="9" tint="0.89999084444715716"/>
    <pageSetUpPr fitToPage="1"/>
  </sheetPr>
  <dimension ref="A1:H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83203125" style="279" customWidth="1" collapsed="1"/>
    <col min="4" max="4" width="77.33203125" style="248" customWidth="1"/>
    <col min="5" max="5" width="9.5" style="210" customWidth="1"/>
    <col min="6" max="6" width="14.6640625" style="207" customWidth="1"/>
    <col min="7" max="7" width="12.83203125" style="207" customWidth="1"/>
    <col min="8"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25042 - GUICHETIER A DISTANCE CONFIRME / SERVICE CONSOMMATEUR II.2</v>
      </c>
      <c r="E4" s="271"/>
      <c r="F4" s="271"/>
      <c r="G4" s="272" t="str">
        <f ca="1">HYPERLINK("#Matrice!"&amp;ADDRESS(3,4+MATCH(D4,Matrice!$E$3:$AOP$3,0)),"Go")</f>
        <v>Go</v>
      </c>
    </row>
    <row r="5" spans="1:7" s="278" customFormat="1" ht="21" customHeight="1">
      <c r="A5" s="273"/>
      <c r="B5" s="274"/>
      <c r="C5" s="275" t="s">
        <v>403</v>
      </c>
      <c r="D5" s="276" t="str">
        <f ca="1">VLOOKUP($G$5,Répertoire_des_fonctions!$A$7:$E$780,2,0)</f>
        <v>ACCUEIL CONSEIL ET VENTE</v>
      </c>
      <c r="E5" s="277"/>
      <c r="F5" s="276" t="s">
        <v>1986</v>
      </c>
      <c r="G5" s="276" t="str">
        <f ca="1">RIGHT(CELL("filename",A1),LEN(CELL("filename",A1))-SEARCH("]",CELL("filename",A1)))</f>
        <v>25042</v>
      </c>
    </row>
    <row r="6" spans="1:7" s="278" customFormat="1" ht="21" customHeight="1">
      <c r="A6" s="273"/>
      <c r="B6" s="274"/>
      <c r="C6" s="275" t="s">
        <v>404</v>
      </c>
      <c r="D6" s="276" t="str">
        <f ca="1">VLOOKUP($G$5,Répertoire_des_fonctions!$A$7:$E$780,3,0)</f>
        <v>CHARGE DE CLIENTELE</v>
      </c>
      <c r="E6" s="277"/>
      <c r="F6" s="276" t="s">
        <v>1987</v>
      </c>
      <c r="G6" s="276" t="str">
        <f ca="1">VLOOKUP($G$5,Répertoire_des_fonctions!$A$7:$E$780,5,0)</f>
        <v>II.2</v>
      </c>
    </row>
    <row r="7" spans="1:7" s="248" customFormat="1" ht="10.5" customHeight="1">
      <c r="A7" s="268"/>
      <c r="B7" s="279"/>
      <c r="C7" s="662"/>
      <c r="D7" s="285"/>
      <c r="E7" s="282"/>
    </row>
    <row r="8" spans="1:7" s="248" customFormat="1" ht="18"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8.5" customHeight="1">
      <c r="A12" s="239" t="s">
        <v>959</v>
      </c>
      <c r="B12" s="240" t="s">
        <v>1982</v>
      </c>
      <c r="C12" s="241" t="s">
        <v>432</v>
      </c>
      <c r="D12" s="241" t="s">
        <v>431</v>
      </c>
      <c r="E12" s="241" t="s">
        <v>1997</v>
      </c>
      <c r="F12" s="242" t="s">
        <v>2056</v>
      </c>
      <c r="G12" s="242" t="s">
        <v>1984</v>
      </c>
    </row>
    <row r="13" spans="1:7" s="243" customFormat="1" ht="58.5" customHeight="1">
      <c r="A13" s="239"/>
      <c r="B13" s="408"/>
      <c r="C13" s="677" t="s">
        <v>2</v>
      </c>
      <c r="D13" s="688" t="s">
        <v>603</v>
      </c>
      <c r="E13" s="689" t="s">
        <v>999</v>
      </c>
      <c r="F13" s="430" t="s">
        <v>1996</v>
      </c>
      <c r="G13" s="431"/>
    </row>
    <row r="14" spans="1:7" s="243" customFormat="1" ht="58.5" customHeight="1">
      <c r="A14" s="239"/>
      <c r="B14" s="408"/>
      <c r="C14" s="679" t="s">
        <v>5</v>
      </c>
      <c r="D14" s="691" t="s">
        <v>605</v>
      </c>
      <c r="E14" s="692" t="s">
        <v>1015</v>
      </c>
      <c r="F14" s="432" t="s">
        <v>1996</v>
      </c>
      <c r="G14" s="433"/>
    </row>
    <row r="15" spans="1:7" s="243" customFormat="1" ht="58.5" customHeight="1">
      <c r="A15" s="239"/>
      <c r="B15" s="408"/>
      <c r="C15" s="679" t="s">
        <v>9</v>
      </c>
      <c r="D15" s="691" t="s">
        <v>2214</v>
      </c>
      <c r="E15" s="692" t="s">
        <v>1034</v>
      </c>
      <c r="F15" s="432" t="s">
        <v>1996</v>
      </c>
      <c r="G15" s="433"/>
    </row>
    <row r="16" spans="1:7" s="243" customFormat="1" ht="58.5" customHeight="1">
      <c r="A16" s="239"/>
      <c r="B16" s="408"/>
      <c r="C16" s="679" t="s">
        <v>30</v>
      </c>
      <c r="D16" s="691" t="s">
        <v>2217</v>
      </c>
      <c r="E16" s="692" t="s">
        <v>1131</v>
      </c>
      <c r="F16" s="432" t="s">
        <v>1996</v>
      </c>
      <c r="G16" s="433"/>
    </row>
    <row r="17" spans="1:8" s="243" customFormat="1" ht="58.5" customHeight="1">
      <c r="A17" s="239"/>
      <c r="B17" s="408"/>
      <c r="C17" s="679" t="s">
        <v>32</v>
      </c>
      <c r="D17" s="691" t="s">
        <v>2218</v>
      </c>
      <c r="E17" s="692" t="s">
        <v>1143</v>
      </c>
      <c r="F17" s="432" t="s">
        <v>1996</v>
      </c>
      <c r="G17" s="433"/>
    </row>
    <row r="18" spans="1:8" s="243" customFormat="1" ht="58.5" customHeight="1">
      <c r="A18" s="239"/>
      <c r="B18" s="408"/>
      <c r="C18" s="679" t="s">
        <v>64</v>
      </c>
      <c r="D18" s="691" t="s">
        <v>661</v>
      </c>
      <c r="E18" s="692" t="s">
        <v>1258</v>
      </c>
      <c r="F18" s="432" t="s">
        <v>1996</v>
      </c>
      <c r="G18" s="433"/>
    </row>
    <row r="19" spans="1:8" s="243" customFormat="1" ht="58.5" customHeight="1">
      <c r="A19" s="239"/>
      <c r="B19" s="408"/>
      <c r="C19" s="679" t="s">
        <v>66</v>
      </c>
      <c r="D19" s="691" t="s">
        <v>666</v>
      </c>
      <c r="E19" s="692" t="s">
        <v>1276</v>
      </c>
      <c r="F19" s="432" t="s">
        <v>1996</v>
      </c>
      <c r="G19" s="433"/>
    </row>
    <row r="20" spans="1:8" s="243" customFormat="1" ht="58.5" customHeight="1">
      <c r="A20" s="239"/>
      <c r="B20" s="408"/>
      <c r="C20" s="679" t="s">
        <v>174</v>
      </c>
      <c r="D20" s="691" t="s">
        <v>620</v>
      </c>
      <c r="E20" s="692" t="s">
        <v>1457</v>
      </c>
      <c r="F20" s="432" t="s">
        <v>1996</v>
      </c>
      <c r="G20" s="433"/>
    </row>
    <row r="21" spans="1:8" s="243" customFormat="1" ht="58.5" customHeight="1">
      <c r="A21" s="239"/>
      <c r="B21" s="408"/>
      <c r="C21" s="679" t="s">
        <v>2129</v>
      </c>
      <c r="D21" s="691" t="s">
        <v>2134</v>
      </c>
      <c r="E21" s="692" t="s">
        <v>1480</v>
      </c>
      <c r="F21" s="432" t="s">
        <v>1996</v>
      </c>
      <c r="G21" s="433"/>
    </row>
    <row r="22" spans="1:8" s="243" customFormat="1" ht="58.5" customHeight="1">
      <c r="A22" s="239"/>
      <c r="B22" s="408"/>
      <c r="C22" s="679" t="s">
        <v>181</v>
      </c>
      <c r="D22" s="691" t="s">
        <v>2135</v>
      </c>
      <c r="E22" s="692" t="s">
        <v>1486</v>
      </c>
      <c r="F22" s="432" t="s">
        <v>1996</v>
      </c>
      <c r="G22" s="433"/>
    </row>
    <row r="23" spans="1:8" s="243" customFormat="1" ht="58.5" customHeight="1">
      <c r="A23" s="239"/>
      <c r="B23" s="408"/>
      <c r="C23" s="679" t="s">
        <v>2130</v>
      </c>
      <c r="D23" s="691" t="s">
        <v>2137</v>
      </c>
      <c r="E23" s="692" t="s">
        <v>1492</v>
      </c>
      <c r="F23" s="432" t="s">
        <v>1996</v>
      </c>
      <c r="G23" s="433"/>
    </row>
    <row r="24" spans="1:8" s="243" customFormat="1" ht="58.5" customHeight="1">
      <c r="A24" s="239"/>
      <c r="B24" s="408"/>
      <c r="C24" s="681" t="s">
        <v>184</v>
      </c>
      <c r="D24" s="694" t="s">
        <v>2136</v>
      </c>
      <c r="E24" s="695" t="s">
        <v>1504</v>
      </c>
      <c r="F24" s="434" t="s">
        <v>1996</v>
      </c>
      <c r="G24" s="435"/>
    </row>
    <row r="25" spans="1:8" ht="27.75" customHeight="1">
      <c r="C25" s="260" t="s">
        <v>1992</v>
      </c>
      <c r="D25" s="285"/>
      <c r="E25" s="379"/>
      <c r="F25" s="260" t="s">
        <v>1992</v>
      </c>
    </row>
    <row r="26" spans="1:8" s="210" customFormat="1">
      <c r="A26" s="207"/>
      <c r="B26" s="208"/>
      <c r="C26" s="260" t="s">
        <v>1993</v>
      </c>
      <c r="D26" s="285"/>
      <c r="E26" s="379"/>
      <c r="F26" s="260" t="s">
        <v>1995</v>
      </c>
      <c r="G26" s="207"/>
      <c r="H26" s="207"/>
    </row>
    <row r="27" spans="1:8" s="210" customFormat="1">
      <c r="A27" s="207"/>
      <c r="B27" s="208"/>
      <c r="C27" s="669" t="s">
        <v>1994</v>
      </c>
      <c r="D27" s="285"/>
      <c r="E27" s="379"/>
      <c r="F27" s="262" t="s">
        <v>1994</v>
      </c>
      <c r="G27" s="207"/>
      <c r="H27" s="207"/>
    </row>
    <row r="28" spans="1:8" s="210" customFormat="1">
      <c r="A28" s="207"/>
      <c r="B28" s="208"/>
      <c r="C28" s="279"/>
      <c r="D28" s="285"/>
      <c r="E28" s="379"/>
      <c r="F28" s="207"/>
      <c r="G28" s="207"/>
      <c r="H28" s="207"/>
    </row>
    <row r="29" spans="1:8" s="210" customFormat="1">
      <c r="A29" s="207"/>
      <c r="B29" s="208"/>
      <c r="C29" s="279"/>
      <c r="D29" s="285"/>
      <c r="E29" s="379"/>
      <c r="F29" s="207"/>
      <c r="G29" s="207"/>
      <c r="H29" s="207"/>
    </row>
    <row r="30" spans="1:8" s="210" customFormat="1">
      <c r="A30" s="207"/>
      <c r="B30" s="208"/>
      <c r="C30" s="279"/>
      <c r="D30" s="285"/>
      <c r="E30" s="379"/>
      <c r="F30" s="207"/>
      <c r="G30" s="207"/>
      <c r="H30" s="207"/>
    </row>
    <row r="31" spans="1:8" s="210" customFormat="1">
      <c r="A31" s="207"/>
      <c r="B31" s="208"/>
      <c r="C31" s="279"/>
      <c r="D31" s="285"/>
      <c r="E31" s="379"/>
      <c r="F31" s="207"/>
      <c r="G31" s="207"/>
      <c r="H31" s="207"/>
    </row>
    <row r="32" spans="1:8" s="210" customFormat="1">
      <c r="A32" s="207"/>
      <c r="B32" s="208"/>
      <c r="C32" s="279"/>
      <c r="D32" s="285"/>
      <c r="E32" s="379"/>
      <c r="F32" s="207"/>
      <c r="G32" s="207"/>
      <c r="H32" s="207"/>
    </row>
    <row r="33" spans="5:5">
      <c r="E33" s="379"/>
    </row>
    <row r="34" spans="5:5">
      <c r="E34" s="379"/>
    </row>
    <row r="35" spans="5:5">
      <c r="E35" s="379"/>
    </row>
  </sheetData>
  <sheetProtection algorithmName="SHA-512" hashValue="rsFtRBQDw6TbCHo/9dQShGjPkfIILfN0oLb3yqrrFvjisSWpIz/9cXABAjLHOT+Gu7hk3yaqLRb/B33VQ8ua/Q==" saltValue="34X9E+ArptLLSQrYnaIXWg==" spinCount="100000" sheet="1" objects="1" scenarios="1"/>
  <autoFilter ref="A12:G24" xr:uid="{00000000-0009-0000-0000-000038000000}"/>
  <mergeCells count="1">
    <mergeCell ref="C11:G11"/>
  </mergeCells>
  <conditionalFormatting sqref="C4 C7">
    <cfRule type="containsText" dxfId="4110" priority="50" operator="containsText" text="Choisie">
      <formula>NOT(ISERROR(SEARCH("Choisie",C4)))</formula>
    </cfRule>
    <cfRule type="containsText" dxfId="4109" priority="51" operator="containsText" text="clé">
      <formula>NOT(ISERROR(SEARCH("clé",C4)))</formula>
    </cfRule>
    <cfRule type="containsText" dxfId="4108" priority="52" operator="containsText" text="UTILE">
      <formula>NOT(ISERROR(SEARCH("UTILE",C4)))</formula>
    </cfRule>
  </conditionalFormatting>
  <conditionalFormatting sqref="B25:C72">
    <cfRule type="expression" dxfId="4107" priority="32">
      <formula>$B25="Z. Compétences Managériales"</formula>
    </cfRule>
    <cfRule type="expression" dxfId="4106" priority="33">
      <formula>$B25="Y. Compétences comportementales"</formula>
    </cfRule>
    <cfRule type="expression" dxfId="4105" priority="34">
      <formula>$B25="X. Digital"</formula>
    </cfRule>
    <cfRule type="expression" dxfId="4104" priority="35">
      <formula>$B25="P.  Projet"</formula>
    </cfRule>
    <cfRule type="expression" dxfId="4103" priority="36">
      <formula>$B25="O.  Communication"</formula>
    </cfRule>
    <cfRule type="expression" dxfId="4102" priority="37">
      <formula>$B25="N .  Système d'informations"</formula>
    </cfRule>
    <cfRule type="expression" dxfId="4101" priority="38">
      <formula>$B25="M.  Marketing"</formula>
    </cfRule>
    <cfRule type="expression" dxfId="4100" priority="39">
      <formula>$B25="L.  Ressources Humaines"</formula>
    </cfRule>
    <cfRule type="expression" dxfId="4099" priority="40">
      <formula>$B25="K.  Audit / Risques"</formula>
    </cfRule>
    <cfRule type="expression" dxfId="4098" priority="41">
      <formula>$B25="J.  Administration / Services Généraux"</formula>
    </cfRule>
    <cfRule type="expression" dxfId="4097" priority="42">
      <formula>$B25="I.  Immobilier"</formula>
    </cfRule>
    <cfRule type="expression" dxfId="4096" priority="43">
      <formula>$B25="H.  Finance / Contrôle de Gestion / Comptabilité"</formula>
    </cfRule>
    <cfRule type="expression" dxfId="4095" priority="44">
      <formula>$B25="G.  Achats"</formula>
    </cfRule>
    <cfRule type="expression" dxfId="4094" priority="45">
      <formula>$B25="F.  Entreprises"</formula>
    </cfRule>
    <cfRule type="expression" dxfId="4093" priority="46">
      <formula>$B25="E. Excellence opérationnelle  Banque de détail"</formula>
    </cfRule>
    <cfRule type="expression" dxfId="4092" priority="47">
      <formula>$B25="D. Excellence opérationnelle Expertise transverse"</formula>
    </cfRule>
    <cfRule type="expression" dxfId="4091" priority="48">
      <formula>$B25="C. Gestion des risques"</formula>
    </cfRule>
    <cfRule type="expression" dxfId="4090" priority="49">
      <formula>$B25="B. Vente, Conseil"</formula>
    </cfRule>
    <cfRule type="expression" dxfId="4089" priority="53">
      <formula>$B25="A. Accueil, orientation"</formula>
    </cfRule>
  </conditionalFormatting>
  <conditionalFormatting sqref="C8 C10">
    <cfRule type="containsText" dxfId="4088" priority="29" operator="containsText" text="Choisie">
      <formula>NOT(ISERROR(SEARCH("Choisie",C8)))</formula>
    </cfRule>
    <cfRule type="containsText" dxfId="4087" priority="30" operator="containsText" text="clé">
      <formula>NOT(ISERROR(SEARCH("clé",C8)))</formula>
    </cfRule>
    <cfRule type="containsText" dxfId="4086" priority="31" operator="containsText" text="UTILE">
      <formula>NOT(ISERROR(SEARCH("UTILE",C8)))</formula>
    </cfRule>
  </conditionalFormatting>
  <conditionalFormatting sqref="F25:F27">
    <cfRule type="expression" dxfId="4085" priority="10">
      <formula>$B25="Z. Compétences Managériales"</formula>
    </cfRule>
    <cfRule type="expression" dxfId="4084" priority="11">
      <formula>$B25="Y. Compétences comportementales"</formula>
    </cfRule>
    <cfRule type="expression" dxfId="4083" priority="12">
      <formula>$B25="X. Digital"</formula>
    </cfRule>
    <cfRule type="expression" dxfId="4082" priority="13">
      <formula>$B25="P.  Projet"</formula>
    </cfRule>
    <cfRule type="expression" dxfId="4081" priority="14">
      <formula>$B25="O.  Communication"</formula>
    </cfRule>
    <cfRule type="expression" dxfId="4080" priority="15">
      <formula>$B25="N .  Système d'informations"</formula>
    </cfRule>
    <cfRule type="expression" dxfId="4079" priority="16">
      <formula>$B25="M.  Marketing"</formula>
    </cfRule>
    <cfRule type="expression" dxfId="4078" priority="17">
      <formula>$B25="L.  Ressources Humaines"</formula>
    </cfRule>
    <cfRule type="expression" dxfId="4077" priority="18">
      <formula>$B25="K.  Audit / Risques"</formula>
    </cfRule>
    <cfRule type="expression" dxfId="4076" priority="19">
      <formula>$B25="J.  Administration / Services Généraux"</formula>
    </cfRule>
    <cfRule type="expression" dxfId="4075" priority="20">
      <formula>$B25="I.  Immobilier"</formula>
    </cfRule>
    <cfRule type="expression" dxfId="4074" priority="21">
      <formula>$B25="H.  Finance / Contrôle de Gestion / Comptabilité"</formula>
    </cfRule>
    <cfRule type="expression" dxfId="4073" priority="22">
      <formula>$B25="G.  Achats"</formula>
    </cfRule>
    <cfRule type="expression" dxfId="4072" priority="23">
      <formula>$B25="F.  Entreprises"</formula>
    </cfRule>
    <cfRule type="expression" dxfId="4071" priority="24">
      <formula>$B25="E. Excellence opérationnelle  Banque de détail"</formula>
    </cfRule>
    <cfRule type="expression" dxfId="4070" priority="25">
      <formula>$B25="D. Excellence opérationnelle Expertise transverse"</formula>
    </cfRule>
    <cfRule type="expression" dxfId="4069" priority="26">
      <formula>$B25="C. Gestion des risques"</formula>
    </cfRule>
    <cfRule type="expression" dxfId="4068" priority="27">
      <formula>$B25="B. Vente, Conseil"</formula>
    </cfRule>
    <cfRule type="expression" dxfId="4067" priority="28">
      <formula>$B25="A. Accueil, orientation"</formula>
    </cfRule>
  </conditionalFormatting>
  <printOptions horizontalCentered="1"/>
  <pageMargins left="0.23622047244094491" right="0.23622047244094491" top="0.74803149606299213" bottom="0.74803149606299213" header="0" footer="0"/>
  <pageSetup paperSize="9" scale="74" orientation="portrait" r:id="rId1"/>
  <headerFooter>
    <oddFooter>&amp;C&amp;1#&amp;"Calibri"&amp;10&amp;K0078D7C1 - Interne</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48">
    <tabColor theme="9" tint="0.89999084444715716"/>
    <pageSetUpPr fitToPage="1"/>
  </sheetPr>
  <dimension ref="A1:H35"/>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20.1640625" style="279" customWidth="1" collapsed="1"/>
    <col min="4" max="4" width="77.33203125" style="248" customWidth="1"/>
    <col min="5" max="5" width="11.6640625" style="210" customWidth="1"/>
    <col min="6" max="6" width="14.6640625" style="207" customWidth="1"/>
    <col min="7" max="7" width="12.83203125" style="207" customWidth="1"/>
    <col min="8"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25038 - GUICHETIER A DISTANCE REFERENT / SERVICE CONSOMMATEUR II.3</v>
      </c>
      <c r="E4" s="271"/>
      <c r="F4" s="271"/>
      <c r="G4" s="272" t="str">
        <f ca="1">HYPERLINK("#Matrice!"&amp;ADDRESS(3,4+MATCH(D4,Matrice!$E$3:$AOP$3,0)),"Go")</f>
        <v>Go</v>
      </c>
    </row>
    <row r="5" spans="1:7" s="278" customFormat="1" ht="21" customHeight="1">
      <c r="A5" s="273"/>
      <c r="B5" s="274"/>
      <c r="C5" s="275" t="s">
        <v>403</v>
      </c>
      <c r="D5" s="276" t="str">
        <f ca="1">VLOOKUP($G$5,Répertoire_des_fonctions!$A$7:$E$780,2,0)</f>
        <v>ACCUEIL CONSEIL ET VENTE</v>
      </c>
      <c r="E5" s="277"/>
      <c r="F5" s="276" t="s">
        <v>1986</v>
      </c>
      <c r="G5" s="276" t="str">
        <f ca="1">RIGHT(CELL("filename",A1),LEN(CELL("filename",A1))-SEARCH("]",CELL("filename",A1)))</f>
        <v>25038</v>
      </c>
    </row>
    <row r="6" spans="1:7" s="278" customFormat="1" ht="21" customHeight="1">
      <c r="A6" s="273"/>
      <c r="B6" s="274"/>
      <c r="C6" s="275" t="s">
        <v>404</v>
      </c>
      <c r="D6" s="276" t="str">
        <f ca="1">VLOOKUP($G$5,Répertoire_des_fonctions!$A$7:$E$780,3,0)</f>
        <v>CHARGE DE CLIENTELE</v>
      </c>
      <c r="E6" s="277"/>
      <c r="F6" s="276" t="s">
        <v>1987</v>
      </c>
      <c r="G6" s="276" t="str">
        <f ca="1">VLOOKUP($G$5,Répertoire_des_fonctions!$A$7:$E$780,5,0)</f>
        <v>II.3</v>
      </c>
    </row>
    <row r="7" spans="1:7" s="248" customFormat="1" ht="10.5" customHeight="1">
      <c r="A7" s="268"/>
      <c r="B7" s="279"/>
      <c r="C7" s="662"/>
      <c r="D7" s="285"/>
      <c r="E7" s="282"/>
    </row>
    <row r="8" spans="1:7" s="248" customFormat="1" ht="23.25" customHeight="1">
      <c r="A8" s="268"/>
      <c r="B8" s="279"/>
      <c r="C8" s="414" t="s">
        <v>1988</v>
      </c>
      <c r="D8" s="270" t="s">
        <v>1991</v>
      </c>
      <c r="E8" s="375" t="s">
        <v>1989</v>
      </c>
      <c r="F8" s="271"/>
      <c r="G8" s="283"/>
    </row>
    <row r="9" spans="1:7" s="248" customFormat="1" ht="23.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2.5" customHeight="1">
      <c r="A12" s="426" t="s">
        <v>959</v>
      </c>
      <c r="B12" s="427" t="s">
        <v>1982</v>
      </c>
      <c r="C12" s="320" t="s">
        <v>432</v>
      </c>
      <c r="D12" s="241" t="s">
        <v>431</v>
      </c>
      <c r="E12" s="241" t="s">
        <v>1997</v>
      </c>
      <c r="F12" s="242" t="s">
        <v>2056</v>
      </c>
      <c r="G12" s="242" t="s">
        <v>1984</v>
      </c>
    </row>
    <row r="13" spans="1:7" s="243" customFormat="1" ht="32">
      <c r="A13" s="450"/>
      <c r="B13" s="450"/>
      <c r="C13" s="754" t="s">
        <v>2</v>
      </c>
      <c r="D13" s="757" t="s">
        <v>603</v>
      </c>
      <c r="E13" s="758" t="s">
        <v>1000</v>
      </c>
      <c r="F13" s="428" t="s">
        <v>1996</v>
      </c>
      <c r="G13" s="451"/>
    </row>
    <row r="14" spans="1:7" s="243" customFormat="1" ht="80">
      <c r="A14" s="452"/>
      <c r="B14" s="452"/>
      <c r="C14" s="755" t="s">
        <v>9</v>
      </c>
      <c r="D14" s="759" t="s">
        <v>2214</v>
      </c>
      <c r="E14" s="760" t="s">
        <v>1035</v>
      </c>
      <c r="F14" s="429" t="s">
        <v>1996</v>
      </c>
      <c r="G14" s="453"/>
    </row>
    <row r="15" spans="1:7" s="243" customFormat="1" ht="48">
      <c r="A15" s="452"/>
      <c r="B15" s="452"/>
      <c r="C15" s="755" t="s">
        <v>17</v>
      </c>
      <c r="D15" s="759" t="s">
        <v>412</v>
      </c>
      <c r="E15" s="760" t="s">
        <v>1076</v>
      </c>
      <c r="F15" s="429" t="s">
        <v>1996</v>
      </c>
      <c r="G15" s="453"/>
    </row>
    <row r="16" spans="1:7" s="243" customFormat="1" ht="48">
      <c r="A16" s="452"/>
      <c r="B16" s="452"/>
      <c r="C16" s="755" t="s">
        <v>32</v>
      </c>
      <c r="D16" s="759" t="s">
        <v>2218</v>
      </c>
      <c r="E16" s="760" t="s">
        <v>1144</v>
      </c>
      <c r="F16" s="429" t="s">
        <v>1996</v>
      </c>
      <c r="G16" s="453"/>
    </row>
    <row r="17" spans="1:8" s="243" customFormat="1" ht="64">
      <c r="A17" s="452"/>
      <c r="B17" s="452"/>
      <c r="C17" s="755" t="s">
        <v>64</v>
      </c>
      <c r="D17" s="759" t="s">
        <v>661</v>
      </c>
      <c r="E17" s="760" t="s">
        <v>1259</v>
      </c>
      <c r="F17" s="429" t="s">
        <v>1996</v>
      </c>
      <c r="G17" s="453"/>
    </row>
    <row r="18" spans="1:8" s="243" customFormat="1" ht="64">
      <c r="A18" s="452"/>
      <c r="B18" s="452"/>
      <c r="C18" s="755" t="s">
        <v>66</v>
      </c>
      <c r="D18" s="759" t="s">
        <v>666</v>
      </c>
      <c r="E18" s="760" t="s">
        <v>1277</v>
      </c>
      <c r="F18" s="429" t="s">
        <v>1996</v>
      </c>
      <c r="G18" s="453"/>
    </row>
    <row r="19" spans="1:8" s="243" customFormat="1" ht="64">
      <c r="A19" s="452"/>
      <c r="B19" s="452"/>
      <c r="C19" s="755" t="s">
        <v>174</v>
      </c>
      <c r="D19" s="759" t="s">
        <v>620</v>
      </c>
      <c r="E19" s="760" t="s">
        <v>1458</v>
      </c>
      <c r="F19" s="429" t="s">
        <v>1996</v>
      </c>
      <c r="G19" s="453"/>
    </row>
    <row r="20" spans="1:8" s="243" customFormat="1" ht="64">
      <c r="A20" s="452"/>
      <c r="B20" s="452"/>
      <c r="C20" s="755" t="s">
        <v>2129</v>
      </c>
      <c r="D20" s="759" t="s">
        <v>2134</v>
      </c>
      <c r="E20" s="760" t="s">
        <v>1481</v>
      </c>
      <c r="F20" s="429" t="s">
        <v>1996</v>
      </c>
      <c r="G20" s="453"/>
    </row>
    <row r="21" spans="1:8" s="243" customFormat="1" ht="64">
      <c r="A21" s="452"/>
      <c r="B21" s="452"/>
      <c r="C21" s="755" t="s">
        <v>181</v>
      </c>
      <c r="D21" s="759" t="s">
        <v>2135</v>
      </c>
      <c r="E21" s="760" t="s">
        <v>1487</v>
      </c>
      <c r="F21" s="429" t="s">
        <v>1996</v>
      </c>
      <c r="G21" s="453"/>
    </row>
    <row r="22" spans="1:8" s="243" customFormat="1" ht="48">
      <c r="A22" s="452"/>
      <c r="B22" s="452"/>
      <c r="C22" s="755" t="s">
        <v>2177</v>
      </c>
      <c r="D22" s="759" t="s">
        <v>2219</v>
      </c>
      <c r="E22" s="760" t="s">
        <v>1511</v>
      </c>
      <c r="F22" s="429" t="s">
        <v>1996</v>
      </c>
      <c r="G22" s="453"/>
    </row>
    <row r="23" spans="1:8" s="243" customFormat="1" ht="80">
      <c r="A23" s="452"/>
      <c r="B23" s="452"/>
      <c r="C23" s="755" t="s">
        <v>2130</v>
      </c>
      <c r="D23" s="759" t="s">
        <v>2137</v>
      </c>
      <c r="E23" s="760" t="s">
        <v>1493</v>
      </c>
      <c r="F23" s="429" t="s">
        <v>1996</v>
      </c>
      <c r="G23" s="453"/>
    </row>
    <row r="24" spans="1:8" s="243" customFormat="1" ht="64">
      <c r="A24" s="454"/>
      <c r="B24" s="454"/>
      <c r="C24" s="756" t="s">
        <v>184</v>
      </c>
      <c r="D24" s="761" t="s">
        <v>2136</v>
      </c>
      <c r="E24" s="762" t="s">
        <v>1505</v>
      </c>
      <c r="F24" s="455" t="s">
        <v>1996</v>
      </c>
      <c r="G24" s="456"/>
    </row>
    <row r="25" spans="1:8" ht="27.75" customHeight="1">
      <c r="C25" s="260" t="s">
        <v>1992</v>
      </c>
      <c r="D25" s="285"/>
      <c r="E25" s="379"/>
      <c r="F25" s="260" t="s">
        <v>1992</v>
      </c>
    </row>
    <row r="26" spans="1:8" s="210" customFormat="1">
      <c r="A26" s="207"/>
      <c r="B26" s="208"/>
      <c r="C26" s="260" t="s">
        <v>1993</v>
      </c>
      <c r="D26" s="285"/>
      <c r="E26" s="379"/>
      <c r="F26" s="260" t="s">
        <v>1995</v>
      </c>
      <c r="G26" s="207"/>
      <c r="H26" s="207"/>
    </row>
    <row r="27" spans="1:8" s="210" customFormat="1">
      <c r="A27" s="207"/>
      <c r="B27" s="208"/>
      <c r="C27" s="669" t="s">
        <v>1994</v>
      </c>
      <c r="D27" s="285"/>
      <c r="E27" s="379"/>
      <c r="F27" s="262" t="s">
        <v>1994</v>
      </c>
      <c r="G27" s="207"/>
      <c r="H27" s="207"/>
    </row>
    <row r="28" spans="1:8" s="210" customFormat="1">
      <c r="A28" s="207"/>
      <c r="B28" s="208"/>
      <c r="C28" s="279"/>
      <c r="D28" s="285"/>
      <c r="E28" s="379"/>
      <c r="F28" s="207"/>
      <c r="G28" s="207"/>
      <c r="H28" s="207"/>
    </row>
    <row r="29" spans="1:8" s="210" customFormat="1">
      <c r="A29" s="207"/>
      <c r="B29" s="208"/>
      <c r="C29" s="279"/>
      <c r="D29" s="285"/>
      <c r="E29" s="379"/>
      <c r="F29" s="207"/>
      <c r="G29" s="207"/>
      <c r="H29" s="207"/>
    </row>
    <row r="30" spans="1:8" s="210" customFormat="1">
      <c r="A30" s="207"/>
      <c r="B30" s="208"/>
      <c r="C30" s="279"/>
      <c r="D30" s="285"/>
      <c r="E30" s="379"/>
      <c r="F30" s="207"/>
      <c r="G30" s="207"/>
      <c r="H30" s="207"/>
    </row>
    <row r="31" spans="1:8" s="210" customFormat="1">
      <c r="A31" s="207"/>
      <c r="B31" s="208"/>
      <c r="C31" s="279"/>
      <c r="D31" s="285"/>
      <c r="E31" s="379"/>
      <c r="F31" s="207"/>
      <c r="G31" s="207"/>
      <c r="H31" s="207"/>
    </row>
    <row r="32" spans="1:8" s="210" customFormat="1">
      <c r="A32" s="207"/>
      <c r="B32" s="208"/>
      <c r="C32" s="279"/>
      <c r="D32" s="285"/>
      <c r="E32" s="379"/>
      <c r="F32" s="207"/>
      <c r="G32" s="207"/>
      <c r="H32" s="207"/>
    </row>
    <row r="33" spans="5:5">
      <c r="E33" s="379"/>
    </row>
    <row r="34" spans="5:5">
      <c r="E34" s="379"/>
    </row>
    <row r="35" spans="5:5">
      <c r="E35" s="379"/>
    </row>
  </sheetData>
  <sheetProtection algorithmName="SHA-512" hashValue="WshIZABhVi9jXe1jKDda1lLYqKnMLZdAsdVKrRBNcBrfhLlg7BAAsR8hZImL/2Igjqs70+lkjZg9UE5z/4dCUQ==" saltValue="yoo+n6bzS3csDnQWApZ3ag==" spinCount="100000" sheet="1" objects="1" scenarios="1"/>
  <autoFilter ref="A12:G24" xr:uid="{00000000-0009-0000-0000-000039000000}"/>
  <mergeCells count="1">
    <mergeCell ref="C11:G11"/>
  </mergeCells>
  <conditionalFormatting sqref="C4 C7">
    <cfRule type="containsText" dxfId="4066" priority="50" operator="containsText" text="Choisie">
      <formula>NOT(ISERROR(SEARCH("Choisie",C4)))</formula>
    </cfRule>
    <cfRule type="containsText" dxfId="4065" priority="51" operator="containsText" text="clé">
      <formula>NOT(ISERROR(SEARCH("clé",C4)))</formula>
    </cfRule>
    <cfRule type="containsText" dxfId="4064" priority="52" operator="containsText" text="UTILE">
      <formula>NOT(ISERROR(SEARCH("UTILE",C4)))</formula>
    </cfRule>
  </conditionalFormatting>
  <conditionalFormatting sqref="B25:C72">
    <cfRule type="expression" dxfId="4063" priority="32">
      <formula>$B25="Z. Compétences Managériales"</formula>
    </cfRule>
    <cfRule type="expression" dxfId="4062" priority="33">
      <formula>$B25="Y. Compétences comportementales"</formula>
    </cfRule>
    <cfRule type="expression" dxfId="4061" priority="34">
      <formula>$B25="X. Digital"</formula>
    </cfRule>
    <cfRule type="expression" dxfId="4060" priority="35">
      <formula>$B25="P.  Projet"</formula>
    </cfRule>
    <cfRule type="expression" dxfId="4059" priority="36">
      <formula>$B25="O.  Communication"</formula>
    </cfRule>
    <cfRule type="expression" dxfId="4058" priority="37">
      <formula>$B25="N .  Système d'informations"</formula>
    </cfRule>
    <cfRule type="expression" dxfId="4057" priority="38">
      <formula>$B25="M.  Marketing"</formula>
    </cfRule>
    <cfRule type="expression" dxfId="4056" priority="39">
      <formula>$B25="L.  Ressources Humaines"</formula>
    </cfRule>
    <cfRule type="expression" dxfId="4055" priority="40">
      <formula>$B25="K.  Audit / Risques"</formula>
    </cfRule>
    <cfRule type="expression" dxfId="4054" priority="41">
      <formula>$B25="J.  Administration / Services Généraux"</formula>
    </cfRule>
    <cfRule type="expression" dxfId="4053" priority="42">
      <formula>$B25="I.  Immobilier"</formula>
    </cfRule>
    <cfRule type="expression" dxfId="4052" priority="43">
      <formula>$B25="H.  Finance / Contrôle de Gestion / Comptabilité"</formula>
    </cfRule>
    <cfRule type="expression" dxfId="4051" priority="44">
      <formula>$B25="G.  Achats"</formula>
    </cfRule>
    <cfRule type="expression" dxfId="4050" priority="45">
      <formula>$B25="F.  Entreprises"</formula>
    </cfRule>
    <cfRule type="expression" dxfId="4049" priority="46">
      <formula>$B25="E. Excellence opérationnelle  Banque de détail"</formula>
    </cfRule>
    <cfRule type="expression" dxfId="4048" priority="47">
      <formula>$B25="D. Excellence opérationnelle Expertise transverse"</formula>
    </cfRule>
    <cfRule type="expression" dxfId="4047" priority="48">
      <formula>$B25="C. Gestion des risques"</formula>
    </cfRule>
    <cfRule type="expression" dxfId="4046" priority="49">
      <formula>$B25="B. Vente, Conseil"</formula>
    </cfRule>
    <cfRule type="expression" dxfId="4045" priority="53">
      <formula>$B25="A. Accueil, orientation"</formula>
    </cfRule>
  </conditionalFormatting>
  <conditionalFormatting sqref="C8 C10">
    <cfRule type="containsText" dxfId="4044" priority="29" operator="containsText" text="Choisie">
      <formula>NOT(ISERROR(SEARCH("Choisie",C8)))</formula>
    </cfRule>
    <cfRule type="containsText" dxfId="4043" priority="30" operator="containsText" text="clé">
      <formula>NOT(ISERROR(SEARCH("clé",C8)))</formula>
    </cfRule>
    <cfRule type="containsText" dxfId="4042" priority="31" operator="containsText" text="UTILE">
      <formula>NOT(ISERROR(SEARCH("UTILE",C8)))</formula>
    </cfRule>
  </conditionalFormatting>
  <conditionalFormatting sqref="F25:F27">
    <cfRule type="expression" dxfId="4041" priority="10">
      <formula>$B25="Z. Compétences Managériales"</formula>
    </cfRule>
    <cfRule type="expression" dxfId="4040" priority="11">
      <formula>$B25="Y. Compétences comportementales"</formula>
    </cfRule>
    <cfRule type="expression" dxfId="4039" priority="12">
      <formula>$B25="X. Digital"</formula>
    </cfRule>
    <cfRule type="expression" dxfId="4038" priority="13">
      <formula>$B25="P.  Projet"</formula>
    </cfRule>
    <cfRule type="expression" dxfId="4037" priority="14">
      <formula>$B25="O.  Communication"</formula>
    </cfRule>
    <cfRule type="expression" dxfId="4036" priority="15">
      <formula>$B25="N .  Système d'informations"</formula>
    </cfRule>
    <cfRule type="expression" dxfId="4035" priority="16">
      <formula>$B25="M.  Marketing"</formula>
    </cfRule>
    <cfRule type="expression" dxfId="4034" priority="17">
      <formula>$B25="L.  Ressources Humaines"</formula>
    </cfRule>
    <cfRule type="expression" dxfId="4033" priority="18">
      <formula>$B25="K.  Audit / Risques"</formula>
    </cfRule>
    <cfRule type="expression" dxfId="4032" priority="19">
      <formula>$B25="J.  Administration / Services Généraux"</formula>
    </cfRule>
    <cfRule type="expression" dxfId="4031" priority="20">
      <formula>$B25="I.  Immobilier"</formula>
    </cfRule>
    <cfRule type="expression" dxfId="4030" priority="21">
      <formula>$B25="H.  Finance / Contrôle de Gestion / Comptabilité"</formula>
    </cfRule>
    <cfRule type="expression" dxfId="4029" priority="22">
      <formula>$B25="G.  Achats"</formula>
    </cfRule>
    <cfRule type="expression" dxfId="4028" priority="23">
      <formula>$B25="F.  Entreprises"</formula>
    </cfRule>
    <cfRule type="expression" dxfId="4027" priority="24">
      <formula>$B25="E. Excellence opérationnelle  Banque de détail"</formula>
    </cfRule>
    <cfRule type="expression" dxfId="4026" priority="25">
      <formula>$B25="D. Excellence opérationnelle Expertise transverse"</formula>
    </cfRule>
    <cfRule type="expression" dxfId="4025" priority="26">
      <formula>$B25="C. Gestion des risques"</formula>
    </cfRule>
    <cfRule type="expression" dxfId="4024" priority="27">
      <formula>$B25="B. Vente, Conseil"</formula>
    </cfRule>
    <cfRule type="expression" dxfId="4023" priority="28">
      <formula>$B25="A. Accueil, orientation"</formula>
    </cfRule>
  </conditionalFormatting>
  <printOptions horizontalCentered="1"/>
  <pageMargins left="0.23622047244094491" right="0.23622047244094491" top="0.74803149606299213" bottom="0.74803149606299213" header="0" footer="0"/>
  <pageSetup paperSize="9" scale="71" orientation="portrait" r:id="rId1"/>
  <headerFooter>
    <oddFooter>&amp;C&amp;1#&amp;"Calibri"&amp;10&amp;K0078D7C1 - Interne</oddFoot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49">
    <tabColor theme="9" tint="0.89999084444715716"/>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27140 - MONITEUR DES VENTES BANCAIRE III.2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27140</v>
      </c>
    </row>
    <row r="6" spans="1:7" s="278" customFormat="1" ht="21" customHeight="1">
      <c r="A6" s="273"/>
      <c r="B6" s="274"/>
      <c r="C6" s="275" t="s">
        <v>404</v>
      </c>
      <c r="D6" s="276" t="str">
        <f ca="1">VLOOKUP($G$5,Répertoire_des_fonctions!$A$7:$E$780,3,0)</f>
        <v>ANIMATION COMMERCIALE RESEAU ET BANQUE</v>
      </c>
      <c r="E6" s="277"/>
      <c r="F6" s="276" t="s">
        <v>1987</v>
      </c>
      <c r="G6" s="276" t="str">
        <f ca="1">VLOOKUP($G$5,Répertoire_des_fonctions!$A$7:$E$780,5,0)</f>
        <v>III.2</v>
      </c>
    </row>
    <row r="7" spans="1:7" s="248" customFormat="1" ht="6.75" customHeight="1">
      <c r="A7" s="230"/>
      <c r="B7" s="279"/>
      <c r="C7" s="676"/>
      <c r="D7" s="281"/>
      <c r="E7" s="282"/>
    </row>
    <row r="8" spans="1:7" s="248" customFormat="1" ht="22.5" customHeight="1">
      <c r="A8" s="268"/>
      <c r="B8" s="279"/>
      <c r="C8" s="414" t="s">
        <v>1988</v>
      </c>
      <c r="D8" s="270" t="s">
        <v>1991</v>
      </c>
      <c r="E8" s="375" t="s">
        <v>1989</v>
      </c>
      <c r="F8" s="271"/>
      <c r="G8" s="283"/>
    </row>
    <row r="9" spans="1:7" s="248" customFormat="1" ht="2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3.75" customHeight="1">
      <c r="A12" s="239" t="s">
        <v>959</v>
      </c>
      <c r="B12" s="240" t="s">
        <v>1982</v>
      </c>
      <c r="C12" s="241" t="s">
        <v>432</v>
      </c>
      <c r="D12" s="241" t="s">
        <v>431</v>
      </c>
      <c r="E12" s="241" t="s">
        <v>1997</v>
      </c>
      <c r="F12" s="242" t="s">
        <v>2057</v>
      </c>
      <c r="G12" s="242" t="s">
        <v>1984</v>
      </c>
    </row>
    <row r="13" spans="1:7" s="243" customFormat="1" ht="80">
      <c r="A13" s="239"/>
      <c r="B13" s="408"/>
      <c r="C13" s="677" t="s">
        <v>2138</v>
      </c>
      <c r="D13" s="688" t="s">
        <v>2139</v>
      </c>
      <c r="E13" s="689" t="s">
        <v>1043</v>
      </c>
      <c r="F13" s="430" t="s">
        <v>1996</v>
      </c>
      <c r="G13" s="431"/>
    </row>
    <row r="14" spans="1:7" s="243" customFormat="1" ht="48">
      <c r="A14" s="239"/>
      <c r="B14" s="408"/>
      <c r="C14" s="679" t="s">
        <v>38</v>
      </c>
      <c r="D14" s="691" t="s">
        <v>505</v>
      </c>
      <c r="E14" s="692" t="s">
        <v>1178</v>
      </c>
      <c r="F14" s="432" t="s">
        <v>1996</v>
      </c>
      <c r="G14" s="433"/>
    </row>
    <row r="15" spans="1:7" s="243" customFormat="1" ht="48">
      <c r="A15" s="239"/>
      <c r="B15" s="408"/>
      <c r="C15" s="679" t="s">
        <v>44</v>
      </c>
      <c r="D15" s="691" t="s">
        <v>2220</v>
      </c>
      <c r="E15" s="692" t="s">
        <v>1201</v>
      </c>
      <c r="F15" s="432" t="s">
        <v>1996</v>
      </c>
      <c r="G15" s="433"/>
    </row>
    <row r="16" spans="1:7" s="243" customFormat="1" ht="51">
      <c r="A16" s="239"/>
      <c r="B16" s="408"/>
      <c r="C16" s="679" t="s">
        <v>47</v>
      </c>
      <c r="D16" s="691" t="s">
        <v>2221</v>
      </c>
      <c r="E16" s="692" t="s">
        <v>1210</v>
      </c>
      <c r="F16" s="432" t="s">
        <v>1996</v>
      </c>
      <c r="G16" s="433"/>
    </row>
    <row r="17" spans="1:9" s="243" customFormat="1" ht="48">
      <c r="A17" s="239"/>
      <c r="B17" s="408"/>
      <c r="C17" s="679" t="s">
        <v>56</v>
      </c>
      <c r="D17" s="691" t="s">
        <v>653</v>
      </c>
      <c r="E17" s="692" t="s">
        <v>1243</v>
      </c>
      <c r="F17" s="432" t="s">
        <v>1996</v>
      </c>
      <c r="G17" s="433"/>
    </row>
    <row r="18" spans="1:9" s="243" customFormat="1" ht="64">
      <c r="A18" s="239"/>
      <c r="B18" s="408"/>
      <c r="C18" s="679" t="s">
        <v>64</v>
      </c>
      <c r="D18" s="691" t="s">
        <v>661</v>
      </c>
      <c r="E18" s="692" t="s">
        <v>1261</v>
      </c>
      <c r="F18" s="432" t="s">
        <v>1996</v>
      </c>
      <c r="G18" s="433"/>
    </row>
    <row r="19" spans="1:9" s="243" customFormat="1" ht="80">
      <c r="A19" s="239"/>
      <c r="B19" s="408"/>
      <c r="C19" s="679" t="s">
        <v>662</v>
      </c>
      <c r="D19" s="691" t="s">
        <v>2222</v>
      </c>
      <c r="E19" s="692" t="s">
        <v>1267</v>
      </c>
      <c r="F19" s="432" t="s">
        <v>1996</v>
      </c>
      <c r="G19" s="433"/>
    </row>
    <row r="20" spans="1:9" s="243" customFormat="1" ht="64">
      <c r="A20" s="239"/>
      <c r="B20" s="408"/>
      <c r="C20" s="679" t="s">
        <v>67</v>
      </c>
      <c r="D20" s="691" t="s">
        <v>667</v>
      </c>
      <c r="E20" s="692" t="s">
        <v>1282</v>
      </c>
      <c r="F20" s="432" t="s">
        <v>1996</v>
      </c>
      <c r="G20" s="433"/>
    </row>
    <row r="21" spans="1:9" s="243" customFormat="1" ht="64">
      <c r="A21" s="239"/>
      <c r="B21" s="408"/>
      <c r="C21" s="679" t="s">
        <v>2129</v>
      </c>
      <c r="D21" s="691" t="s">
        <v>2134</v>
      </c>
      <c r="E21" s="692" t="s">
        <v>1483</v>
      </c>
      <c r="F21" s="432" t="s">
        <v>1996</v>
      </c>
      <c r="G21" s="433"/>
    </row>
    <row r="22" spans="1:9" s="243" customFormat="1" ht="64">
      <c r="A22" s="239"/>
      <c r="B22" s="408"/>
      <c r="C22" s="679" t="s">
        <v>181</v>
      </c>
      <c r="D22" s="691" t="s">
        <v>2135</v>
      </c>
      <c r="E22" s="692" t="s">
        <v>1489</v>
      </c>
      <c r="F22" s="432" t="s">
        <v>1996</v>
      </c>
      <c r="G22" s="433"/>
    </row>
    <row r="23" spans="1:9" s="243" customFormat="1" ht="80">
      <c r="A23" s="239"/>
      <c r="B23" s="408"/>
      <c r="C23" s="679" t="s">
        <v>2130</v>
      </c>
      <c r="D23" s="691" t="s">
        <v>2137</v>
      </c>
      <c r="E23" s="692" t="s">
        <v>1495</v>
      </c>
      <c r="F23" s="432" t="s">
        <v>1996</v>
      </c>
      <c r="G23" s="433"/>
    </row>
    <row r="24" spans="1:9" s="243" customFormat="1" ht="64">
      <c r="A24" s="239"/>
      <c r="B24" s="408"/>
      <c r="C24" s="681" t="s">
        <v>184</v>
      </c>
      <c r="D24" s="694" t="s">
        <v>2136</v>
      </c>
      <c r="E24" s="695" t="s">
        <v>1507</v>
      </c>
      <c r="F24" s="434" t="s">
        <v>1996</v>
      </c>
      <c r="G24" s="435"/>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sheetData>
  <sheetProtection algorithmName="SHA-512" hashValue="w40vSTsfUXZvgJ6kY3Hb9Ro23MGnkzMaH28NV0b+aK/Mdigllv4GyHKfNZocFcUwyJfuWCod+rMayU846GgFcw==" saltValue="Qyu2tcEa429UleziVfhQrQ==" spinCount="100000" sheet="1" objects="1" scenarios="1"/>
  <autoFilter ref="A12:G24" xr:uid="{00000000-0009-0000-0000-00003A000000}"/>
  <mergeCells count="1">
    <mergeCell ref="C11:G11"/>
  </mergeCells>
  <conditionalFormatting sqref="C4 C7">
    <cfRule type="containsText" dxfId="4022" priority="50" operator="containsText" text="Choisie">
      <formula>NOT(ISERROR(SEARCH("Choisie",C4)))</formula>
    </cfRule>
    <cfRule type="containsText" dxfId="4021" priority="51" operator="containsText" text="clé">
      <formula>NOT(ISERROR(SEARCH("clé",C4)))</formula>
    </cfRule>
    <cfRule type="containsText" dxfId="4020" priority="52" operator="containsText" text="UTILE">
      <formula>NOT(ISERROR(SEARCH("UTILE",C4)))</formula>
    </cfRule>
  </conditionalFormatting>
  <conditionalFormatting sqref="B25:C72">
    <cfRule type="expression" dxfId="4019" priority="32">
      <formula>$B25="Z. Compétences Managériales"</formula>
    </cfRule>
    <cfRule type="expression" dxfId="4018" priority="33">
      <formula>$B25="Y. Compétences comportementales"</formula>
    </cfRule>
    <cfRule type="expression" dxfId="4017" priority="34">
      <formula>$B25="X. Digital"</formula>
    </cfRule>
    <cfRule type="expression" dxfId="4016" priority="35">
      <formula>$B25="P.  Projet"</formula>
    </cfRule>
    <cfRule type="expression" dxfId="4015" priority="36">
      <formula>$B25="O.  Communication"</formula>
    </cfRule>
    <cfRule type="expression" dxfId="4014" priority="37">
      <formula>$B25="N .  Système d'informations"</formula>
    </cfRule>
    <cfRule type="expression" dxfId="4013" priority="38">
      <formula>$B25="M.  Marketing"</formula>
    </cfRule>
    <cfRule type="expression" dxfId="4012" priority="39">
      <formula>$B25="L.  Ressources Humaines"</formula>
    </cfRule>
    <cfRule type="expression" dxfId="4011" priority="40">
      <formula>$B25="K.  Audit / Risques"</formula>
    </cfRule>
    <cfRule type="expression" dxfId="4010" priority="41">
      <formula>$B25="J.  Administration / Services Généraux"</formula>
    </cfRule>
    <cfRule type="expression" dxfId="4009" priority="42">
      <formula>$B25="I.  Immobilier"</formula>
    </cfRule>
    <cfRule type="expression" dxfId="4008" priority="43">
      <formula>$B25="H.  Finance / Contrôle de Gestion / Comptabilité"</formula>
    </cfRule>
    <cfRule type="expression" dxfId="4007" priority="44">
      <formula>$B25="G.  Achats"</formula>
    </cfRule>
    <cfRule type="expression" dxfId="4006" priority="45">
      <formula>$B25="F.  Entreprises"</formula>
    </cfRule>
    <cfRule type="expression" dxfId="4005" priority="46">
      <formula>$B25="E. Excellence opérationnelle  Banque de détail"</formula>
    </cfRule>
    <cfRule type="expression" dxfId="4004" priority="47">
      <formula>$B25="D. Excellence opérationnelle Expertise transverse"</formula>
    </cfRule>
    <cfRule type="expression" dxfId="4003" priority="48">
      <formula>$B25="C. Gestion des risques"</formula>
    </cfRule>
    <cfRule type="expression" dxfId="4002" priority="49">
      <formula>$B25="B. Vente, Conseil"</formula>
    </cfRule>
    <cfRule type="expression" dxfId="4001" priority="53">
      <formula>$B25="A. Accueil, orientation"</formula>
    </cfRule>
  </conditionalFormatting>
  <conditionalFormatting sqref="C8 C10">
    <cfRule type="containsText" dxfId="4000" priority="29" operator="containsText" text="Choisie">
      <formula>NOT(ISERROR(SEARCH("Choisie",C8)))</formula>
    </cfRule>
    <cfRule type="containsText" dxfId="3999" priority="30" operator="containsText" text="clé">
      <formula>NOT(ISERROR(SEARCH("clé",C8)))</formula>
    </cfRule>
    <cfRule type="containsText" dxfId="3998" priority="31" operator="containsText" text="UTILE">
      <formula>NOT(ISERROR(SEARCH("UTILE",C8)))</formula>
    </cfRule>
  </conditionalFormatting>
  <conditionalFormatting sqref="F25:F27">
    <cfRule type="expression" dxfId="3997" priority="10">
      <formula>$B25="Z. Compétences Managériales"</formula>
    </cfRule>
    <cfRule type="expression" dxfId="3996" priority="11">
      <formula>$B25="Y. Compétences comportementales"</formula>
    </cfRule>
    <cfRule type="expression" dxfId="3995" priority="12">
      <formula>$B25="X. Digital"</formula>
    </cfRule>
    <cfRule type="expression" dxfId="3994" priority="13">
      <formula>$B25="P.  Projet"</formula>
    </cfRule>
    <cfRule type="expression" dxfId="3993" priority="14">
      <formula>$B25="O.  Communication"</formula>
    </cfRule>
    <cfRule type="expression" dxfId="3992" priority="15">
      <formula>$B25="N .  Système d'informations"</formula>
    </cfRule>
    <cfRule type="expression" dxfId="3991" priority="16">
      <formula>$B25="M.  Marketing"</formula>
    </cfRule>
    <cfRule type="expression" dxfId="3990" priority="17">
      <formula>$B25="L.  Ressources Humaines"</formula>
    </cfRule>
    <cfRule type="expression" dxfId="3989" priority="18">
      <formula>$B25="K.  Audit / Risques"</formula>
    </cfRule>
    <cfRule type="expression" dxfId="3988" priority="19">
      <formula>$B25="J.  Administration / Services Généraux"</formula>
    </cfRule>
    <cfRule type="expression" dxfId="3987" priority="20">
      <formula>$B25="I.  Immobilier"</formula>
    </cfRule>
    <cfRule type="expression" dxfId="3986" priority="21">
      <formula>$B25="H.  Finance / Contrôle de Gestion / Comptabilité"</formula>
    </cfRule>
    <cfRule type="expression" dxfId="3985" priority="22">
      <formula>$B25="G.  Achats"</formula>
    </cfRule>
    <cfRule type="expression" dxfId="3984" priority="23">
      <formula>$B25="F.  Entreprises"</formula>
    </cfRule>
    <cfRule type="expression" dxfId="3983" priority="24">
      <formula>$B25="E. Excellence opérationnelle  Banque de détail"</formula>
    </cfRule>
    <cfRule type="expression" dxfId="3982" priority="25">
      <formula>$B25="D. Excellence opérationnelle Expertise transverse"</formula>
    </cfRule>
    <cfRule type="expression" dxfId="3981" priority="26">
      <formula>$B25="C. Gestion des risques"</formula>
    </cfRule>
    <cfRule type="expression" dxfId="3980" priority="27">
      <formula>$B25="B. Vente, Conseil"</formula>
    </cfRule>
    <cfRule type="expression" dxfId="3979" priority="28">
      <formula>$B25="A.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7"/>
  </sheetPr>
  <dimension ref="A1:J536"/>
  <sheetViews>
    <sheetView showGridLines="0" zoomScale="80" zoomScaleNormal="80" workbookViewId="0">
      <selection activeCell="B7" sqref="B7:C513"/>
    </sheetView>
  </sheetViews>
  <sheetFormatPr baseColWidth="10" defaultColWidth="11.5" defaultRowHeight="15"/>
  <cols>
    <col min="1" max="1" width="14.5" style="111" customWidth="1"/>
    <col min="2" max="2" width="49.5" style="111" customWidth="1"/>
    <col min="3" max="3" width="17.5" style="111" customWidth="1"/>
    <col min="4" max="4" width="26.5" style="111" customWidth="1"/>
    <col min="5" max="5" width="14.5" style="111" customWidth="1"/>
    <col min="6" max="6" width="36.33203125" style="113" hidden="1" customWidth="1"/>
    <col min="7" max="10" width="11.5" style="111"/>
    <col min="11" max="11" width="14.5" style="111" bestFit="1" customWidth="1"/>
    <col min="12" max="16384" width="11.5" style="111"/>
  </cols>
  <sheetData>
    <row r="1" spans="1:6" ht="52.5" customHeight="1">
      <c r="B1" s="112" t="s">
        <v>435</v>
      </c>
      <c r="C1" s="112"/>
      <c r="D1" s="112"/>
      <c r="E1" s="112"/>
    </row>
    <row r="2" spans="1:6" ht="30" customHeight="1"/>
    <row r="3" spans="1:6" s="116" customFormat="1" ht="15" customHeight="1">
      <c r="A3" s="114"/>
      <c r="B3" s="114" t="s">
        <v>436</v>
      </c>
      <c r="C3" s="114"/>
      <c r="D3" s="114"/>
      <c r="E3" s="114"/>
      <c r="F3" s="115"/>
    </row>
    <row r="4" spans="1:6" s="116" customFormat="1" ht="15" customHeight="1">
      <c r="A4" s="114"/>
      <c r="B4" s="114" t="s">
        <v>437</v>
      </c>
      <c r="C4" s="114"/>
      <c r="D4" s="114"/>
      <c r="E4" s="114"/>
      <c r="F4" s="115"/>
    </row>
    <row r="5" spans="1:6" ht="30" customHeight="1"/>
    <row r="6" spans="1:6" ht="22.5" customHeight="1">
      <c r="A6" s="94" t="s">
        <v>959</v>
      </c>
      <c r="B6" s="94" t="s">
        <v>403</v>
      </c>
      <c r="C6" s="94" t="s">
        <v>404</v>
      </c>
      <c r="D6" s="94" t="s">
        <v>401</v>
      </c>
      <c r="E6" s="94" t="s">
        <v>402</v>
      </c>
      <c r="F6" s="94" t="s">
        <v>405</v>
      </c>
    </row>
    <row r="7" spans="1:6" ht="33" customHeight="1">
      <c r="A7" s="98" t="str">
        <f>LEFT(D7,5)</f>
        <v>00583</v>
      </c>
      <c r="B7" s="117" t="s">
        <v>2450</v>
      </c>
      <c r="C7" s="117" t="s">
        <v>2451</v>
      </c>
      <c r="D7" s="117" t="s">
        <v>275</v>
      </c>
      <c r="E7" s="117" t="s">
        <v>925</v>
      </c>
      <c r="F7" s="118" t="str">
        <f>IF(A7=0,"",HYPERLINK("#Matrice!"&amp;ADDRESS(3,4+MATCH(D7,Matrice!$E$3:$AOP$3,0)),"Découvrir les compétences associées"))</f>
        <v>Découvrir les compétences associées</v>
      </c>
    </row>
    <row r="8" spans="1:6" ht="33" customHeight="1">
      <c r="A8" s="98" t="str">
        <f t="shared" ref="A8:A71" si="0">LEFT(D8,5)</f>
        <v>01119</v>
      </c>
      <c r="B8" s="117" t="s">
        <v>2450</v>
      </c>
      <c r="C8" s="117" t="s">
        <v>2451</v>
      </c>
      <c r="D8" s="117" t="s">
        <v>254</v>
      </c>
      <c r="E8" s="117" t="s">
        <v>962</v>
      </c>
      <c r="F8" s="118" t="str">
        <f>IF(A8=0,"",HYPERLINK("#Matrice!"&amp;ADDRESS(3,4+MATCH(D8,Matrice!$E$3:$AOP$3,0)),"Découvrir les compétences associées"))</f>
        <v>Découvrir les compétences associées</v>
      </c>
    </row>
    <row r="9" spans="1:6" ht="33" customHeight="1">
      <c r="A9" s="98" t="str">
        <f t="shared" si="0"/>
        <v>01179</v>
      </c>
      <c r="B9" s="117" t="s">
        <v>2450</v>
      </c>
      <c r="C9" s="117" t="s">
        <v>2452</v>
      </c>
      <c r="D9" s="117" t="s">
        <v>242</v>
      </c>
      <c r="E9" s="117" t="s">
        <v>949</v>
      </c>
      <c r="F9" s="118" t="str">
        <f>IF(A9=0,"",HYPERLINK("#Matrice!"&amp;ADDRESS(3,4+MATCH(D9,Matrice!$E$3:$AOP$3,0)),"Découvrir les compétences associées"))</f>
        <v>Découvrir les compétences associées</v>
      </c>
    </row>
    <row r="10" spans="1:6" ht="33" customHeight="1">
      <c r="A10" s="98" t="str">
        <f t="shared" si="0"/>
        <v>01184</v>
      </c>
      <c r="B10" s="117" t="s">
        <v>2450</v>
      </c>
      <c r="C10" s="117" t="s">
        <v>2451</v>
      </c>
      <c r="D10" s="117" t="s">
        <v>2112</v>
      </c>
      <c r="E10" s="117" t="s">
        <v>926</v>
      </c>
      <c r="F10" s="118" t="str">
        <f>IF(A10=0,"",HYPERLINK("#Matrice!"&amp;ADDRESS(3,4+MATCH(D10,Matrice!$E$3:$AOP$3,0)),"Découvrir les compétences associées"))</f>
        <v>Découvrir les compétences associées</v>
      </c>
    </row>
    <row r="11" spans="1:6" ht="33" customHeight="1">
      <c r="A11" s="98" t="str">
        <f t="shared" si="0"/>
        <v>01186</v>
      </c>
      <c r="B11" s="117" t="s">
        <v>2450</v>
      </c>
      <c r="C11" s="117" t="s">
        <v>2451</v>
      </c>
      <c r="D11" s="117" t="s">
        <v>256</v>
      </c>
      <c r="E11" s="117" t="s">
        <v>925</v>
      </c>
      <c r="F11" s="118" t="str">
        <f>IF(A11=0,"",HYPERLINK("#Matrice!"&amp;ADDRESS(3,4+MATCH(D11,Matrice!$E$3:$AOP$3,0)),"Découvrir les compétences associées"))</f>
        <v>Découvrir les compétences associées</v>
      </c>
    </row>
    <row r="12" spans="1:6" ht="33" customHeight="1">
      <c r="A12" s="98" t="str">
        <f t="shared" si="0"/>
        <v>29521</v>
      </c>
      <c r="B12" s="117" t="s">
        <v>2450</v>
      </c>
      <c r="C12" s="117" t="s">
        <v>2453</v>
      </c>
      <c r="D12" s="117" t="s">
        <v>1557</v>
      </c>
      <c r="E12" s="117" t="s">
        <v>926</v>
      </c>
      <c r="F12" s="118" t="str">
        <f>IF(A12=0,"",HYPERLINK("#Matrice!"&amp;ADDRESS(3,4+MATCH(D12,Matrice!$E$3:$AOP$3,0)),"Découvrir les compétences associées"))</f>
        <v>Découvrir les compétences associées</v>
      </c>
    </row>
    <row r="13" spans="1:6" ht="33" customHeight="1">
      <c r="A13" s="98" t="str">
        <f t="shared" si="0"/>
        <v>29522</v>
      </c>
      <c r="B13" s="117" t="s">
        <v>2450</v>
      </c>
      <c r="C13" s="117" t="s">
        <v>2453</v>
      </c>
      <c r="D13" s="117" t="s">
        <v>1558</v>
      </c>
      <c r="E13" s="117" t="s">
        <v>987</v>
      </c>
      <c r="F13" s="118" t="str">
        <f>IF(A13=0,"",HYPERLINK("#Matrice!"&amp;ADDRESS(3,4+MATCH(D13,Matrice!$E$3:$AOP$3,0)),"Découvrir les compétences associées"))</f>
        <v>Découvrir les compétences associées</v>
      </c>
    </row>
    <row r="14" spans="1:6" ht="33" customHeight="1">
      <c r="A14" s="98" t="str">
        <f t="shared" si="0"/>
        <v>27058</v>
      </c>
      <c r="B14" s="117" t="s">
        <v>2450</v>
      </c>
      <c r="C14" s="117" t="s">
        <v>2453</v>
      </c>
      <c r="D14" s="117" t="s">
        <v>1559</v>
      </c>
      <c r="E14" s="117" t="s">
        <v>962</v>
      </c>
      <c r="F14" s="118" t="str">
        <f>IF(A14=0,"",HYPERLINK("#Matrice!"&amp;ADDRESS(3,4+MATCH(D14,Matrice!$E$3:$AOP$3,0)),"Découvrir les compétences associées"))</f>
        <v>Découvrir les compétences associées</v>
      </c>
    </row>
    <row r="15" spans="1:6" ht="33" customHeight="1">
      <c r="A15" s="98" t="str">
        <f t="shared" si="0"/>
        <v>27062</v>
      </c>
      <c r="B15" s="117" t="s">
        <v>2450</v>
      </c>
      <c r="C15" s="117" t="s">
        <v>2453</v>
      </c>
      <c r="D15" s="117" t="s">
        <v>1560</v>
      </c>
      <c r="E15" s="117" t="s">
        <v>925</v>
      </c>
      <c r="F15" s="118" t="str">
        <f>IF(A15=0,"",HYPERLINK("#Matrice!"&amp;ADDRESS(3,4+MATCH(D15,Matrice!$E$3:$AOP$3,0)),"Découvrir les compétences associées"))</f>
        <v>Découvrir les compétences associées</v>
      </c>
    </row>
    <row r="16" spans="1:6" ht="33" customHeight="1">
      <c r="A16" s="98" t="str">
        <f t="shared" si="0"/>
        <v>27066</v>
      </c>
      <c r="B16" s="117" t="s">
        <v>2450</v>
      </c>
      <c r="C16" s="117" t="s">
        <v>2453</v>
      </c>
      <c r="D16" s="117" t="s">
        <v>1561</v>
      </c>
      <c r="E16" s="117" t="s">
        <v>926</v>
      </c>
      <c r="F16" s="118" t="str">
        <f>IF(A16=0,"",HYPERLINK("#Matrice!"&amp;ADDRESS(3,4+MATCH(D16,Matrice!$E$3:$AOP$3,0)),"Découvrir les compétences associées"))</f>
        <v>Découvrir les compétences associées</v>
      </c>
    </row>
    <row r="17" spans="1:6" ht="33" customHeight="1">
      <c r="A17" s="98" t="str">
        <f t="shared" si="0"/>
        <v>01195</v>
      </c>
      <c r="B17" s="117" t="s">
        <v>197</v>
      </c>
      <c r="C17" s="117" t="s">
        <v>215</v>
      </c>
      <c r="D17" s="117" t="s">
        <v>308</v>
      </c>
      <c r="E17" s="117" t="s">
        <v>925</v>
      </c>
      <c r="F17" s="118" t="str">
        <f>IF(A17=0,"",HYPERLINK("#Matrice!"&amp;ADDRESS(3,4+MATCH(D17,Matrice!$E$3:$AOP$3,0)),"Découvrir les compétences associées"))</f>
        <v>Découvrir les compétences associées</v>
      </c>
    </row>
    <row r="18" spans="1:6" ht="33" customHeight="1">
      <c r="A18" s="98" t="str">
        <f t="shared" si="0"/>
        <v>01196</v>
      </c>
      <c r="B18" s="117" t="s">
        <v>197</v>
      </c>
      <c r="C18" s="117" t="s">
        <v>215</v>
      </c>
      <c r="D18" s="117" t="s">
        <v>309</v>
      </c>
      <c r="E18" s="117" t="s">
        <v>926</v>
      </c>
      <c r="F18" s="118" t="str">
        <f>IF(A18=0,"",HYPERLINK("#Matrice!"&amp;ADDRESS(3,4+MATCH(D18,Matrice!$E$3:$AOP$3,0)),"Découvrir les compétences associées"))</f>
        <v>Découvrir les compétences associées</v>
      </c>
    </row>
    <row r="19" spans="1:6" ht="33" customHeight="1">
      <c r="A19" s="98" t="str">
        <f t="shared" si="0"/>
        <v>01225</v>
      </c>
      <c r="B19" s="117" t="s">
        <v>2450</v>
      </c>
      <c r="C19" s="117" t="s">
        <v>2452</v>
      </c>
      <c r="D19" s="117" t="s">
        <v>235</v>
      </c>
      <c r="E19" s="117" t="s">
        <v>949</v>
      </c>
      <c r="F19" s="118" t="str">
        <f>IF(A19=0,"",HYPERLINK("#Matrice!"&amp;ADDRESS(3,4+MATCH(D19,Matrice!$E$3:$AOP$3,0)),"Découvrir les compétences associées"))</f>
        <v>Découvrir les compétences associées</v>
      </c>
    </row>
    <row r="20" spans="1:6" ht="33" customHeight="1">
      <c r="A20" s="98" t="str">
        <f t="shared" si="0"/>
        <v>01241</v>
      </c>
      <c r="B20" s="117" t="s">
        <v>2450</v>
      </c>
      <c r="C20" s="117" t="s">
        <v>2451</v>
      </c>
      <c r="D20" s="117" t="s">
        <v>255</v>
      </c>
      <c r="E20" s="117" t="s">
        <v>925</v>
      </c>
      <c r="F20" s="118" t="str">
        <f>IF(A20=0,"",HYPERLINK("#Matrice!"&amp;ADDRESS(3,4+MATCH(D20,Matrice!$E$3:$AOP$3,0)),"Découvrir les compétences associées"))</f>
        <v>Découvrir les compétences associées</v>
      </c>
    </row>
    <row r="21" spans="1:6" ht="33" customHeight="1">
      <c r="A21" s="98" t="str">
        <f t="shared" si="0"/>
        <v>25031</v>
      </c>
      <c r="B21" s="117" t="s">
        <v>2450</v>
      </c>
      <c r="C21" s="117" t="s">
        <v>2452</v>
      </c>
      <c r="D21" s="117" t="s">
        <v>237</v>
      </c>
      <c r="E21" s="117" t="s">
        <v>947</v>
      </c>
      <c r="F21" s="118" t="str">
        <f>IF(A21=0,"",HYPERLINK("#Matrice!"&amp;ADDRESS(3,4+MATCH(D21,Matrice!$E$3:$AOP$3,0)),"Découvrir les compétences associées"))</f>
        <v>Découvrir les compétences associées</v>
      </c>
    </row>
    <row r="22" spans="1:6" ht="33" customHeight="1">
      <c r="A22" s="98" t="str">
        <f t="shared" si="0"/>
        <v>25032</v>
      </c>
      <c r="B22" s="117" t="s">
        <v>2450</v>
      </c>
      <c r="C22" s="117" t="s">
        <v>2452</v>
      </c>
      <c r="D22" s="117" t="s">
        <v>238</v>
      </c>
      <c r="E22" s="117" t="s">
        <v>948</v>
      </c>
      <c r="F22" s="118" t="str">
        <f>IF(A22=0,"",HYPERLINK("#Matrice!"&amp;ADDRESS(3,4+MATCH(D22,Matrice!$E$3:$AOP$3,0)),"Découvrir les compétences associées"))</f>
        <v>Découvrir les compétences associées</v>
      </c>
    </row>
    <row r="23" spans="1:6" ht="33" customHeight="1">
      <c r="A23" s="98" t="str">
        <f t="shared" si="0"/>
        <v>25033</v>
      </c>
      <c r="B23" s="117" t="s">
        <v>2450</v>
      </c>
      <c r="C23" s="117" t="s">
        <v>2452</v>
      </c>
      <c r="D23" s="117" t="s">
        <v>239</v>
      </c>
      <c r="E23" s="117" t="s">
        <v>949</v>
      </c>
      <c r="F23" s="118" t="str">
        <f>IF(A23=0,"",HYPERLINK("#Matrice!"&amp;ADDRESS(3,4+MATCH(D23,Matrice!$E$3:$AOP$3,0)),"Découvrir les compétences associées"))</f>
        <v>Découvrir les compétences associées</v>
      </c>
    </row>
    <row r="24" spans="1:6" ht="33" customHeight="1">
      <c r="A24" s="98" t="str">
        <f t="shared" si="0"/>
        <v>25034</v>
      </c>
      <c r="B24" s="117" t="s">
        <v>2062</v>
      </c>
      <c r="C24" s="117" t="s">
        <v>204</v>
      </c>
      <c r="D24" s="117" t="s">
        <v>232</v>
      </c>
      <c r="E24" s="117" t="s">
        <v>947</v>
      </c>
      <c r="F24" s="118" t="str">
        <f>IF(A24=0,"",HYPERLINK("#Matrice!"&amp;ADDRESS(3,4+MATCH(D24,Matrice!$E$3:$AOP$3,0)),"Découvrir les compétences associées"))</f>
        <v>Découvrir les compétences associées</v>
      </c>
    </row>
    <row r="25" spans="1:6" ht="33" customHeight="1">
      <c r="A25" s="98" t="str">
        <f t="shared" si="0"/>
        <v>25035</v>
      </c>
      <c r="B25" s="117" t="s">
        <v>2450</v>
      </c>
      <c r="C25" s="117" t="s">
        <v>2452</v>
      </c>
      <c r="D25" s="117" t="s">
        <v>240</v>
      </c>
      <c r="E25" s="117" t="s">
        <v>962</v>
      </c>
      <c r="F25" s="118" t="str">
        <f>IF(A25=0,"",HYPERLINK("#Matrice!"&amp;ADDRESS(3,4+MATCH(D25,Matrice!$E$3:$AOP$3,0)),"Découvrir les compétences associées"))</f>
        <v>Découvrir les compétences associées</v>
      </c>
    </row>
    <row r="26" spans="1:6" ht="33" customHeight="1">
      <c r="A26" s="98" t="str">
        <f t="shared" si="0"/>
        <v>25036</v>
      </c>
      <c r="B26" s="117" t="s">
        <v>2450</v>
      </c>
      <c r="C26" s="117" t="s">
        <v>2452</v>
      </c>
      <c r="D26" s="117" t="s">
        <v>241</v>
      </c>
      <c r="E26" s="117" t="s">
        <v>962</v>
      </c>
      <c r="F26" s="118" t="str">
        <f>IF(A26=0,"",HYPERLINK("#Matrice!"&amp;ADDRESS(3,4+MATCH(D26,Matrice!$E$3:$AOP$3,0)),"Découvrir les compétences associées"))</f>
        <v>Découvrir les compétences associées</v>
      </c>
    </row>
    <row r="27" spans="1:6" ht="33" customHeight="1">
      <c r="A27" s="98" t="str">
        <f t="shared" si="0"/>
        <v>25038</v>
      </c>
      <c r="B27" s="117" t="s">
        <v>2062</v>
      </c>
      <c r="C27" s="117" t="s">
        <v>204</v>
      </c>
      <c r="D27" s="117" t="s">
        <v>234</v>
      </c>
      <c r="E27" s="117" t="s">
        <v>949</v>
      </c>
      <c r="F27" s="118" t="str">
        <f>IF(A27=0,"",HYPERLINK("#Matrice!"&amp;ADDRESS(3,4+MATCH(D27,Matrice!$E$3:$AOP$3,0)),"Découvrir les compétences associées"))</f>
        <v>Découvrir les compétences associées</v>
      </c>
    </row>
    <row r="28" spans="1:6" ht="33" customHeight="1">
      <c r="A28" s="98" t="str">
        <f t="shared" si="0"/>
        <v>25042</v>
      </c>
      <c r="B28" s="117" t="s">
        <v>2062</v>
      </c>
      <c r="C28" s="117" t="s">
        <v>204</v>
      </c>
      <c r="D28" s="117" t="s">
        <v>233</v>
      </c>
      <c r="E28" s="117" t="s">
        <v>948</v>
      </c>
      <c r="F28" s="118" t="str">
        <f>IF(A28=0,"",HYPERLINK("#Matrice!"&amp;ADDRESS(3,4+MATCH(D28,Matrice!$E$3:$AOP$3,0)),"Découvrir les compétences associées"))</f>
        <v>Découvrir les compétences associées</v>
      </c>
    </row>
    <row r="29" spans="1:6" ht="33" customHeight="1">
      <c r="A29" s="98" t="str">
        <f t="shared" si="0"/>
        <v>25062</v>
      </c>
      <c r="B29" s="117" t="s">
        <v>2454</v>
      </c>
      <c r="C29" s="117" t="s">
        <v>2455</v>
      </c>
      <c r="D29" s="117" t="s">
        <v>362</v>
      </c>
      <c r="E29" s="117" t="s">
        <v>949</v>
      </c>
      <c r="F29" s="118" t="str">
        <f>IF(A29=0,"",HYPERLINK("#Matrice!"&amp;ADDRESS(3,4+MATCH(D29,Matrice!$E$3:$AOP$3,0)),"Découvrir les compétences associées"))</f>
        <v>Découvrir les compétences associées</v>
      </c>
    </row>
    <row r="30" spans="1:6" ht="33" customHeight="1">
      <c r="A30" s="98" t="str">
        <f t="shared" si="0"/>
        <v>25064</v>
      </c>
      <c r="B30" s="117" t="s">
        <v>2450</v>
      </c>
      <c r="C30" s="117" t="s">
        <v>2452</v>
      </c>
      <c r="D30" s="117" t="s">
        <v>236</v>
      </c>
      <c r="E30" s="117" t="s">
        <v>962</v>
      </c>
      <c r="F30" s="118" t="str">
        <f>IF(A30=0,"",HYPERLINK("#Matrice!"&amp;ADDRESS(3,4+MATCH(D30,Matrice!$E$3:$AOP$3,0)),"Découvrir les compétences associées"))</f>
        <v>Découvrir les compétences associées</v>
      </c>
    </row>
    <row r="31" spans="1:6" ht="33" customHeight="1">
      <c r="A31" s="98" t="str">
        <f t="shared" si="0"/>
        <v>25065</v>
      </c>
      <c r="B31" s="117" t="s">
        <v>2450</v>
      </c>
      <c r="C31" s="117" t="s">
        <v>2452</v>
      </c>
      <c r="D31" s="117" t="s">
        <v>1562</v>
      </c>
      <c r="E31" s="117" t="s">
        <v>948</v>
      </c>
      <c r="F31" s="118" t="str">
        <f>IF(A31=0,"",HYPERLINK("#Matrice!"&amp;ADDRESS(3,4+MATCH(D31,Matrice!$E$3:$AOP$3,0)),"Découvrir les compétences associées"))</f>
        <v>Découvrir les compétences associées</v>
      </c>
    </row>
    <row r="32" spans="1:6" ht="33" customHeight="1">
      <c r="A32" s="98" t="str">
        <f t="shared" si="0"/>
        <v>25066</v>
      </c>
      <c r="B32" s="117" t="s">
        <v>2450</v>
      </c>
      <c r="C32" s="117" t="s">
        <v>2452</v>
      </c>
      <c r="D32" s="117" t="s">
        <v>1563</v>
      </c>
      <c r="E32" s="117" t="s">
        <v>949</v>
      </c>
      <c r="F32" s="118" t="str">
        <f>IF(A32=0,"",HYPERLINK("#Matrice!"&amp;ADDRESS(3,4+MATCH(D32,Matrice!$E$3:$AOP$3,0)),"Découvrir les compétences associées"))</f>
        <v>Découvrir les compétences associées</v>
      </c>
    </row>
    <row r="33" spans="1:6" ht="33" customHeight="1">
      <c r="A33" s="98" t="str">
        <f t="shared" si="0"/>
        <v>25067</v>
      </c>
      <c r="B33" s="117" t="s">
        <v>2450</v>
      </c>
      <c r="C33" s="117" t="s">
        <v>2452</v>
      </c>
      <c r="D33" s="117" t="s">
        <v>1564</v>
      </c>
      <c r="E33" s="117" t="s">
        <v>962</v>
      </c>
      <c r="F33" s="118" t="str">
        <f>IF(A33=0,"",HYPERLINK("#Matrice!"&amp;ADDRESS(3,4+MATCH(D33,Matrice!$E$3:$AOP$3,0)),"Découvrir les compétences associées"))</f>
        <v>Découvrir les compétences associées</v>
      </c>
    </row>
    <row r="34" spans="1:6" ht="33" customHeight="1">
      <c r="A34" s="98" t="str">
        <f t="shared" si="0"/>
        <v>45298</v>
      </c>
      <c r="B34" s="117" t="s">
        <v>2454</v>
      </c>
      <c r="C34" s="117" t="s">
        <v>2455</v>
      </c>
      <c r="D34" s="117" t="s">
        <v>1565</v>
      </c>
      <c r="E34" s="117" t="s">
        <v>949</v>
      </c>
      <c r="F34" s="118" t="str">
        <f>IF(A34=0,"",HYPERLINK("#Matrice!"&amp;ADDRESS(3,4+MATCH(D34,Matrice!$E$3:$AOP$3,0)),"Découvrir les compétences associées"))</f>
        <v>Découvrir les compétences associées</v>
      </c>
    </row>
    <row r="35" spans="1:6" ht="33" customHeight="1">
      <c r="A35" s="98" t="str">
        <f t="shared" si="0"/>
        <v>25058</v>
      </c>
      <c r="B35" s="117" t="s">
        <v>2454</v>
      </c>
      <c r="C35" s="117" t="s">
        <v>2455</v>
      </c>
      <c r="D35" s="117" t="s">
        <v>2457</v>
      </c>
      <c r="E35" s="117" t="s">
        <v>948</v>
      </c>
      <c r="F35" s="118" t="e">
        <f>IF(A35=0,"",HYPERLINK("#Matrice!"&amp;ADDRESS(3,4+MATCH(D35,Matrice!$E$3:$AOP$3,0)),"Découvrir les compétences associées"))</f>
        <v>#N/A</v>
      </c>
    </row>
    <row r="36" spans="1:6" ht="33" customHeight="1">
      <c r="A36" s="98" t="str">
        <f t="shared" si="0"/>
        <v>25058</v>
      </c>
      <c r="B36" s="117" t="s">
        <v>2454</v>
      </c>
      <c r="C36" s="117" t="s">
        <v>2455</v>
      </c>
      <c r="D36" s="117" t="s">
        <v>1567</v>
      </c>
      <c r="E36" s="117" t="s">
        <v>948</v>
      </c>
      <c r="F36" s="118" t="str">
        <f>IF(A36=0,"",HYPERLINK("#Matrice!"&amp;ADDRESS(3,4+MATCH(D36,Matrice!$E$3:$AOP$3,0)),"Découvrir les compétences associées"))</f>
        <v>Découvrir les compétences associées</v>
      </c>
    </row>
    <row r="37" spans="1:6" ht="33" customHeight="1">
      <c r="A37" s="98" t="str">
        <f t="shared" si="0"/>
        <v>27000</v>
      </c>
      <c r="B37" s="117" t="s">
        <v>2116</v>
      </c>
      <c r="C37" s="117" t="s">
        <v>230</v>
      </c>
      <c r="D37" s="117" t="s">
        <v>382</v>
      </c>
      <c r="E37" s="117" t="s">
        <v>962</v>
      </c>
      <c r="F37" s="118" t="str">
        <f>IF(A37=0,"",HYPERLINK("#Matrice!"&amp;ADDRESS(3,4+MATCH(D37,Matrice!$E$3:$AOP$3,0)),"Découvrir les compétences associées"))</f>
        <v>Découvrir les compétences associées</v>
      </c>
    </row>
    <row r="38" spans="1:6" ht="33" customHeight="1">
      <c r="A38" s="98" t="str">
        <f t="shared" si="0"/>
        <v>27004</v>
      </c>
      <c r="B38" s="117" t="s">
        <v>2116</v>
      </c>
      <c r="C38" s="117" t="s">
        <v>230</v>
      </c>
      <c r="D38" s="117" t="s">
        <v>383</v>
      </c>
      <c r="E38" s="117" t="s">
        <v>925</v>
      </c>
      <c r="F38" s="118" t="str">
        <f>IF(A38=0,"",HYPERLINK("#Matrice!"&amp;ADDRESS(3,4+MATCH(D38,Matrice!$E$3:$AOP$3,0)),"Découvrir les compétences associées"))</f>
        <v>Découvrir les compétences associées</v>
      </c>
    </row>
    <row r="39" spans="1:6" ht="33" customHeight="1">
      <c r="A39" s="98" t="str">
        <f t="shared" si="0"/>
        <v>27078</v>
      </c>
      <c r="B39" s="117" t="s">
        <v>199</v>
      </c>
      <c r="C39" s="117" t="s">
        <v>220</v>
      </c>
      <c r="D39" s="117" t="s">
        <v>330</v>
      </c>
      <c r="E39" s="117" t="s">
        <v>925</v>
      </c>
      <c r="F39" s="118" t="str">
        <f>IF(A39=0,"",HYPERLINK("#Matrice!"&amp;ADDRESS(3,4+MATCH(D39,Matrice!$E$3:$AOP$3,0)),"Découvrir les compétences associées"))</f>
        <v>Découvrir les compétences associées</v>
      </c>
    </row>
    <row r="40" spans="1:6" ht="33" customHeight="1">
      <c r="A40" s="98" t="str">
        <f t="shared" si="0"/>
        <v>27082</v>
      </c>
      <c r="B40" s="117" t="s">
        <v>199</v>
      </c>
      <c r="C40" s="117" t="s">
        <v>220</v>
      </c>
      <c r="D40" s="117" t="s">
        <v>331</v>
      </c>
      <c r="E40" s="117" t="s">
        <v>926</v>
      </c>
      <c r="F40" s="118" t="str">
        <f>IF(A40=0,"",HYPERLINK("#Matrice!"&amp;ADDRESS(3,4+MATCH(D40,Matrice!$E$3:$AOP$3,0)),"Découvrir les compétences associées"))</f>
        <v>Découvrir les compétences associées</v>
      </c>
    </row>
    <row r="41" spans="1:6" ht="33" customHeight="1">
      <c r="A41" s="98" t="str">
        <f t="shared" si="0"/>
        <v>27128</v>
      </c>
      <c r="B41" s="117" t="s">
        <v>2450</v>
      </c>
      <c r="C41" s="117" t="s">
        <v>2451</v>
      </c>
      <c r="D41" s="117" t="s">
        <v>2039</v>
      </c>
      <c r="E41" s="117" t="s">
        <v>925</v>
      </c>
      <c r="F41" s="118" t="e">
        <f>IF(A41=0,"",HYPERLINK("#Matrice!"&amp;ADDRESS(3,4+MATCH(D41,Matrice!$E$3:$AOP$3,0)),"Découvrir les compétences associées"))</f>
        <v>#N/A</v>
      </c>
    </row>
    <row r="42" spans="1:6" ht="33" customHeight="1">
      <c r="A42" s="98" t="str">
        <f t="shared" si="0"/>
        <v>27132</v>
      </c>
      <c r="B42" s="117" t="s">
        <v>2450</v>
      </c>
      <c r="C42" s="117" t="s">
        <v>2451</v>
      </c>
      <c r="D42" s="117" t="s">
        <v>268</v>
      </c>
      <c r="E42" s="117" t="s">
        <v>926</v>
      </c>
      <c r="F42" s="118" t="str">
        <f>IF(A42=0,"",HYPERLINK("#Matrice!"&amp;ADDRESS(3,4+MATCH(D42,Matrice!$E$3:$AOP$3,0)),"Découvrir les compétences associées"))</f>
        <v>Découvrir les compétences associées</v>
      </c>
    </row>
    <row r="43" spans="1:6" ht="33" customHeight="1">
      <c r="A43" s="98" t="str">
        <f t="shared" si="0"/>
        <v>27136</v>
      </c>
      <c r="B43" s="117" t="s">
        <v>2450</v>
      </c>
      <c r="C43" s="117" t="s">
        <v>2451</v>
      </c>
      <c r="D43" s="117" t="s">
        <v>270</v>
      </c>
      <c r="E43" s="117" t="s">
        <v>926</v>
      </c>
      <c r="F43" s="118" t="str">
        <f>IF(A43=0,"",HYPERLINK("#Matrice!"&amp;ADDRESS(3,4+MATCH(D43,Matrice!$E$3:$AOP$3,0)),"Découvrir les compétences associées"))</f>
        <v>Découvrir les compétences associées</v>
      </c>
    </row>
    <row r="44" spans="1:6" ht="33" customHeight="1">
      <c r="A44" s="98" t="str">
        <f t="shared" si="0"/>
        <v>27140</v>
      </c>
      <c r="B44" s="117" t="s">
        <v>2450</v>
      </c>
      <c r="C44" s="117" t="s">
        <v>2453</v>
      </c>
      <c r="D44" s="117" t="s">
        <v>304</v>
      </c>
      <c r="E44" s="117" t="s">
        <v>925</v>
      </c>
      <c r="F44" s="118" t="str">
        <f>IF(A44=0,"",HYPERLINK("#Matrice!"&amp;ADDRESS(3,4+MATCH(D44,Matrice!$E$3:$AOP$3,0)),"Découvrir les compétences associées"))</f>
        <v>Découvrir les compétences associées</v>
      </c>
    </row>
    <row r="45" spans="1:6" ht="33" customHeight="1">
      <c r="A45" s="98" t="str">
        <f t="shared" si="0"/>
        <v>27144</v>
      </c>
      <c r="B45" s="117" t="s">
        <v>2450</v>
      </c>
      <c r="C45" s="117" t="s">
        <v>2453</v>
      </c>
      <c r="D45" s="117" t="s">
        <v>305</v>
      </c>
      <c r="E45" s="117" t="s">
        <v>926</v>
      </c>
      <c r="F45" s="118" t="str">
        <f>IF(A45=0,"",HYPERLINK("#Matrice!"&amp;ADDRESS(3,4+MATCH(D45,Matrice!$E$3:$AOP$3,0)),"Découvrir les compétences associées"))</f>
        <v>Découvrir les compétences associées</v>
      </c>
    </row>
    <row r="46" spans="1:6" ht="33" customHeight="1">
      <c r="A46" s="98" t="str">
        <f t="shared" si="0"/>
        <v>27145</v>
      </c>
      <c r="B46" s="117" t="s">
        <v>2450</v>
      </c>
      <c r="C46" s="117" t="s">
        <v>2453</v>
      </c>
      <c r="D46" s="117" t="s">
        <v>297</v>
      </c>
      <c r="E46" s="117" t="s">
        <v>987</v>
      </c>
      <c r="F46" s="118" t="str">
        <f>IF(A46=0,"",HYPERLINK("#Matrice!"&amp;ADDRESS(3,4+MATCH(D46,Matrice!$E$3:$AOP$3,0)),"Découvrir les compétences associées"))</f>
        <v>Découvrir les compétences associées</v>
      </c>
    </row>
    <row r="47" spans="1:6" ht="33" customHeight="1">
      <c r="A47" s="98" t="str">
        <f t="shared" si="0"/>
        <v>27147</v>
      </c>
      <c r="B47" s="117" t="s">
        <v>955</v>
      </c>
      <c r="C47" s="117" t="s">
        <v>2460</v>
      </c>
      <c r="D47" s="117" t="s">
        <v>384</v>
      </c>
      <c r="E47" s="117" t="s">
        <v>987</v>
      </c>
      <c r="F47" s="118" t="str">
        <f>IF(A47=0,"",HYPERLINK("#Matrice!"&amp;ADDRESS(3,4+MATCH(D47,Matrice!$E$3:$AOP$3,0)),"Découvrir les compétences associées"))</f>
        <v>Découvrir les compétences associées</v>
      </c>
    </row>
    <row r="48" spans="1:6" ht="33" customHeight="1">
      <c r="A48" s="98" t="str">
        <f t="shared" si="0"/>
        <v>27148</v>
      </c>
      <c r="B48" s="117" t="s">
        <v>955</v>
      </c>
      <c r="C48" s="117" t="s">
        <v>2460</v>
      </c>
      <c r="D48" s="117" t="s">
        <v>385</v>
      </c>
      <c r="E48" s="117" t="s">
        <v>1569</v>
      </c>
      <c r="F48" s="118" t="str">
        <f>IF(A48=0,"",HYPERLINK("#Matrice!"&amp;ADDRESS(3,4+MATCH(D48,Matrice!$E$3:$AOP$3,0)),"Découvrir les compétences associées"))</f>
        <v>Découvrir les compétences associées</v>
      </c>
    </row>
    <row r="49" spans="1:6" ht="33" customHeight="1">
      <c r="A49" s="98" t="str">
        <f t="shared" si="0"/>
        <v>27149</v>
      </c>
      <c r="B49" s="117" t="s">
        <v>2450</v>
      </c>
      <c r="C49" s="117" t="s">
        <v>2453</v>
      </c>
      <c r="D49" s="117" t="s">
        <v>291</v>
      </c>
      <c r="E49" s="117" t="s">
        <v>987</v>
      </c>
      <c r="F49" s="118" t="str">
        <f>IF(A49=0,"",HYPERLINK("#Matrice!"&amp;ADDRESS(3,4+MATCH(D49,Matrice!$E$3:$AOP$3,0)),"Découvrir les compétences associées"))</f>
        <v>Découvrir les compétences associées</v>
      </c>
    </row>
    <row r="50" spans="1:6" ht="33" customHeight="1">
      <c r="A50" s="98" t="str">
        <f t="shared" si="0"/>
        <v>29708</v>
      </c>
      <c r="B50" s="117" t="s">
        <v>199</v>
      </c>
      <c r="C50" s="117" t="s">
        <v>223</v>
      </c>
      <c r="D50" s="117" t="s">
        <v>1568</v>
      </c>
      <c r="E50" s="117" t="s">
        <v>1569</v>
      </c>
      <c r="F50" s="118" t="str">
        <f>IF(A50=0,"",HYPERLINK("#Matrice!"&amp;ADDRESS(3,4+MATCH(D50,Matrice!$E$3:$AOP$3,0)),"Découvrir les compétences associées"))</f>
        <v>Découvrir les compétences associées</v>
      </c>
    </row>
    <row r="51" spans="1:6" ht="33" customHeight="1">
      <c r="A51" s="98" t="str">
        <f t="shared" si="0"/>
        <v>35500</v>
      </c>
      <c r="B51" s="117" t="s">
        <v>199</v>
      </c>
      <c r="C51" s="117" t="s">
        <v>223</v>
      </c>
      <c r="D51" s="117" t="s">
        <v>1570</v>
      </c>
      <c r="E51" s="117" t="s">
        <v>987</v>
      </c>
      <c r="F51" s="118" t="str">
        <f>IF(A51=0,"",HYPERLINK("#Matrice!"&amp;ADDRESS(3,4+MATCH(D51,Matrice!$E$3:$AOP$3,0)),"Découvrir les compétences associées"))</f>
        <v>Découvrir les compétences associées</v>
      </c>
    </row>
    <row r="52" spans="1:6" ht="33" customHeight="1">
      <c r="A52" s="98" t="str">
        <f t="shared" si="0"/>
        <v>29605</v>
      </c>
      <c r="B52" s="117" t="e">
        <v>#N/A</v>
      </c>
      <c r="C52" s="117" t="e">
        <v>#N/A</v>
      </c>
      <c r="D52" s="117" t="s">
        <v>1571</v>
      </c>
      <c r="E52" s="117" t="s">
        <v>987</v>
      </c>
      <c r="F52" s="118" t="str">
        <f>IF(A52=0,"",HYPERLINK("#Matrice!"&amp;ADDRESS(3,4+MATCH(D52,Matrice!$E$3:$AOP$3,0)),"Découvrir les compétences associées"))</f>
        <v>Découvrir les compétences associées</v>
      </c>
    </row>
    <row r="53" spans="1:6" ht="33" customHeight="1">
      <c r="A53" s="98" t="str">
        <f t="shared" si="0"/>
        <v>27150</v>
      </c>
      <c r="B53" s="117" t="s">
        <v>199</v>
      </c>
      <c r="C53" s="117" t="s">
        <v>221</v>
      </c>
      <c r="D53" s="117" t="s">
        <v>292</v>
      </c>
      <c r="E53" s="117" t="s">
        <v>987</v>
      </c>
      <c r="F53" s="118" t="str">
        <f>IF(A53=0,"",HYPERLINK("#Matrice!"&amp;ADDRESS(3,4+MATCH(D53,Matrice!$E$3:$AOP$3,0)),"Découvrir les compétences associées"))</f>
        <v>Découvrir les compétences associées</v>
      </c>
    </row>
    <row r="54" spans="1:6" ht="33" customHeight="1">
      <c r="A54" s="98" t="str">
        <f t="shared" si="0"/>
        <v>27151</v>
      </c>
      <c r="B54" s="117" t="s">
        <v>199</v>
      </c>
      <c r="C54" s="117" t="s">
        <v>221</v>
      </c>
      <c r="D54" s="117" t="s">
        <v>293</v>
      </c>
      <c r="E54" s="117" t="s">
        <v>1569</v>
      </c>
      <c r="F54" s="118" t="str">
        <f>IF(A54=0,"",HYPERLINK("#Matrice!"&amp;ADDRESS(3,4+MATCH(D54,Matrice!$E$3:$AOP$3,0)),"Découvrir les compétences associées"))</f>
        <v>Découvrir les compétences associées</v>
      </c>
    </row>
    <row r="55" spans="1:6" ht="33" customHeight="1">
      <c r="A55" s="98" t="str">
        <f t="shared" si="0"/>
        <v>27152</v>
      </c>
      <c r="B55" s="117" t="s">
        <v>199</v>
      </c>
      <c r="C55" s="117" t="s">
        <v>223</v>
      </c>
      <c r="D55" s="117" t="s">
        <v>348</v>
      </c>
      <c r="E55" s="117" t="s">
        <v>987</v>
      </c>
      <c r="F55" s="118" t="str">
        <f>IF(A55=0,"",HYPERLINK("#Matrice!"&amp;ADDRESS(3,4+MATCH(D55,Matrice!$E$3:$AOP$3,0)),"Découvrir les compétences associées"))</f>
        <v>Découvrir les compétences associées</v>
      </c>
    </row>
    <row r="56" spans="1:6" ht="33" customHeight="1">
      <c r="A56" s="98" t="str">
        <f t="shared" si="0"/>
        <v>27153</v>
      </c>
      <c r="B56" s="117" t="s">
        <v>199</v>
      </c>
      <c r="C56" s="117" t="s">
        <v>223</v>
      </c>
      <c r="D56" s="117" t="s">
        <v>349</v>
      </c>
      <c r="E56" s="117" t="s">
        <v>1569</v>
      </c>
      <c r="F56" s="118" t="str">
        <f>IF(A56=0,"",HYPERLINK("#Matrice!"&amp;ADDRESS(3,4+MATCH(D56,Matrice!$E$3:$AOP$3,0)),"Découvrir les compétences associées"))</f>
        <v>Découvrir les compétences associées</v>
      </c>
    </row>
    <row r="57" spans="1:6" ht="33" customHeight="1">
      <c r="A57" s="98" t="str">
        <f t="shared" si="0"/>
        <v>27154</v>
      </c>
      <c r="B57" s="117" t="s">
        <v>2450</v>
      </c>
      <c r="C57" s="117" t="s">
        <v>2451</v>
      </c>
      <c r="D57" s="117" t="s">
        <v>257</v>
      </c>
      <c r="E57" s="117" t="s">
        <v>926</v>
      </c>
      <c r="F57" s="118" t="str">
        <f>IF(A57=0,"",HYPERLINK("#Matrice!"&amp;ADDRESS(3,4+MATCH(D57,Matrice!$E$3:$AOP$3,0)),"Découvrir les compétences associées"))</f>
        <v>Découvrir les compétences associées</v>
      </c>
    </row>
    <row r="58" spans="1:6" ht="33" customHeight="1">
      <c r="A58" s="98" t="str">
        <f t="shared" si="0"/>
        <v>27155</v>
      </c>
      <c r="B58" s="117" t="s">
        <v>2450</v>
      </c>
      <c r="C58" s="117" t="s">
        <v>2451</v>
      </c>
      <c r="D58" s="117" t="s">
        <v>276</v>
      </c>
      <c r="E58" s="117" t="s">
        <v>987</v>
      </c>
      <c r="F58" s="118" t="str">
        <f>IF(A58=0,"",HYPERLINK("#Matrice!"&amp;ADDRESS(3,4+MATCH(D58,Matrice!$E$3:$AOP$3,0)),"Découvrir les compétences associées"))</f>
        <v>Découvrir les compétences associées</v>
      </c>
    </row>
    <row r="59" spans="1:6" ht="33" customHeight="1">
      <c r="A59" s="98" t="str">
        <f t="shared" si="0"/>
        <v>27156</v>
      </c>
      <c r="B59" s="117" t="s">
        <v>2450</v>
      </c>
      <c r="C59" s="117" t="s">
        <v>2451</v>
      </c>
      <c r="D59" s="117" t="s">
        <v>269</v>
      </c>
      <c r="E59" s="117" t="s">
        <v>987</v>
      </c>
      <c r="F59" s="118" t="str">
        <f>IF(A59=0,"",HYPERLINK("#Matrice!"&amp;ADDRESS(3,4+MATCH(D59,Matrice!$E$3:$AOP$3,0)),"Découvrir les compétences associées"))</f>
        <v>Découvrir les compétences associées</v>
      </c>
    </row>
    <row r="60" spans="1:6" ht="33" customHeight="1">
      <c r="A60" s="98" t="str">
        <f t="shared" si="0"/>
        <v>28898</v>
      </c>
      <c r="B60" s="117" t="e">
        <v>#N/A</v>
      </c>
      <c r="C60" s="117" t="e">
        <v>#N/A</v>
      </c>
      <c r="D60" s="117" t="s">
        <v>923</v>
      </c>
      <c r="E60" s="117" t="s">
        <v>987</v>
      </c>
      <c r="F60" s="118" t="str">
        <f>IF(A60=0,"",HYPERLINK("#Matrice!"&amp;ADDRESS(3,4+MATCH(D60,Matrice!$E$3:$AOP$3,0)),"Découvrir les compétences associées"))</f>
        <v>Découvrir les compétences associées</v>
      </c>
    </row>
    <row r="61" spans="1:6" ht="33" customHeight="1">
      <c r="A61" s="98" t="str">
        <f t="shared" si="0"/>
        <v>28899</v>
      </c>
      <c r="B61" s="117" t="s">
        <v>2461</v>
      </c>
      <c r="C61" s="117" t="s">
        <v>922</v>
      </c>
      <c r="D61" s="117" t="s">
        <v>924</v>
      </c>
      <c r="E61" s="117" t="s">
        <v>987</v>
      </c>
      <c r="F61" s="118" t="str">
        <f>IF(A61=0,"",HYPERLINK("#Matrice!"&amp;ADDRESS(3,4+MATCH(D61,Matrice!$E$3:$AOP$3,0)),"Découvrir les compétences associées"))</f>
        <v>Découvrir les compétences associées</v>
      </c>
    </row>
    <row r="62" spans="1:6" ht="33" customHeight="1">
      <c r="A62" s="98" t="str">
        <f t="shared" si="0"/>
        <v>29568</v>
      </c>
      <c r="B62" s="117" t="s">
        <v>199</v>
      </c>
      <c r="C62" s="117" t="s">
        <v>223</v>
      </c>
      <c r="D62" s="117" t="s">
        <v>345</v>
      </c>
      <c r="E62" s="117" t="s">
        <v>987</v>
      </c>
      <c r="F62" s="118" t="str">
        <f>IF(A62=0,"",HYPERLINK("#Matrice!"&amp;ADDRESS(3,4+MATCH(D62,Matrice!$E$3:$AOP$3,0)),"Découvrir les compétences associées"))</f>
        <v>Découvrir les compétences associées</v>
      </c>
    </row>
    <row r="63" spans="1:6" ht="33" customHeight="1">
      <c r="A63" s="98" t="str">
        <f t="shared" si="0"/>
        <v>29572</v>
      </c>
      <c r="B63" s="117" t="s">
        <v>199</v>
      </c>
      <c r="C63" s="117" t="s">
        <v>223</v>
      </c>
      <c r="D63" s="117" t="s">
        <v>445</v>
      </c>
      <c r="E63" s="117" t="s">
        <v>987</v>
      </c>
      <c r="F63" s="118" t="str">
        <f>IF(A63=0,"",HYPERLINK("#Matrice!"&amp;ADDRESS(3,4+MATCH(D63,Matrice!$E$3:$AOP$3,0)),"Découvrir les compétences associées"))</f>
        <v>Découvrir les compétences associées</v>
      </c>
    </row>
    <row r="64" spans="1:6" ht="33" customHeight="1">
      <c r="A64" s="98" t="str">
        <f t="shared" si="0"/>
        <v>29564</v>
      </c>
      <c r="B64" s="117" t="s">
        <v>2450</v>
      </c>
      <c r="C64" s="117" t="s">
        <v>2453</v>
      </c>
      <c r="D64" s="117" t="s">
        <v>1572</v>
      </c>
      <c r="E64" s="117" t="s">
        <v>987</v>
      </c>
      <c r="F64" s="118" t="str">
        <f>IF(A64=0,"",HYPERLINK("#Matrice!"&amp;ADDRESS(3,4+MATCH(D64,Matrice!$E$3:$AOP$3,0)),"Découvrir les compétences associées"))</f>
        <v>Découvrir les compétences associées</v>
      </c>
    </row>
    <row r="65" spans="1:6" ht="33" customHeight="1">
      <c r="A65" s="98" t="str">
        <f t="shared" si="0"/>
        <v>29584</v>
      </c>
      <c r="B65" s="117" t="s">
        <v>2450</v>
      </c>
      <c r="C65" s="117" t="s">
        <v>2453</v>
      </c>
      <c r="D65" s="117" t="s">
        <v>294</v>
      </c>
      <c r="E65" s="117" t="s">
        <v>987</v>
      </c>
      <c r="F65" s="118" t="str">
        <f>IF(A65=0,"",HYPERLINK("#Matrice!"&amp;ADDRESS(3,4+MATCH(D65,Matrice!$E$3:$AOP$3,0)),"Découvrir les compétences associées"))</f>
        <v>Découvrir les compétences associées</v>
      </c>
    </row>
    <row r="66" spans="1:6" ht="33" customHeight="1">
      <c r="A66" s="98" t="str">
        <f t="shared" si="0"/>
        <v>29588</v>
      </c>
      <c r="B66" s="117" t="s">
        <v>2450</v>
      </c>
      <c r="C66" s="117" t="s">
        <v>2453</v>
      </c>
      <c r="D66" s="117" t="s">
        <v>289</v>
      </c>
      <c r="E66" s="117" t="s">
        <v>987</v>
      </c>
      <c r="F66" s="118" t="str">
        <f>IF(A66=0,"",HYPERLINK("#Matrice!"&amp;ADDRESS(3,4+MATCH(D66,Matrice!$E$3:$AOP$3,0)),"Découvrir les compétences associées"))</f>
        <v>Découvrir les compétences associées</v>
      </c>
    </row>
    <row r="67" spans="1:6" ht="33" customHeight="1">
      <c r="A67" s="98" t="str">
        <f t="shared" si="0"/>
        <v>29603</v>
      </c>
      <c r="B67" s="117" t="s">
        <v>2450</v>
      </c>
      <c r="C67" s="117" t="s">
        <v>2451</v>
      </c>
      <c r="D67" s="117" t="s">
        <v>271</v>
      </c>
      <c r="E67" s="117" t="s">
        <v>987</v>
      </c>
      <c r="F67" s="118" t="str">
        <f>IF(A67=0,"",HYPERLINK("#Matrice!"&amp;ADDRESS(3,4+MATCH(D67,Matrice!$E$3:$AOP$3,0)),"Découvrir les compétences associées"))</f>
        <v>Découvrir les compétences associées</v>
      </c>
    </row>
    <row r="68" spans="1:6" ht="33" customHeight="1">
      <c r="A68" s="98" t="str">
        <f t="shared" si="0"/>
        <v>29716</v>
      </c>
      <c r="B68" s="117" t="s">
        <v>199</v>
      </c>
      <c r="C68" s="117" t="s">
        <v>223</v>
      </c>
      <c r="D68" s="117" t="s">
        <v>346</v>
      </c>
      <c r="E68" s="117" t="s">
        <v>1569</v>
      </c>
      <c r="F68" s="118" t="str">
        <f>IF(A68=0,"",HYPERLINK("#Matrice!"&amp;ADDRESS(3,4+MATCH(D68,Matrice!$E$3:$AOP$3,0)),"Découvrir les compétences associées"))</f>
        <v>Découvrir les compétences associées</v>
      </c>
    </row>
    <row r="69" spans="1:6" ht="33" customHeight="1">
      <c r="A69" s="98" t="str">
        <f t="shared" si="0"/>
        <v>29724</v>
      </c>
      <c r="B69" s="117" t="s">
        <v>199</v>
      </c>
      <c r="C69" s="117" t="s">
        <v>223</v>
      </c>
      <c r="D69" s="117" t="s">
        <v>446</v>
      </c>
      <c r="E69" s="117" t="s">
        <v>1569</v>
      </c>
      <c r="F69" s="118" t="str">
        <f>IF(A69=0,"",HYPERLINK("#Matrice!"&amp;ADDRESS(3,4+MATCH(D69,Matrice!$E$3:$AOP$3,0)),"Découvrir les compétences associées"))</f>
        <v>Découvrir les compétences associées</v>
      </c>
    </row>
    <row r="70" spans="1:6" ht="33" customHeight="1">
      <c r="A70" s="98" t="str">
        <f t="shared" si="0"/>
        <v>29740</v>
      </c>
      <c r="B70" s="117" t="s">
        <v>2462</v>
      </c>
      <c r="C70" s="117" t="s">
        <v>219</v>
      </c>
      <c r="D70" s="117" t="s">
        <v>328</v>
      </c>
      <c r="E70" s="117" t="s">
        <v>1569</v>
      </c>
      <c r="F70" s="118" t="str">
        <f>IF(A70=0,"",HYPERLINK("#Matrice!"&amp;ADDRESS(3,4+MATCH(D70,Matrice!$E$3:$AOP$3,0)),"Découvrir les compétences associées"))</f>
        <v>Découvrir les compétences associées</v>
      </c>
    </row>
    <row r="71" spans="1:6" ht="33" customHeight="1">
      <c r="A71" s="98" t="str">
        <f t="shared" si="0"/>
        <v>29853</v>
      </c>
      <c r="B71" s="117" t="s">
        <v>2450</v>
      </c>
      <c r="C71" s="117" t="s">
        <v>2453</v>
      </c>
      <c r="D71" s="117" t="s">
        <v>298</v>
      </c>
      <c r="E71" s="117" t="s">
        <v>926</v>
      </c>
      <c r="F71" s="118" t="str">
        <f>IF(A71=0,"",HYPERLINK("#Matrice!"&amp;ADDRESS(3,4+MATCH(D71,Matrice!$E$3:$AOP$3,0)),"Découvrir les compétences associées"))</f>
        <v>Découvrir les compétences associées</v>
      </c>
    </row>
    <row r="72" spans="1:6" ht="33" customHeight="1">
      <c r="A72" s="98" t="str">
        <f t="shared" ref="A72:A135" si="1">LEFT(D72,5)</f>
        <v>29854</v>
      </c>
      <c r="B72" s="117" t="s">
        <v>2450</v>
      </c>
      <c r="C72" s="117" t="s">
        <v>2453</v>
      </c>
      <c r="D72" s="117" t="s">
        <v>299</v>
      </c>
      <c r="E72" s="117" t="s">
        <v>987</v>
      </c>
      <c r="F72" s="118" t="str">
        <f>IF(A72=0,"",HYPERLINK("#Matrice!"&amp;ADDRESS(3,4+MATCH(D72,Matrice!$E$3:$AOP$3,0)),"Découvrir les compétences associées"))</f>
        <v>Découvrir les compétences associées</v>
      </c>
    </row>
    <row r="73" spans="1:6" ht="33" customHeight="1">
      <c r="A73" s="98" t="str">
        <f t="shared" si="1"/>
        <v>29855</v>
      </c>
      <c r="B73" s="117" t="s">
        <v>2462</v>
      </c>
      <c r="C73" s="117" t="s">
        <v>216</v>
      </c>
      <c r="D73" s="117" t="s">
        <v>310</v>
      </c>
      <c r="E73" s="117" t="s">
        <v>926</v>
      </c>
      <c r="F73" s="118" t="str">
        <f>IF(A73=0,"",HYPERLINK("#Matrice!"&amp;ADDRESS(3,4+MATCH(D73,Matrice!$E$3:$AOP$3,0)),"Découvrir les compétences associées"))</f>
        <v>Découvrir les compétences associées</v>
      </c>
    </row>
    <row r="74" spans="1:6" ht="33" customHeight="1">
      <c r="A74" s="98" t="str">
        <f t="shared" si="1"/>
        <v>29857</v>
      </c>
      <c r="B74" s="117" t="s">
        <v>199</v>
      </c>
      <c r="C74" s="117" t="s">
        <v>220</v>
      </c>
      <c r="D74" s="117" t="s">
        <v>333</v>
      </c>
      <c r="E74" s="117" t="s">
        <v>987</v>
      </c>
      <c r="F74" s="118" t="str">
        <f>IF(A74=0,"",HYPERLINK("#Matrice!"&amp;ADDRESS(3,4+MATCH(D74,Matrice!$E$3:$AOP$3,0)),"Découvrir les compétences associées"))</f>
        <v>Découvrir les compétences associées</v>
      </c>
    </row>
    <row r="75" spans="1:6" ht="33" customHeight="1">
      <c r="A75" s="98" t="str">
        <f t="shared" si="1"/>
        <v>29858</v>
      </c>
      <c r="B75" s="117" t="s">
        <v>199</v>
      </c>
      <c r="C75" s="117" t="s">
        <v>220</v>
      </c>
      <c r="D75" s="117" t="s">
        <v>332</v>
      </c>
      <c r="E75" s="117" t="s">
        <v>926</v>
      </c>
      <c r="F75" s="118" t="str">
        <f>IF(A75=0,"",HYPERLINK("#Matrice!"&amp;ADDRESS(3,4+MATCH(D75,Matrice!$E$3:$AOP$3,0)),"Découvrir les compétences associées"))</f>
        <v>Découvrir les compétences associées</v>
      </c>
    </row>
    <row r="76" spans="1:6" ht="33" customHeight="1">
      <c r="A76" s="98" t="str">
        <f t="shared" si="1"/>
        <v>29859</v>
      </c>
      <c r="B76" s="117" t="s">
        <v>2462</v>
      </c>
      <c r="C76" s="117" t="s">
        <v>216</v>
      </c>
      <c r="D76" s="117" t="s">
        <v>311</v>
      </c>
      <c r="E76" s="117" t="s">
        <v>987</v>
      </c>
      <c r="F76" s="118" t="str">
        <f>IF(A76=0,"",HYPERLINK("#Matrice!"&amp;ADDRESS(3,4+MATCH(D76,Matrice!$E$3:$AOP$3,0)),"Découvrir les compétences associées"))</f>
        <v>Découvrir les compétences associées</v>
      </c>
    </row>
    <row r="77" spans="1:6" ht="33" customHeight="1">
      <c r="A77" s="98" t="str">
        <f t="shared" si="1"/>
        <v>29861</v>
      </c>
      <c r="B77" s="117" t="s">
        <v>2450</v>
      </c>
      <c r="C77" s="117" t="s">
        <v>2453</v>
      </c>
      <c r="D77" s="117" t="s">
        <v>303</v>
      </c>
      <c r="E77" s="117" t="s">
        <v>987</v>
      </c>
      <c r="F77" s="118" t="str">
        <f>IF(A77=0,"",HYPERLINK("#Matrice!"&amp;ADDRESS(3,4+MATCH(D77,Matrice!$E$3:$AOP$3,0)),"Découvrir les compétences associées"))</f>
        <v>Découvrir les compétences associées</v>
      </c>
    </row>
    <row r="78" spans="1:6" ht="33" customHeight="1">
      <c r="A78" s="98" t="str">
        <f t="shared" si="1"/>
        <v>29890</v>
      </c>
      <c r="B78" s="117" t="s">
        <v>199</v>
      </c>
      <c r="C78" s="117" t="s">
        <v>221</v>
      </c>
      <c r="D78" s="117" t="s">
        <v>334</v>
      </c>
      <c r="E78" s="117" t="s">
        <v>987</v>
      </c>
      <c r="F78" s="118" t="str">
        <f>IF(A78=0,"",HYPERLINK("#Matrice!"&amp;ADDRESS(3,4+MATCH(D78,Matrice!$E$3:$AOP$3,0)),"Découvrir les compétences associées"))</f>
        <v>Découvrir les compétences associées</v>
      </c>
    </row>
    <row r="79" spans="1:6" ht="33" customHeight="1">
      <c r="A79" s="98" t="str">
        <f t="shared" si="1"/>
        <v>29891</v>
      </c>
      <c r="B79" s="117" t="s">
        <v>199</v>
      </c>
      <c r="C79" s="117" t="s">
        <v>221</v>
      </c>
      <c r="D79" s="117" t="s">
        <v>335</v>
      </c>
      <c r="E79" s="117" t="s">
        <v>987</v>
      </c>
      <c r="F79" s="118" t="str">
        <f>IF(A79=0,"",HYPERLINK("#Matrice!"&amp;ADDRESS(3,4+MATCH(D79,Matrice!$E$3:$AOP$3,0)),"Découvrir les compétences associées"))</f>
        <v>Découvrir les compétences associées</v>
      </c>
    </row>
    <row r="80" spans="1:6" ht="33" customHeight="1">
      <c r="A80" s="98" t="str">
        <f t="shared" si="1"/>
        <v>29892</v>
      </c>
      <c r="B80" s="117" t="s">
        <v>2462</v>
      </c>
      <c r="C80" s="117" t="s">
        <v>219</v>
      </c>
      <c r="D80" s="117" t="s">
        <v>329</v>
      </c>
      <c r="E80" s="117" t="s">
        <v>1573</v>
      </c>
      <c r="F80" s="118" t="str">
        <f>IF(A80=0,"",HYPERLINK("#Matrice!"&amp;ADDRESS(3,4+MATCH(D80,Matrice!$E$3:$AOP$3,0)),"Découvrir les compétences associées"))</f>
        <v>Découvrir les compétences associées</v>
      </c>
    </row>
    <row r="81" spans="1:6" ht="33" customHeight="1">
      <c r="A81" s="98" t="str">
        <f t="shared" si="1"/>
        <v>29893</v>
      </c>
      <c r="B81" s="117" t="s">
        <v>2450</v>
      </c>
      <c r="C81" s="117" t="s">
        <v>2453</v>
      </c>
      <c r="D81" s="117" t="s">
        <v>302</v>
      </c>
      <c r="E81" s="117" t="s">
        <v>926</v>
      </c>
      <c r="F81" s="118" t="str">
        <f>IF(A81=0,"",HYPERLINK("#Matrice!"&amp;ADDRESS(3,4+MATCH(D81,Matrice!$E$3:$AOP$3,0)),"Découvrir les compétences associées"))</f>
        <v>Découvrir les compétences associées</v>
      </c>
    </row>
    <row r="82" spans="1:6" ht="33" customHeight="1">
      <c r="A82" s="98" t="str">
        <f t="shared" si="1"/>
        <v>29895</v>
      </c>
      <c r="B82" s="117" t="s">
        <v>2450</v>
      </c>
      <c r="C82" s="117" t="s">
        <v>2451</v>
      </c>
      <c r="D82" s="117" t="s">
        <v>927</v>
      </c>
      <c r="E82" s="117" t="s">
        <v>925</v>
      </c>
      <c r="F82" s="118" t="str">
        <f>IF(A82=0,"",HYPERLINK("#Matrice!"&amp;ADDRESS(3,4+MATCH(D82,Matrice!$E$3:$AOP$3,0)),"Découvrir les compétences associées"))</f>
        <v>Découvrir les compétences associées</v>
      </c>
    </row>
    <row r="83" spans="1:6" ht="33" customHeight="1">
      <c r="A83" s="98" t="str">
        <f t="shared" si="1"/>
        <v>29896</v>
      </c>
      <c r="B83" s="117" t="s">
        <v>2450</v>
      </c>
      <c r="C83" s="117" t="s">
        <v>2451</v>
      </c>
      <c r="D83" s="117" t="s">
        <v>928</v>
      </c>
      <c r="E83" s="117" t="s">
        <v>926</v>
      </c>
      <c r="F83" s="118" t="str">
        <f>IF(A83=0,"",HYPERLINK("#Matrice!"&amp;ADDRESS(3,4+MATCH(D83,Matrice!$E$3:$AOP$3,0)),"Découvrir les compétences associées"))</f>
        <v>Découvrir les compétences associées</v>
      </c>
    </row>
    <row r="84" spans="1:6" ht="33" customHeight="1">
      <c r="A84" s="98" t="str">
        <f t="shared" si="1"/>
        <v>29897</v>
      </c>
      <c r="B84" s="117" t="s">
        <v>2450</v>
      </c>
      <c r="C84" s="117" t="s">
        <v>2451</v>
      </c>
      <c r="D84" s="117" t="s">
        <v>929</v>
      </c>
      <c r="E84" s="117" t="s">
        <v>987</v>
      </c>
      <c r="F84" s="118" t="str">
        <f>IF(A84=0,"",HYPERLINK("#Matrice!"&amp;ADDRESS(3,4+MATCH(D84,Matrice!$E$3:$AOP$3,0)),"Découvrir les compétences associées"))</f>
        <v>Découvrir les compétences associées</v>
      </c>
    </row>
    <row r="85" spans="1:6" ht="33" customHeight="1">
      <c r="A85" s="98" t="str">
        <f t="shared" si="1"/>
        <v>35088</v>
      </c>
      <c r="B85" s="117" t="s">
        <v>1574</v>
      </c>
      <c r="C85" s="117" t="s">
        <v>2463</v>
      </c>
      <c r="D85" s="117" t="s">
        <v>1576</v>
      </c>
      <c r="E85" s="117" t="s">
        <v>987</v>
      </c>
      <c r="F85" s="118" t="str">
        <f>IF(A85=0,"",HYPERLINK("#Matrice!"&amp;ADDRESS(3,4+MATCH(D85,Matrice!$E$3:$AOP$3,0)),"Découvrir les compétences associées"))</f>
        <v>Découvrir les compétences associées</v>
      </c>
    </row>
    <row r="86" spans="1:6" ht="33" customHeight="1">
      <c r="A86" s="98" t="str">
        <f t="shared" si="1"/>
        <v>35089</v>
      </c>
      <c r="B86" s="117" t="s">
        <v>1574</v>
      </c>
      <c r="C86" s="117" t="s">
        <v>1577</v>
      </c>
      <c r="D86" s="117" t="s">
        <v>1578</v>
      </c>
      <c r="E86" s="117" t="s">
        <v>987</v>
      </c>
      <c r="F86" s="118" t="str">
        <f>IF(A86=0,"",HYPERLINK("#Matrice!"&amp;ADDRESS(3,4+MATCH(D86,Matrice!$E$3:$AOP$3,0)),"Découvrir les compétences associées"))</f>
        <v>Découvrir les compétences associées</v>
      </c>
    </row>
    <row r="87" spans="1:6" ht="33" customHeight="1">
      <c r="A87" s="98" t="str">
        <f t="shared" si="1"/>
        <v>35092</v>
      </c>
      <c r="B87" s="117" t="s">
        <v>1574</v>
      </c>
      <c r="C87" s="117" t="s">
        <v>1579</v>
      </c>
      <c r="D87" s="117" t="s">
        <v>1580</v>
      </c>
      <c r="E87" s="117" t="s">
        <v>987</v>
      </c>
      <c r="F87" s="118" t="str">
        <f>IF(A87=0,"",HYPERLINK("#Matrice!"&amp;ADDRESS(3,4+MATCH(D87,Matrice!$E$3:$AOP$3,0)),"Découvrir les compétences associées"))</f>
        <v>Découvrir les compétences associées</v>
      </c>
    </row>
    <row r="88" spans="1:6" ht="33" customHeight="1">
      <c r="A88" s="98" t="str">
        <f t="shared" si="1"/>
        <v>35096</v>
      </c>
      <c r="B88" s="117" t="s">
        <v>1574</v>
      </c>
      <c r="C88" s="117" t="s">
        <v>1577</v>
      </c>
      <c r="D88" s="117" t="s">
        <v>1581</v>
      </c>
      <c r="E88" s="117" t="s">
        <v>987</v>
      </c>
      <c r="F88" s="118" t="str">
        <f>IF(A88=0,"",HYPERLINK("#Matrice!"&amp;ADDRESS(3,4+MATCH(D88,Matrice!$E$3:$AOP$3,0)),"Découvrir les compétences associées"))</f>
        <v>Découvrir les compétences associées</v>
      </c>
    </row>
    <row r="89" spans="1:6" ht="33" customHeight="1">
      <c r="A89" s="98" t="str">
        <f t="shared" si="1"/>
        <v>35104</v>
      </c>
      <c r="B89" s="117" t="s">
        <v>1574</v>
      </c>
      <c r="C89" s="117" t="s">
        <v>2464</v>
      </c>
      <c r="D89" s="117" t="s">
        <v>1582</v>
      </c>
      <c r="E89" s="117" t="s">
        <v>987</v>
      </c>
      <c r="F89" s="118" t="str">
        <f>IF(A89=0,"",HYPERLINK("#Matrice!"&amp;ADDRESS(3,4+MATCH(D89,Matrice!$E$3:$AOP$3,0)),"Découvrir les compétences associées"))</f>
        <v>Découvrir les compétences associées</v>
      </c>
    </row>
    <row r="90" spans="1:6" ht="33" customHeight="1">
      <c r="A90" s="98" t="str">
        <f t="shared" si="1"/>
        <v>35110</v>
      </c>
      <c r="B90" s="117" t="s">
        <v>1574</v>
      </c>
      <c r="C90" s="117" t="s">
        <v>930</v>
      </c>
      <c r="D90" s="117" t="s">
        <v>1583</v>
      </c>
      <c r="E90" s="117" t="s">
        <v>987</v>
      </c>
      <c r="F90" s="118" t="str">
        <f>IF(A90=0,"",HYPERLINK("#Matrice!"&amp;ADDRESS(3,4+MATCH(D90,Matrice!$E$3:$AOP$3,0)),"Découvrir les compétences associées"))</f>
        <v>Découvrir les compétences associées</v>
      </c>
    </row>
    <row r="91" spans="1:6" ht="33" customHeight="1">
      <c r="A91" s="98" t="str">
        <f t="shared" si="1"/>
        <v>35115</v>
      </c>
      <c r="B91" s="117" t="e">
        <v>#N/A</v>
      </c>
      <c r="C91" s="117" t="e">
        <v>#N/A</v>
      </c>
      <c r="D91" s="117" t="s">
        <v>1584</v>
      </c>
      <c r="E91" s="117" t="s">
        <v>987</v>
      </c>
      <c r="F91" s="118" t="str">
        <f>IF(A91=0,"",HYPERLINK("#Matrice!"&amp;ADDRESS(3,4+MATCH(D91,Matrice!$E$3:$AOP$3,0)),"Découvrir les compétences associées"))</f>
        <v>Découvrir les compétences associées</v>
      </c>
    </row>
    <row r="92" spans="1:6" ht="33" customHeight="1">
      <c r="A92" s="98" t="str">
        <f t="shared" si="1"/>
        <v>35116</v>
      </c>
      <c r="B92" s="117" t="s">
        <v>1574</v>
      </c>
      <c r="C92" s="117" t="s">
        <v>2463</v>
      </c>
      <c r="D92" s="117" t="s">
        <v>1585</v>
      </c>
      <c r="E92" s="117" t="s">
        <v>987</v>
      </c>
      <c r="F92" s="118" t="str">
        <f>IF(A92=0,"",HYPERLINK("#Matrice!"&amp;ADDRESS(3,4+MATCH(D92,Matrice!$E$3:$AOP$3,0)),"Découvrir les compétences associées"))</f>
        <v>Découvrir les compétences associées</v>
      </c>
    </row>
    <row r="93" spans="1:6" ht="33" customHeight="1">
      <c r="A93" s="98" t="str">
        <f t="shared" si="1"/>
        <v>35118</v>
      </c>
      <c r="B93" s="117" t="s">
        <v>1574</v>
      </c>
      <c r="C93" s="117" t="s">
        <v>2465</v>
      </c>
      <c r="D93" s="117" t="s">
        <v>1586</v>
      </c>
      <c r="E93" s="117" t="s">
        <v>987</v>
      </c>
      <c r="F93" s="118" t="str">
        <f>IF(A93=0,"",HYPERLINK("#Matrice!"&amp;ADDRESS(3,4+MATCH(D93,Matrice!$E$3:$AOP$3,0)),"Découvrir les compétences associées"))</f>
        <v>Découvrir les compétences associées</v>
      </c>
    </row>
    <row r="94" spans="1:6" ht="33" customHeight="1">
      <c r="A94" s="98" t="str">
        <f t="shared" si="1"/>
        <v>35153</v>
      </c>
      <c r="B94" s="117" t="s">
        <v>1574</v>
      </c>
      <c r="C94" s="117" t="s">
        <v>1587</v>
      </c>
      <c r="D94" s="117" t="s">
        <v>1588</v>
      </c>
      <c r="E94" s="117" t="s">
        <v>987</v>
      </c>
      <c r="F94" s="118" t="str">
        <f>IF(A94=0,"",HYPERLINK("#Matrice!"&amp;ADDRESS(3,4+MATCH(D94,Matrice!$E$3:$AOP$3,0)),"Découvrir les compétences associées"))</f>
        <v>Découvrir les compétences associées</v>
      </c>
    </row>
    <row r="95" spans="1:6" ht="33" customHeight="1">
      <c r="A95" s="98" t="str">
        <f t="shared" si="1"/>
        <v>35277</v>
      </c>
      <c r="B95" s="117" t="s">
        <v>1574</v>
      </c>
      <c r="C95" s="117" t="s">
        <v>1589</v>
      </c>
      <c r="D95" s="117" t="s">
        <v>1590</v>
      </c>
      <c r="E95" s="117" t="s">
        <v>949</v>
      </c>
      <c r="F95" s="118" t="str">
        <f>IF(A95=0,"",HYPERLINK("#Matrice!"&amp;ADDRESS(3,4+MATCH(D95,Matrice!$E$3:$AOP$3,0)),"Découvrir les compétences associées"))</f>
        <v>Découvrir les compétences associées</v>
      </c>
    </row>
    <row r="96" spans="1:6" ht="33" customHeight="1">
      <c r="A96" s="98" t="str">
        <f t="shared" si="1"/>
        <v>35405</v>
      </c>
      <c r="B96" s="117" t="s">
        <v>1574</v>
      </c>
      <c r="C96" s="117" t="s">
        <v>1579</v>
      </c>
      <c r="D96" s="117" t="s">
        <v>1591</v>
      </c>
      <c r="E96" s="117" t="s">
        <v>926</v>
      </c>
      <c r="F96" s="118" t="str">
        <f>IF(A96=0,"",HYPERLINK("#Matrice!"&amp;ADDRESS(3,4+MATCH(D96,Matrice!$E$3:$AOP$3,0)),"Découvrir les compétences associées"))</f>
        <v>Découvrir les compétences associées</v>
      </c>
    </row>
    <row r="97" spans="1:6" ht="33" customHeight="1">
      <c r="A97" s="98" t="str">
        <f t="shared" si="1"/>
        <v>35406</v>
      </c>
      <c r="B97" s="117" t="s">
        <v>1574</v>
      </c>
      <c r="C97" s="117" t="s">
        <v>1577</v>
      </c>
      <c r="D97" s="117" t="s">
        <v>1592</v>
      </c>
      <c r="E97" s="117" t="s">
        <v>925</v>
      </c>
      <c r="F97" s="118" t="str">
        <f>IF(A97=0,"",HYPERLINK("#Matrice!"&amp;ADDRESS(3,4+MATCH(D97,Matrice!$E$3:$AOP$3,0)),"Découvrir les compétences associées"))</f>
        <v>Découvrir les compétences associées</v>
      </c>
    </row>
    <row r="98" spans="1:6" ht="33" customHeight="1">
      <c r="A98" s="98" t="str">
        <f t="shared" si="1"/>
        <v>35407</v>
      </c>
      <c r="B98" s="117" t="s">
        <v>1574</v>
      </c>
      <c r="C98" s="117" t="s">
        <v>1577</v>
      </c>
      <c r="D98" s="117" t="s">
        <v>1593</v>
      </c>
      <c r="E98" s="117" t="s">
        <v>926</v>
      </c>
      <c r="F98" s="118" t="str">
        <f>IF(A98=0,"",HYPERLINK("#Matrice!"&amp;ADDRESS(3,4+MATCH(D98,Matrice!$E$3:$AOP$3,0)),"Découvrir les compétences associées"))</f>
        <v>Découvrir les compétences associées</v>
      </c>
    </row>
    <row r="99" spans="1:6" ht="33" customHeight="1">
      <c r="A99" s="98" t="str">
        <f t="shared" si="1"/>
        <v>35408</v>
      </c>
      <c r="B99" s="117" t="s">
        <v>1574</v>
      </c>
      <c r="C99" s="117" t="s">
        <v>1589</v>
      </c>
      <c r="D99" s="117" t="s">
        <v>1594</v>
      </c>
      <c r="E99" s="117" t="s">
        <v>925</v>
      </c>
      <c r="F99" s="118" t="str">
        <f>IF(A99=0,"",HYPERLINK("#Matrice!"&amp;ADDRESS(3,4+MATCH(D99,Matrice!$E$3:$AOP$3,0)),"Découvrir les compétences associées"))</f>
        <v>Découvrir les compétences associées</v>
      </c>
    </row>
    <row r="100" spans="1:6" ht="33" customHeight="1">
      <c r="A100" s="98" t="str">
        <f t="shared" si="1"/>
        <v>35409</v>
      </c>
      <c r="B100" s="117" t="s">
        <v>1574</v>
      </c>
      <c r="C100" s="117" t="s">
        <v>1589</v>
      </c>
      <c r="D100" s="117" t="s">
        <v>1595</v>
      </c>
      <c r="E100" s="117" t="s">
        <v>926</v>
      </c>
      <c r="F100" s="118" t="str">
        <f>IF(A100=0,"",HYPERLINK("#Matrice!"&amp;ADDRESS(3,4+MATCH(D100,Matrice!$E$3:$AOP$3,0)),"Découvrir les compétences associées"))</f>
        <v>Découvrir les compétences associées</v>
      </c>
    </row>
    <row r="101" spans="1:6" ht="33" customHeight="1">
      <c r="A101" s="98" t="str">
        <f t="shared" si="1"/>
        <v>35414</v>
      </c>
      <c r="B101" s="117" t="s">
        <v>1574</v>
      </c>
      <c r="C101" s="117" t="s">
        <v>1579</v>
      </c>
      <c r="D101" s="117" t="s">
        <v>1596</v>
      </c>
      <c r="E101" s="117" t="s">
        <v>925</v>
      </c>
      <c r="F101" s="118" t="str">
        <f>IF(A101=0,"",HYPERLINK("#Matrice!"&amp;ADDRESS(3,4+MATCH(D101,Matrice!$E$3:$AOP$3,0)),"Découvrir les compétences associées"))</f>
        <v>Découvrir les compétences associées</v>
      </c>
    </row>
    <row r="102" spans="1:6" ht="33" customHeight="1">
      <c r="A102" s="98" t="str">
        <f t="shared" si="1"/>
        <v>35415</v>
      </c>
      <c r="B102" s="117" t="s">
        <v>1574</v>
      </c>
      <c r="C102" s="117" t="s">
        <v>1579</v>
      </c>
      <c r="D102" s="117" t="s">
        <v>1597</v>
      </c>
      <c r="E102" s="117" t="s">
        <v>926</v>
      </c>
      <c r="F102" s="118" t="str">
        <f>IF(A102=0,"",HYPERLINK("#Matrice!"&amp;ADDRESS(3,4+MATCH(D102,Matrice!$E$3:$AOP$3,0)),"Découvrir les compétences associées"))</f>
        <v>Découvrir les compétences associées</v>
      </c>
    </row>
    <row r="103" spans="1:6" ht="33" customHeight="1">
      <c r="A103" s="98" t="str">
        <f t="shared" si="1"/>
        <v>35418</v>
      </c>
      <c r="B103" s="117" t="s">
        <v>1574</v>
      </c>
      <c r="C103" s="117" t="s">
        <v>2463</v>
      </c>
      <c r="D103" s="117" t="s">
        <v>1598</v>
      </c>
      <c r="E103" s="117" t="s">
        <v>926</v>
      </c>
      <c r="F103" s="118" t="str">
        <f>IF(A103=0,"",HYPERLINK("#Matrice!"&amp;ADDRESS(3,4+MATCH(D103,Matrice!$E$3:$AOP$3,0)),"Découvrir les compétences associées"))</f>
        <v>Découvrir les compétences associées</v>
      </c>
    </row>
    <row r="104" spans="1:6" ht="33" customHeight="1">
      <c r="A104" s="98" t="str">
        <f t="shared" si="1"/>
        <v>35419</v>
      </c>
      <c r="B104" s="117" t="s">
        <v>1574</v>
      </c>
      <c r="C104" s="117" t="s">
        <v>1589</v>
      </c>
      <c r="D104" s="117" t="s">
        <v>1599</v>
      </c>
      <c r="E104" s="117" t="s">
        <v>948</v>
      </c>
      <c r="F104" s="118" t="str">
        <f>IF(A104=0,"",HYPERLINK("#Matrice!"&amp;ADDRESS(3,4+MATCH(D104,Matrice!$E$3:$AOP$3,0)),"Découvrir les compétences associées"))</f>
        <v>Découvrir les compétences associées</v>
      </c>
    </row>
    <row r="105" spans="1:6" ht="33" customHeight="1">
      <c r="A105" s="98" t="str">
        <f t="shared" si="1"/>
        <v>35420</v>
      </c>
      <c r="B105" s="117" t="s">
        <v>1574</v>
      </c>
      <c r="C105" s="117" t="s">
        <v>1589</v>
      </c>
      <c r="D105" s="117" t="s">
        <v>1600</v>
      </c>
      <c r="E105" s="117" t="s">
        <v>949</v>
      </c>
      <c r="F105" s="118" t="str">
        <f>IF(A105=0,"",HYPERLINK("#Matrice!"&amp;ADDRESS(3,4+MATCH(D105,Matrice!$E$3:$AOP$3,0)),"Découvrir les compétences associées"))</f>
        <v>Découvrir les compétences associées</v>
      </c>
    </row>
    <row r="106" spans="1:6" ht="33" customHeight="1">
      <c r="A106" s="98" t="str">
        <f t="shared" si="1"/>
        <v>35459</v>
      </c>
      <c r="B106" s="117" t="s">
        <v>199</v>
      </c>
      <c r="C106" s="117" t="s">
        <v>222</v>
      </c>
      <c r="D106" s="117" t="s">
        <v>338</v>
      </c>
      <c r="E106" s="117" t="s">
        <v>987</v>
      </c>
      <c r="F106" s="118" t="str">
        <f>IF(A106=0,"",HYPERLINK("#Matrice!"&amp;ADDRESS(3,4+MATCH(D106,Matrice!$E$3:$AOP$3,0)),"Découvrir les compétences associées"))</f>
        <v>Découvrir les compétences associées</v>
      </c>
    </row>
    <row r="107" spans="1:6" ht="33" customHeight="1">
      <c r="A107" s="98" t="str">
        <f t="shared" si="1"/>
        <v>35460</v>
      </c>
      <c r="B107" s="117" t="s">
        <v>1574</v>
      </c>
      <c r="C107" s="117" t="s">
        <v>1577</v>
      </c>
      <c r="D107" s="117" t="s">
        <v>1601</v>
      </c>
      <c r="E107" s="117" t="s">
        <v>987</v>
      </c>
      <c r="F107" s="118" t="str">
        <f>IF(A107=0,"",HYPERLINK("#Matrice!"&amp;ADDRESS(3,4+MATCH(D107,Matrice!$E$3:$AOP$3,0)),"Découvrir les compétences associées"))</f>
        <v>Découvrir les compétences associées</v>
      </c>
    </row>
    <row r="108" spans="1:6" ht="33" customHeight="1">
      <c r="A108" s="98" t="str">
        <f t="shared" si="1"/>
        <v>35461</v>
      </c>
      <c r="B108" s="117" t="s">
        <v>1574</v>
      </c>
      <c r="C108" s="117" t="s">
        <v>1577</v>
      </c>
      <c r="D108" s="117" t="s">
        <v>1602</v>
      </c>
      <c r="E108" s="117" t="s">
        <v>925</v>
      </c>
      <c r="F108" s="118" t="str">
        <f>IF(A108=0,"",HYPERLINK("#Matrice!"&amp;ADDRESS(3,4+MATCH(D108,Matrice!$E$3:$AOP$3,0)),"Découvrir les compétences associées"))</f>
        <v>Découvrir les compétences associées</v>
      </c>
    </row>
    <row r="109" spans="1:6" ht="33" customHeight="1">
      <c r="A109" s="98" t="str">
        <f t="shared" si="1"/>
        <v>35462</v>
      </c>
      <c r="B109" s="117" t="s">
        <v>1574</v>
      </c>
      <c r="C109" s="117" t="s">
        <v>1577</v>
      </c>
      <c r="D109" s="117" t="s">
        <v>1603</v>
      </c>
      <c r="E109" s="117" t="s">
        <v>926</v>
      </c>
      <c r="F109" s="118" t="str">
        <f>IF(A109=0,"",HYPERLINK("#Matrice!"&amp;ADDRESS(3,4+MATCH(D109,Matrice!$E$3:$AOP$3,0)),"Découvrir les compétences associées"))</f>
        <v>Découvrir les compétences associées</v>
      </c>
    </row>
    <row r="110" spans="1:6" ht="33" customHeight="1">
      <c r="A110" s="98" t="str">
        <f t="shared" si="1"/>
        <v>35463</v>
      </c>
      <c r="B110" s="117" t="s">
        <v>1574</v>
      </c>
      <c r="C110" s="117" t="s">
        <v>1589</v>
      </c>
      <c r="D110" s="117" t="s">
        <v>1604</v>
      </c>
      <c r="E110" s="117" t="s">
        <v>962</v>
      </c>
      <c r="F110" s="118" t="str">
        <f>IF(A110=0,"",HYPERLINK("#Matrice!"&amp;ADDRESS(3,4+MATCH(D110,Matrice!$E$3:$AOP$3,0)),"Découvrir les compétences associées"))</f>
        <v>Découvrir les compétences associées</v>
      </c>
    </row>
    <row r="111" spans="1:6" ht="33" customHeight="1">
      <c r="A111" s="98" t="str">
        <f t="shared" si="1"/>
        <v>35467</v>
      </c>
      <c r="B111" s="117" t="s">
        <v>1574</v>
      </c>
      <c r="C111" s="117" t="s">
        <v>1589</v>
      </c>
      <c r="D111" s="117" t="s">
        <v>1605</v>
      </c>
      <c r="E111" s="117" t="s">
        <v>962</v>
      </c>
      <c r="F111" s="118" t="str">
        <f>IF(A111=0,"",HYPERLINK("#Matrice!"&amp;ADDRESS(3,4+MATCH(D111,Matrice!$E$3:$AOP$3,0)),"Découvrir les compétences associées"))</f>
        <v>Découvrir les compétences associées</v>
      </c>
    </row>
    <row r="112" spans="1:6" ht="33" customHeight="1">
      <c r="A112" s="98" t="str">
        <f t="shared" si="1"/>
        <v>35535</v>
      </c>
      <c r="B112" s="117" t="s">
        <v>203</v>
      </c>
      <c r="C112" s="117" t="s">
        <v>231</v>
      </c>
      <c r="D112" s="117" t="s">
        <v>386</v>
      </c>
      <c r="E112" s="117" t="s">
        <v>987</v>
      </c>
      <c r="F112" s="118" t="str">
        <f>IF(A112=0,"",HYPERLINK("#Matrice!"&amp;ADDRESS(3,4+MATCH(D112,Matrice!$E$3:$AOP$3,0)),"Découvrir les compétences associées"))</f>
        <v>Découvrir les compétences associées</v>
      </c>
    </row>
    <row r="113" spans="1:6" ht="33" customHeight="1">
      <c r="A113" s="98" t="str">
        <f t="shared" si="1"/>
        <v>35536</v>
      </c>
      <c r="B113" s="117" t="s">
        <v>203</v>
      </c>
      <c r="C113" s="117" t="s">
        <v>231</v>
      </c>
      <c r="D113" s="117" t="s">
        <v>387</v>
      </c>
      <c r="E113" s="117" t="s">
        <v>1569</v>
      </c>
      <c r="F113" s="118" t="str">
        <f>IF(A113=0,"",HYPERLINK("#Matrice!"&amp;ADDRESS(3,4+MATCH(D113,Matrice!$E$3:$AOP$3,0)),"Découvrir les compétences associées"))</f>
        <v>Découvrir les compétences associées</v>
      </c>
    </row>
    <row r="114" spans="1:6" ht="33" customHeight="1">
      <c r="A114" s="98" t="str">
        <f t="shared" si="1"/>
        <v>35540</v>
      </c>
      <c r="B114" s="117" t="s">
        <v>2462</v>
      </c>
      <c r="C114" s="117" t="s">
        <v>217</v>
      </c>
      <c r="D114" s="117" t="s">
        <v>314</v>
      </c>
      <c r="E114" s="117" t="s">
        <v>926</v>
      </c>
      <c r="F114" s="118" t="str">
        <f>IF(A114=0,"",HYPERLINK("#Matrice!"&amp;ADDRESS(3,4+MATCH(D114,Matrice!$E$3:$AOP$3,0)),"Découvrir les compétences associées"))</f>
        <v>Découvrir les compétences associées</v>
      </c>
    </row>
    <row r="115" spans="1:6" ht="33" customHeight="1">
      <c r="A115" s="98" t="str">
        <f t="shared" si="1"/>
        <v>35541</v>
      </c>
      <c r="B115" s="117" t="s">
        <v>2462</v>
      </c>
      <c r="C115" s="117" t="s">
        <v>218</v>
      </c>
      <c r="D115" s="117" t="s">
        <v>495</v>
      </c>
      <c r="E115" s="117" t="s">
        <v>926</v>
      </c>
      <c r="F115" s="118" t="str">
        <f>IF(A115=0,"",HYPERLINK("#Matrice!"&amp;ADDRESS(3,4+MATCH(D115,Matrice!$E$3:$AOP$3,0)),"Découvrir les compétences associées"))</f>
        <v>Découvrir les compétences associées</v>
      </c>
    </row>
    <row r="116" spans="1:6" ht="33" customHeight="1">
      <c r="A116" s="98" t="str">
        <f t="shared" si="1"/>
        <v>35542</v>
      </c>
      <c r="B116" s="117" t="s">
        <v>199</v>
      </c>
      <c r="C116" s="117" t="s">
        <v>222</v>
      </c>
      <c r="D116" s="117" t="s">
        <v>339</v>
      </c>
      <c r="E116" s="117" t="s">
        <v>926</v>
      </c>
      <c r="F116" s="118" t="str">
        <f>IF(A116=0,"",HYPERLINK("#Matrice!"&amp;ADDRESS(3,4+MATCH(D116,Matrice!$E$3:$AOP$3,0)),"Découvrir les compétences associées"))</f>
        <v>Découvrir les compétences associées</v>
      </c>
    </row>
    <row r="117" spans="1:6" ht="33" customHeight="1">
      <c r="A117" s="98" t="str">
        <f t="shared" si="1"/>
        <v>45001</v>
      </c>
      <c r="B117" s="117" t="s">
        <v>2462</v>
      </c>
      <c r="C117" s="117" t="s">
        <v>218</v>
      </c>
      <c r="D117" s="117" t="s">
        <v>326</v>
      </c>
      <c r="E117" s="117" t="s">
        <v>962</v>
      </c>
      <c r="F117" s="118" t="str">
        <f>IF(A117=0,"",HYPERLINK("#Matrice!"&amp;ADDRESS(3,4+MATCH(D117,Matrice!$E$3:$AOP$3,0)),"Découvrir les compétences associées"))</f>
        <v>Découvrir les compétences associées</v>
      </c>
    </row>
    <row r="118" spans="1:6" ht="33" customHeight="1">
      <c r="A118" s="98" t="str">
        <f t="shared" si="1"/>
        <v>45002</v>
      </c>
      <c r="B118" s="117" t="s">
        <v>2450</v>
      </c>
      <c r="C118" s="117" t="s">
        <v>2451</v>
      </c>
      <c r="D118" s="117" t="s">
        <v>258</v>
      </c>
      <c r="E118" s="117" t="s">
        <v>949</v>
      </c>
      <c r="F118" s="118" t="str">
        <f>IF(A118=0,"",HYPERLINK("#Matrice!"&amp;ADDRESS(3,4+MATCH(D118,Matrice!$E$3:$AOP$3,0)),"Découvrir les compétences associées"))</f>
        <v>Découvrir les compétences associées</v>
      </c>
    </row>
    <row r="119" spans="1:6" ht="33" customHeight="1">
      <c r="A119" s="98" t="str">
        <f t="shared" si="1"/>
        <v>45003</v>
      </c>
      <c r="B119" s="117" t="s">
        <v>2450</v>
      </c>
      <c r="C119" s="117" t="s">
        <v>2451</v>
      </c>
      <c r="D119" s="117" t="s">
        <v>259</v>
      </c>
      <c r="E119" s="117" t="s">
        <v>962</v>
      </c>
      <c r="F119" s="118" t="str">
        <f>IF(A119=0,"",HYPERLINK("#Matrice!"&amp;ADDRESS(3,4+MATCH(D119,Matrice!$E$3:$AOP$3,0)),"Découvrir les compétences associées"))</f>
        <v>Découvrir les compétences associées</v>
      </c>
    </row>
    <row r="120" spans="1:6" ht="33" customHeight="1">
      <c r="A120" s="98" t="str">
        <f t="shared" si="1"/>
        <v>45008</v>
      </c>
      <c r="B120" s="117" t="s">
        <v>199</v>
      </c>
      <c r="C120" s="117" t="s">
        <v>222</v>
      </c>
      <c r="D120" s="117" t="s">
        <v>341</v>
      </c>
      <c r="E120" s="117" t="s">
        <v>926</v>
      </c>
      <c r="F120" s="118" t="str">
        <f>IF(A120=0,"",HYPERLINK("#Matrice!"&amp;ADDRESS(3,4+MATCH(D120,Matrice!$E$3:$AOP$3,0)),"Découvrir les compétences associées"))</f>
        <v>Découvrir les compétences associées</v>
      </c>
    </row>
    <row r="121" spans="1:6" ht="33" customHeight="1">
      <c r="A121" s="98" t="str">
        <f t="shared" si="1"/>
        <v>45009</v>
      </c>
      <c r="B121" s="117" t="s">
        <v>199</v>
      </c>
      <c r="C121" s="117" t="s">
        <v>222</v>
      </c>
      <c r="D121" s="117" t="s">
        <v>1606</v>
      </c>
      <c r="E121" s="117" t="s">
        <v>962</v>
      </c>
      <c r="F121" s="118" t="str">
        <f>IF(A121=0,"",HYPERLINK("#Matrice!"&amp;ADDRESS(3,4+MATCH(D121,Matrice!$E$3:$AOP$3,0)),"Découvrir les compétences associées"))</f>
        <v>Découvrir les compétences associées</v>
      </c>
    </row>
    <row r="122" spans="1:6" ht="33" customHeight="1">
      <c r="A122" s="98" t="str">
        <f t="shared" si="1"/>
        <v>45010</v>
      </c>
      <c r="B122" s="117" t="s">
        <v>2454</v>
      </c>
      <c r="C122" s="117" t="s">
        <v>2455</v>
      </c>
      <c r="D122" s="117" t="s">
        <v>1607</v>
      </c>
      <c r="E122" s="117" t="s">
        <v>949</v>
      </c>
      <c r="F122" s="118" t="str">
        <f>IF(A122=0,"",HYPERLINK("#Matrice!"&amp;ADDRESS(3,4+MATCH(D122,Matrice!$E$3:$AOP$3,0)),"Découvrir les compétences associées"))</f>
        <v>Découvrir les compétences associées</v>
      </c>
    </row>
    <row r="123" spans="1:6" ht="33" customHeight="1">
      <c r="A123" s="98" t="str">
        <f t="shared" si="1"/>
        <v>45011</v>
      </c>
      <c r="B123" s="117" t="s">
        <v>2454</v>
      </c>
      <c r="C123" s="117" t="s">
        <v>2455</v>
      </c>
      <c r="D123" s="117" t="s">
        <v>1608</v>
      </c>
      <c r="E123" s="117" t="s">
        <v>948</v>
      </c>
      <c r="F123" s="118" t="str">
        <f>IF(A123=0,"",HYPERLINK("#Matrice!"&amp;ADDRESS(3,4+MATCH(D123,Matrice!$E$3:$AOP$3,0)),"Découvrir les compétences associées"))</f>
        <v>Découvrir les compétences associées</v>
      </c>
    </row>
    <row r="124" spans="1:6" ht="33" customHeight="1">
      <c r="A124" s="98" t="str">
        <f t="shared" si="1"/>
        <v>45012</v>
      </c>
      <c r="B124" s="117" t="s">
        <v>2454</v>
      </c>
      <c r="C124" s="117" t="s">
        <v>2455</v>
      </c>
      <c r="D124" s="117" t="s">
        <v>1609</v>
      </c>
      <c r="E124" s="117" t="s">
        <v>947</v>
      </c>
      <c r="F124" s="118" t="str">
        <f>IF(A124=0,"",HYPERLINK("#Matrice!"&amp;ADDRESS(3,4+MATCH(D124,Matrice!$E$3:$AOP$3,0)),"Découvrir les compétences associées"))</f>
        <v>Découvrir les compétences associées</v>
      </c>
    </row>
    <row r="125" spans="1:6" ht="33" customHeight="1">
      <c r="A125" s="98" t="str">
        <f t="shared" si="1"/>
        <v>45020</v>
      </c>
      <c r="B125" s="117" t="s">
        <v>2454</v>
      </c>
      <c r="C125" s="117" t="s">
        <v>2455</v>
      </c>
      <c r="D125" s="117" t="s">
        <v>958</v>
      </c>
      <c r="E125" s="117" t="s">
        <v>949</v>
      </c>
      <c r="F125" s="118" t="str">
        <f>IF(A125=0,"",HYPERLINK("#Matrice!"&amp;ADDRESS(3,4+MATCH(D125,Matrice!$E$3:$AOP$3,0)),"Découvrir les compétences associées"))</f>
        <v>Découvrir les compétences associées</v>
      </c>
    </row>
    <row r="126" spans="1:6" ht="33" customHeight="1">
      <c r="A126" s="98" t="str">
        <f t="shared" si="1"/>
        <v>45021</v>
      </c>
      <c r="B126" s="117" t="s">
        <v>2454</v>
      </c>
      <c r="C126" s="117" t="s">
        <v>2455</v>
      </c>
      <c r="D126" s="117" t="s">
        <v>956</v>
      </c>
      <c r="E126" s="117" t="s">
        <v>948</v>
      </c>
      <c r="F126" s="118" t="str">
        <f>IF(A126=0,"",HYPERLINK("#Matrice!"&amp;ADDRESS(3,4+MATCH(D126,Matrice!$E$3:$AOP$3,0)),"Découvrir les compétences associées"))</f>
        <v>Découvrir les compétences associées</v>
      </c>
    </row>
    <row r="127" spans="1:6" ht="33" customHeight="1">
      <c r="A127" s="98" t="str">
        <f t="shared" si="1"/>
        <v>45025</v>
      </c>
      <c r="B127" s="117" t="s">
        <v>199</v>
      </c>
      <c r="C127" s="117" t="s">
        <v>222</v>
      </c>
      <c r="D127" s="117" t="s">
        <v>343</v>
      </c>
      <c r="E127" s="117" t="s">
        <v>926</v>
      </c>
      <c r="F127" s="118" t="str">
        <f>IF(A127=0,"",HYPERLINK("#Matrice!"&amp;ADDRESS(3,4+MATCH(D127,Matrice!$E$3:$AOP$3,0)),"Découvrir les compétences associées"))</f>
        <v>Découvrir les compétences associées</v>
      </c>
    </row>
    <row r="128" spans="1:6" ht="33" customHeight="1">
      <c r="A128" s="98" t="str">
        <f t="shared" si="1"/>
        <v>45027</v>
      </c>
      <c r="B128" s="117" t="s">
        <v>2454</v>
      </c>
      <c r="C128" s="117" t="s">
        <v>2455</v>
      </c>
      <c r="D128" s="117" t="s">
        <v>359</v>
      </c>
      <c r="E128" s="117" t="s">
        <v>947</v>
      </c>
      <c r="F128" s="118" t="str">
        <f>IF(A128=0,"",HYPERLINK("#Matrice!"&amp;ADDRESS(3,4+MATCH(D128,Matrice!$E$3:$AOP$3,0)),"Découvrir les compétences associées"))</f>
        <v>Découvrir les compétences associées</v>
      </c>
    </row>
    <row r="129" spans="1:6" ht="33" customHeight="1">
      <c r="A129" s="98" t="str">
        <f t="shared" si="1"/>
        <v>45028</v>
      </c>
      <c r="B129" s="117" t="s">
        <v>2454</v>
      </c>
      <c r="C129" s="117" t="s">
        <v>2455</v>
      </c>
      <c r="D129" s="117" t="s">
        <v>360</v>
      </c>
      <c r="E129" s="117" t="s">
        <v>948</v>
      </c>
      <c r="F129" s="118" t="str">
        <f>IF(A129=0,"",HYPERLINK("#Matrice!"&amp;ADDRESS(3,4+MATCH(D129,Matrice!$E$3:$AOP$3,0)),"Découvrir les compétences associées"))</f>
        <v>Découvrir les compétences associées</v>
      </c>
    </row>
    <row r="130" spans="1:6" ht="33" customHeight="1">
      <c r="A130" s="98" t="str">
        <f t="shared" si="1"/>
        <v>45029</v>
      </c>
      <c r="B130" s="117" t="s">
        <v>2454</v>
      </c>
      <c r="C130" s="117" t="s">
        <v>2455</v>
      </c>
      <c r="D130" s="117" t="s">
        <v>361</v>
      </c>
      <c r="E130" s="117" t="s">
        <v>949</v>
      </c>
      <c r="F130" s="118" t="str">
        <f>IF(A130=0,"",HYPERLINK("#Matrice!"&amp;ADDRESS(3,4+MATCH(D130,Matrice!$E$3:$AOP$3,0)),"Découvrir les compétences associées"))</f>
        <v>Découvrir les compétences associées</v>
      </c>
    </row>
    <row r="131" spans="1:6" ht="33" customHeight="1">
      <c r="A131" s="98" t="str">
        <f t="shared" si="1"/>
        <v>45030</v>
      </c>
      <c r="B131" s="117" t="s">
        <v>199</v>
      </c>
      <c r="C131" s="117" t="s">
        <v>222</v>
      </c>
      <c r="D131" s="117" t="s">
        <v>344</v>
      </c>
      <c r="E131" s="117" t="s">
        <v>987</v>
      </c>
      <c r="F131" s="118" t="str">
        <f>IF(A131=0,"",HYPERLINK("#Matrice!"&amp;ADDRESS(3,4+MATCH(D131,Matrice!$E$3:$AOP$3,0)),"Découvrir les compétences associées"))</f>
        <v>Découvrir les compétences associées</v>
      </c>
    </row>
    <row r="132" spans="1:6" ht="33" customHeight="1">
      <c r="A132" s="98" t="str">
        <f t="shared" si="1"/>
        <v>45034</v>
      </c>
      <c r="B132" s="117" t="s">
        <v>2450</v>
      </c>
      <c r="C132" s="117" t="s">
        <v>2466</v>
      </c>
      <c r="D132" s="117" t="s">
        <v>282</v>
      </c>
      <c r="E132" s="117" t="s">
        <v>949</v>
      </c>
      <c r="F132" s="118" t="str">
        <f>IF(A132=0,"",HYPERLINK("#Matrice!"&amp;ADDRESS(3,4+MATCH(D132,Matrice!$E$3:$AOP$3,0)),"Découvrir les compétences associées"))</f>
        <v>Découvrir les compétences associées</v>
      </c>
    </row>
    <row r="133" spans="1:6" ht="33" customHeight="1">
      <c r="A133" s="98" t="str">
        <f t="shared" si="1"/>
        <v>45035</v>
      </c>
      <c r="B133" s="117" t="s">
        <v>2450</v>
      </c>
      <c r="C133" s="117" t="s">
        <v>2466</v>
      </c>
      <c r="D133" s="117" t="s">
        <v>283</v>
      </c>
      <c r="E133" s="117" t="s">
        <v>962</v>
      </c>
      <c r="F133" s="118" t="str">
        <f>IF(A133=0,"",HYPERLINK("#Matrice!"&amp;ADDRESS(3,4+MATCH(D133,Matrice!$E$3:$AOP$3,0)),"Découvrir les compétences associées"))</f>
        <v>Découvrir les compétences associées</v>
      </c>
    </row>
    <row r="134" spans="1:6" ht="33" customHeight="1">
      <c r="A134" s="98" t="str">
        <f t="shared" si="1"/>
        <v>45037</v>
      </c>
      <c r="B134" s="117" t="s">
        <v>199</v>
      </c>
      <c r="C134" s="117" t="s">
        <v>222</v>
      </c>
      <c r="D134" s="117" t="s">
        <v>1610</v>
      </c>
      <c r="E134" s="117" t="s">
        <v>925</v>
      </c>
      <c r="F134" s="118" t="str">
        <f>IF(A134=0,"",HYPERLINK("#Matrice!"&amp;ADDRESS(3,4+MATCH(D134,Matrice!$E$3:$AOP$3,0)),"Découvrir les compétences associées"))</f>
        <v>Découvrir les compétences associées</v>
      </c>
    </row>
    <row r="135" spans="1:6" ht="33" customHeight="1">
      <c r="A135" s="98" t="str">
        <f t="shared" si="1"/>
        <v>45052</v>
      </c>
      <c r="B135" s="117" t="s">
        <v>955</v>
      </c>
      <c r="C135" s="117" t="s">
        <v>2467</v>
      </c>
      <c r="D135" s="117" t="s">
        <v>1611</v>
      </c>
      <c r="E135" s="117" t="s">
        <v>948</v>
      </c>
      <c r="F135" s="118" t="str">
        <f>IF(A135=0,"",HYPERLINK("#Matrice!"&amp;ADDRESS(3,4+MATCH(D135,Matrice!$E$3:$AOP$3,0)),"Découvrir les compétences associées"))</f>
        <v>Découvrir les compétences associées</v>
      </c>
    </row>
    <row r="136" spans="1:6" ht="33" customHeight="1">
      <c r="A136" s="98" t="str">
        <f t="shared" ref="A136:A199" si="2">LEFT(D136,5)</f>
        <v>45053</v>
      </c>
      <c r="B136" s="117" t="s">
        <v>955</v>
      </c>
      <c r="C136" s="117" t="s">
        <v>2467</v>
      </c>
      <c r="D136" s="117" t="s">
        <v>1612</v>
      </c>
      <c r="E136" s="117" t="s">
        <v>949</v>
      </c>
      <c r="F136" s="118" t="str">
        <f>IF(A136=0,"",HYPERLINK("#Matrice!"&amp;ADDRESS(3,4+MATCH(D136,Matrice!$E$3:$AOP$3,0)),"Découvrir les compétences associées"))</f>
        <v>Découvrir les compétences associées</v>
      </c>
    </row>
    <row r="137" spans="1:6" ht="33" customHeight="1">
      <c r="A137" s="98" t="str">
        <f t="shared" si="2"/>
        <v>45041</v>
      </c>
      <c r="B137" s="117" t="s">
        <v>955</v>
      </c>
      <c r="C137" s="117" t="s">
        <v>2467</v>
      </c>
      <c r="D137" s="117" t="s">
        <v>2001</v>
      </c>
      <c r="E137" s="117" t="s">
        <v>962</v>
      </c>
      <c r="F137" s="118" t="str">
        <f>IF(A137=0,"",HYPERLINK("#Matrice!"&amp;ADDRESS(3,4+MATCH(D137,Matrice!$E$3:$AOP$3,0)),"Découvrir les compétences associées"))</f>
        <v>Découvrir les compétences associées</v>
      </c>
    </row>
    <row r="138" spans="1:6" ht="33" customHeight="1">
      <c r="A138" s="98" t="str">
        <f t="shared" si="2"/>
        <v>45042</v>
      </c>
      <c r="B138" s="117" t="s">
        <v>955</v>
      </c>
      <c r="C138" s="117" t="s">
        <v>2467</v>
      </c>
      <c r="D138" s="117" t="s">
        <v>2002</v>
      </c>
      <c r="E138" s="117" t="s">
        <v>925</v>
      </c>
      <c r="F138" s="118" t="str">
        <f>IF(A138=0,"",HYPERLINK("#Matrice!"&amp;ADDRESS(3,4+MATCH(D138,Matrice!$E$3:$AOP$3,0)),"Découvrir les compétences associées"))</f>
        <v>Découvrir les compétences associées</v>
      </c>
    </row>
    <row r="139" spans="1:6" ht="33" customHeight="1">
      <c r="A139" s="98" t="str">
        <f t="shared" si="2"/>
        <v>45043</v>
      </c>
      <c r="B139" s="117" t="s">
        <v>955</v>
      </c>
      <c r="C139" s="117" t="s">
        <v>2467</v>
      </c>
      <c r="D139" s="117" t="s">
        <v>2003</v>
      </c>
      <c r="E139" s="117" t="s">
        <v>926</v>
      </c>
      <c r="F139" s="118" t="str">
        <f>IF(A139=0,"",HYPERLINK("#Matrice!"&amp;ADDRESS(3,4+MATCH(D139,Matrice!$E$3:$AOP$3,0)),"Découvrir les compétences associées"))</f>
        <v>Découvrir les compétences associées</v>
      </c>
    </row>
    <row r="140" spans="1:6" ht="33" customHeight="1">
      <c r="A140" s="98" t="str">
        <f t="shared" si="2"/>
        <v>45062</v>
      </c>
      <c r="B140" s="117" t="s">
        <v>2454</v>
      </c>
      <c r="C140" s="117" t="s">
        <v>2468</v>
      </c>
      <c r="D140" s="117" t="s">
        <v>370</v>
      </c>
      <c r="E140" s="117" t="s">
        <v>948</v>
      </c>
      <c r="F140" s="118" t="str">
        <f>IF(A140=0,"",HYPERLINK("#Matrice!"&amp;ADDRESS(3,4+MATCH(D140,Matrice!$E$3:$AOP$3,0)),"Découvrir les compétences associées"))</f>
        <v>Découvrir les compétences associées</v>
      </c>
    </row>
    <row r="141" spans="1:6" ht="33" customHeight="1">
      <c r="A141" s="98" t="str">
        <f t="shared" si="2"/>
        <v>45063</v>
      </c>
      <c r="B141" s="117" t="s">
        <v>2454</v>
      </c>
      <c r="C141" s="117" t="s">
        <v>2468</v>
      </c>
      <c r="D141" s="117" t="s">
        <v>371</v>
      </c>
      <c r="E141" s="117" t="s">
        <v>949</v>
      </c>
      <c r="F141" s="118" t="str">
        <f>IF(A141=0,"",HYPERLINK("#Matrice!"&amp;ADDRESS(3,4+MATCH(D141,Matrice!$E$3:$AOP$3,0)),"Découvrir les compétences associées"))</f>
        <v>Découvrir les compétences associées</v>
      </c>
    </row>
    <row r="142" spans="1:6" ht="33" customHeight="1">
      <c r="A142" s="98" t="str">
        <f t="shared" si="2"/>
        <v>45091</v>
      </c>
      <c r="B142" s="117" t="s">
        <v>2450</v>
      </c>
      <c r="C142" s="117" t="s">
        <v>2452</v>
      </c>
      <c r="D142" s="117" t="s">
        <v>247</v>
      </c>
      <c r="E142" s="117" t="s">
        <v>947</v>
      </c>
      <c r="F142" s="118" t="str">
        <f>IF(A142=0,"",HYPERLINK("#Matrice!"&amp;ADDRESS(3,4+MATCH(D142,Matrice!$E$3:$AOP$3,0)),"Découvrir les compétences associées"))</f>
        <v>Découvrir les compétences associées</v>
      </c>
    </row>
    <row r="143" spans="1:6" ht="33" customHeight="1">
      <c r="A143" s="98" t="str">
        <f t="shared" si="2"/>
        <v>45092</v>
      </c>
      <c r="B143" s="117" t="s">
        <v>2450</v>
      </c>
      <c r="C143" s="117" t="s">
        <v>2452</v>
      </c>
      <c r="D143" s="117" t="s">
        <v>248</v>
      </c>
      <c r="E143" s="117" t="s">
        <v>948</v>
      </c>
      <c r="F143" s="118" t="str">
        <f>IF(A143=0,"",HYPERLINK("#Matrice!"&amp;ADDRESS(3,4+MATCH(D143,Matrice!$E$3:$AOP$3,0)),"Découvrir les compétences associées"))</f>
        <v>Découvrir les compétences associées</v>
      </c>
    </row>
    <row r="144" spans="1:6" ht="33" customHeight="1">
      <c r="A144" s="98" t="str">
        <f t="shared" si="2"/>
        <v>45093</v>
      </c>
      <c r="B144" s="117" t="s">
        <v>2450</v>
      </c>
      <c r="C144" s="117" t="s">
        <v>2452</v>
      </c>
      <c r="D144" s="117" t="s">
        <v>249</v>
      </c>
      <c r="E144" s="117" t="s">
        <v>949</v>
      </c>
      <c r="F144" s="118" t="str">
        <f>IF(A144=0,"",HYPERLINK("#Matrice!"&amp;ADDRESS(3,4+MATCH(D144,Matrice!$E$3:$AOP$3,0)),"Découvrir les compétences associées"))</f>
        <v>Découvrir les compétences associées</v>
      </c>
    </row>
    <row r="145" spans="1:6" ht="33" customHeight="1">
      <c r="A145" s="98" t="str">
        <f t="shared" si="2"/>
        <v>45109</v>
      </c>
      <c r="B145" s="117" t="s">
        <v>199</v>
      </c>
      <c r="C145" s="117" t="s">
        <v>224</v>
      </c>
      <c r="D145" s="117" t="s">
        <v>353</v>
      </c>
      <c r="E145" s="117" t="s">
        <v>987</v>
      </c>
      <c r="F145" s="118" t="str">
        <f>IF(A145=0,"",HYPERLINK("#Matrice!"&amp;ADDRESS(3,4+MATCH(D145,Matrice!$E$3:$AOP$3,0)),"Découvrir les compétences associées"))</f>
        <v>Découvrir les compétences associées</v>
      </c>
    </row>
    <row r="146" spans="1:6" ht="33" customHeight="1">
      <c r="A146" s="98" t="str">
        <f t="shared" si="2"/>
        <v>45112</v>
      </c>
      <c r="B146" s="117" t="s">
        <v>199</v>
      </c>
      <c r="C146" s="117" t="s">
        <v>224</v>
      </c>
      <c r="D146" s="117" t="s">
        <v>352</v>
      </c>
      <c r="E146" s="117" t="s">
        <v>987</v>
      </c>
      <c r="F146" s="118" t="str">
        <f>IF(A146=0,"",HYPERLINK("#Matrice!"&amp;ADDRESS(3,4+MATCH(D146,Matrice!$E$3:$AOP$3,0)),"Découvrir les compétences associées"))</f>
        <v>Découvrir les compétences associées</v>
      </c>
    </row>
    <row r="147" spans="1:6" ht="33" customHeight="1">
      <c r="A147" s="98" t="str">
        <f t="shared" si="2"/>
        <v>45113</v>
      </c>
      <c r="B147" s="117" t="s">
        <v>2450</v>
      </c>
      <c r="C147" s="117" t="s">
        <v>2466</v>
      </c>
      <c r="D147" s="117" t="s">
        <v>280</v>
      </c>
      <c r="E147" s="117" t="s">
        <v>987</v>
      </c>
      <c r="F147" s="118" t="str">
        <f>IF(A147=0,"",HYPERLINK("#Matrice!"&amp;ADDRESS(3,4+MATCH(D147,Matrice!$E$3:$AOP$3,0)),"Découvrir les compétences associées"))</f>
        <v>Découvrir les compétences associées</v>
      </c>
    </row>
    <row r="148" spans="1:6" ht="33" customHeight="1">
      <c r="A148" s="98" t="str">
        <f t="shared" si="2"/>
        <v>45120</v>
      </c>
      <c r="B148" s="117" t="s">
        <v>199</v>
      </c>
      <c r="C148" s="117" t="s">
        <v>224</v>
      </c>
      <c r="D148" s="117" t="s">
        <v>354</v>
      </c>
      <c r="E148" s="117" t="s">
        <v>1569</v>
      </c>
      <c r="F148" s="118" t="str">
        <f>IF(A148=0,"",HYPERLINK("#Matrice!"&amp;ADDRESS(3,4+MATCH(D148,Matrice!$E$3:$AOP$3,0)),"Découvrir les compétences associées"))</f>
        <v>Découvrir les compétences associées</v>
      </c>
    </row>
    <row r="149" spans="1:6" ht="33" customHeight="1">
      <c r="A149" s="98" t="str">
        <f t="shared" si="2"/>
        <v>45132</v>
      </c>
      <c r="B149" s="117" t="s">
        <v>2450</v>
      </c>
      <c r="C149" s="117" t="s">
        <v>2451</v>
      </c>
      <c r="D149" s="117" t="s">
        <v>261</v>
      </c>
      <c r="E149" s="117" t="s">
        <v>925</v>
      </c>
      <c r="F149" s="118" t="str">
        <f>IF(A149=0,"",HYPERLINK("#Matrice!"&amp;ADDRESS(3,4+MATCH(D149,Matrice!$E$3:$AOP$3,0)),"Découvrir les compétences associées"))</f>
        <v>Découvrir les compétences associées</v>
      </c>
    </row>
    <row r="150" spans="1:6" ht="33" customHeight="1">
      <c r="A150" s="98" t="str">
        <f t="shared" si="2"/>
        <v>45135</v>
      </c>
      <c r="B150" s="117" t="s">
        <v>199</v>
      </c>
      <c r="C150" s="117" t="s">
        <v>221</v>
      </c>
      <c r="D150" s="117" t="s">
        <v>337</v>
      </c>
      <c r="E150" s="117" t="s">
        <v>987</v>
      </c>
      <c r="F150" s="118" t="str">
        <f>IF(A150=0,"",HYPERLINK("#Matrice!"&amp;ADDRESS(3,4+MATCH(D150,Matrice!$E$3:$AOP$3,0)),"Découvrir les compétences associées"))</f>
        <v>Découvrir les compétences associées</v>
      </c>
    </row>
    <row r="151" spans="1:6" ht="33" customHeight="1">
      <c r="A151" s="98" t="str">
        <f t="shared" si="2"/>
        <v>45136</v>
      </c>
      <c r="B151" s="117" t="s">
        <v>2450</v>
      </c>
      <c r="C151" s="117" t="s">
        <v>2466</v>
      </c>
      <c r="D151" s="117" t="s">
        <v>284</v>
      </c>
      <c r="E151" s="117" t="s">
        <v>925</v>
      </c>
      <c r="F151" s="118" t="str">
        <f>IF(A151=0,"",HYPERLINK("#Matrice!"&amp;ADDRESS(3,4+MATCH(D151,Matrice!$E$3:$AOP$3,0)),"Découvrir les compétences associées"))</f>
        <v>Découvrir les compétences associées</v>
      </c>
    </row>
    <row r="152" spans="1:6" ht="33" customHeight="1">
      <c r="A152" s="98" t="str">
        <f t="shared" si="2"/>
        <v>45137</v>
      </c>
      <c r="B152" s="117" t="s">
        <v>2450</v>
      </c>
      <c r="C152" s="117" t="s">
        <v>2466</v>
      </c>
      <c r="D152" s="117" t="s">
        <v>285</v>
      </c>
      <c r="E152" s="117" t="s">
        <v>926</v>
      </c>
      <c r="F152" s="118" t="str">
        <f>IF(A152=0,"",HYPERLINK("#Matrice!"&amp;ADDRESS(3,4+MATCH(D152,Matrice!$E$3:$AOP$3,0)),"Découvrir les compétences associées"))</f>
        <v>Découvrir les compétences associées</v>
      </c>
    </row>
    <row r="153" spans="1:6" ht="33" customHeight="1">
      <c r="A153" s="98" t="str">
        <f t="shared" si="2"/>
        <v>45139</v>
      </c>
      <c r="B153" s="117" t="e">
        <v>#N/A</v>
      </c>
      <c r="C153" s="117" t="e">
        <v>#N/A</v>
      </c>
      <c r="D153" s="117" t="s">
        <v>336</v>
      </c>
      <c r="E153" s="117" t="s">
        <v>987</v>
      </c>
      <c r="F153" s="118" t="str">
        <f>IF(A153=0,"",HYPERLINK("#Matrice!"&amp;ADDRESS(3,4+MATCH(D153,Matrice!$E$3:$AOP$3,0)),"Découvrir les compétences associées"))</f>
        <v>Découvrir les compétences associées</v>
      </c>
    </row>
    <row r="154" spans="1:6" ht="33" customHeight="1">
      <c r="A154" s="98" t="str">
        <f t="shared" si="2"/>
        <v>45140</v>
      </c>
      <c r="B154" s="117" t="s">
        <v>2450</v>
      </c>
      <c r="C154" s="117" t="s">
        <v>2451</v>
      </c>
      <c r="D154" s="117" t="s">
        <v>260</v>
      </c>
      <c r="E154" s="117" t="s">
        <v>962</v>
      </c>
      <c r="F154" s="118" t="str">
        <f>IF(A154=0,"",HYPERLINK("#Matrice!"&amp;ADDRESS(3,4+MATCH(D154,Matrice!$E$3:$AOP$3,0)),"Découvrir les compétences associées"))</f>
        <v>Découvrir les compétences associées</v>
      </c>
    </row>
    <row r="155" spans="1:6" ht="33" customHeight="1">
      <c r="A155" s="98" t="str">
        <f t="shared" si="2"/>
        <v>45141</v>
      </c>
      <c r="B155" s="117" t="s">
        <v>2450</v>
      </c>
      <c r="C155" s="117" t="s">
        <v>2451</v>
      </c>
      <c r="D155" s="117" t="s">
        <v>262</v>
      </c>
      <c r="E155" s="117" t="s">
        <v>926</v>
      </c>
      <c r="F155" s="118" t="str">
        <f>IF(A155=0,"",HYPERLINK("#Matrice!"&amp;ADDRESS(3,4+MATCH(D155,Matrice!$E$3:$AOP$3,0)),"Découvrir les compétences associées"))</f>
        <v>Découvrir les compétences associées</v>
      </c>
    </row>
    <row r="156" spans="1:6" ht="33" customHeight="1">
      <c r="A156" s="98" t="str">
        <f t="shared" si="2"/>
        <v>45144</v>
      </c>
      <c r="B156" s="117" t="s">
        <v>2454</v>
      </c>
      <c r="C156" s="117" t="s">
        <v>2455</v>
      </c>
      <c r="D156" s="117" t="s">
        <v>950</v>
      </c>
      <c r="E156" s="117" t="s">
        <v>962</v>
      </c>
      <c r="F156" s="118" t="str">
        <f>IF(A156=0,"",HYPERLINK("#Matrice!"&amp;ADDRESS(3,4+MATCH(D156,Matrice!$E$3:$AOP$3,0)),"Découvrir les compétences associées"))</f>
        <v>Découvrir les compétences associées</v>
      </c>
    </row>
    <row r="157" spans="1:6" ht="33" customHeight="1">
      <c r="A157" s="98" t="str">
        <f t="shared" si="2"/>
        <v>45151</v>
      </c>
      <c r="B157" s="117" t="s">
        <v>2454</v>
      </c>
      <c r="C157" s="117" t="s">
        <v>2455</v>
      </c>
      <c r="D157" s="117" t="s">
        <v>1613</v>
      </c>
      <c r="E157" s="117" t="s">
        <v>948</v>
      </c>
      <c r="F157" s="118" t="str">
        <f>IF(A157=0,"",HYPERLINK("#Matrice!"&amp;ADDRESS(3,4+MATCH(D157,Matrice!$E$3:$AOP$3,0)),"Découvrir les compétences associées"))</f>
        <v>Découvrir les compétences associées</v>
      </c>
    </row>
    <row r="158" spans="1:6" ht="33" customHeight="1">
      <c r="A158" s="98" t="str">
        <f t="shared" si="2"/>
        <v>45152</v>
      </c>
      <c r="B158" s="117" t="s">
        <v>2454</v>
      </c>
      <c r="C158" s="117" t="s">
        <v>2455</v>
      </c>
      <c r="D158" s="117" t="s">
        <v>1614</v>
      </c>
      <c r="E158" s="117" t="s">
        <v>949</v>
      </c>
      <c r="F158" s="118" t="str">
        <f>IF(A158=0,"",HYPERLINK("#Matrice!"&amp;ADDRESS(3,4+MATCH(D158,Matrice!$E$3:$AOP$3,0)),"Découvrir les compétences associées"))</f>
        <v>Découvrir les compétences associées</v>
      </c>
    </row>
    <row r="159" spans="1:6" ht="33" customHeight="1">
      <c r="A159" s="98" t="str">
        <f t="shared" si="2"/>
        <v>45153</v>
      </c>
      <c r="B159" s="117" t="s">
        <v>2454</v>
      </c>
      <c r="C159" s="117" t="s">
        <v>2455</v>
      </c>
      <c r="D159" s="117" t="s">
        <v>1615</v>
      </c>
      <c r="E159" s="117" t="s">
        <v>962</v>
      </c>
      <c r="F159" s="118" t="str">
        <f>IF(A159=0,"",HYPERLINK("#Matrice!"&amp;ADDRESS(3,4+MATCH(D159,Matrice!$E$3:$AOP$3,0)),"Découvrir les compétences associées"))</f>
        <v>Découvrir les compétences associées</v>
      </c>
    </row>
    <row r="160" spans="1:6" ht="33" customHeight="1">
      <c r="A160" s="98" t="str">
        <f t="shared" si="2"/>
        <v>45153</v>
      </c>
      <c r="B160" s="117" t="s">
        <v>2454</v>
      </c>
      <c r="C160" s="117" t="s">
        <v>2455</v>
      </c>
      <c r="D160" s="117" t="s">
        <v>1616</v>
      </c>
      <c r="E160" s="117" t="s">
        <v>962</v>
      </c>
      <c r="F160" s="118" t="str">
        <f>IF(A160=0,"",HYPERLINK("#Matrice!"&amp;ADDRESS(3,4+MATCH(D160,Matrice!$E$3:$AOP$3,0)),"Découvrir les compétences associées"))</f>
        <v>Découvrir les compétences associées</v>
      </c>
    </row>
    <row r="161" spans="1:6" ht="33" customHeight="1">
      <c r="A161" s="98" t="str">
        <f t="shared" si="2"/>
        <v>45154</v>
      </c>
      <c r="B161" s="117" t="s">
        <v>2454</v>
      </c>
      <c r="C161" s="117" t="s">
        <v>2468</v>
      </c>
      <c r="D161" s="117" t="s">
        <v>953</v>
      </c>
      <c r="E161" s="117" t="s">
        <v>962</v>
      </c>
      <c r="F161" s="118" t="str">
        <f>IF(A161=0,"",HYPERLINK("#Matrice!"&amp;ADDRESS(3,4+MATCH(D161,Matrice!$E$3:$AOP$3,0)),"Découvrir les compétences associées"))</f>
        <v>Découvrir les compétences associées</v>
      </c>
    </row>
    <row r="162" spans="1:6" ht="33" customHeight="1">
      <c r="A162" s="98" t="str">
        <f t="shared" si="2"/>
        <v>45156</v>
      </c>
      <c r="B162" s="117" t="s">
        <v>2462</v>
      </c>
      <c r="C162" s="117" t="s">
        <v>218</v>
      </c>
      <c r="D162" s="117" t="s">
        <v>942</v>
      </c>
      <c r="E162" s="117" t="s">
        <v>987</v>
      </c>
      <c r="F162" s="118" t="str">
        <f>IF(A162=0,"",HYPERLINK("#Matrice!"&amp;ADDRESS(3,4+MATCH(D162,Matrice!$E$3:$AOP$3,0)),"Découvrir les compétences associées"))</f>
        <v>Découvrir les compétences associées</v>
      </c>
    </row>
    <row r="163" spans="1:6" ht="33" customHeight="1">
      <c r="A163" s="98" t="str">
        <f t="shared" si="2"/>
        <v>45157</v>
      </c>
      <c r="B163" s="117" t="s">
        <v>2462</v>
      </c>
      <c r="C163" s="117" t="s">
        <v>218</v>
      </c>
      <c r="D163" s="117" t="s">
        <v>941</v>
      </c>
      <c r="E163" s="117" t="s">
        <v>926</v>
      </c>
      <c r="F163" s="118" t="str">
        <f>IF(A163=0,"",HYPERLINK("#Matrice!"&amp;ADDRESS(3,4+MATCH(D163,Matrice!$E$3:$AOP$3,0)),"Découvrir les compétences associées"))</f>
        <v>Découvrir les compétences associées</v>
      </c>
    </row>
    <row r="164" spans="1:6" ht="33" customHeight="1">
      <c r="A164" s="98" t="str">
        <f t="shared" si="2"/>
        <v>45158</v>
      </c>
      <c r="B164" s="117" t="s">
        <v>2462</v>
      </c>
      <c r="C164" s="117" t="s">
        <v>217</v>
      </c>
      <c r="D164" s="117" t="s">
        <v>944</v>
      </c>
      <c r="E164" s="117" t="s">
        <v>987</v>
      </c>
      <c r="F164" s="118" t="str">
        <f>IF(A164=0,"",HYPERLINK("#Matrice!"&amp;ADDRESS(3,4+MATCH(D164,Matrice!$E$3:$AOP$3,0)),"Découvrir les compétences associées"))</f>
        <v>Découvrir les compétences associées</v>
      </c>
    </row>
    <row r="165" spans="1:6" ht="33" customHeight="1">
      <c r="A165" s="98" t="str">
        <f t="shared" si="2"/>
        <v>45159</v>
      </c>
      <c r="B165" s="117" t="s">
        <v>2462</v>
      </c>
      <c r="C165" s="117" t="s">
        <v>217</v>
      </c>
      <c r="D165" s="117" t="s">
        <v>943</v>
      </c>
      <c r="E165" s="117" t="s">
        <v>926</v>
      </c>
      <c r="F165" s="118" t="str">
        <f>IF(A165=0,"",HYPERLINK("#Matrice!"&amp;ADDRESS(3,4+MATCH(D165,Matrice!$E$3:$AOP$3,0)),"Découvrir les compétences associées"))</f>
        <v>Découvrir les compétences associées</v>
      </c>
    </row>
    <row r="166" spans="1:6" ht="33" customHeight="1">
      <c r="A166" s="98" t="str">
        <f t="shared" si="2"/>
        <v>45160</v>
      </c>
      <c r="B166" s="117" t="s">
        <v>199</v>
      </c>
      <c r="C166" s="117" t="s">
        <v>222</v>
      </c>
      <c r="D166" s="117" t="s">
        <v>946</v>
      </c>
      <c r="E166" s="117" t="s">
        <v>987</v>
      </c>
      <c r="F166" s="118" t="str">
        <f>IF(A166=0,"",HYPERLINK("#Matrice!"&amp;ADDRESS(3,4+MATCH(D166,Matrice!$E$3:$AOP$3,0)),"Découvrir les compétences associées"))</f>
        <v>Découvrir les compétences associées</v>
      </c>
    </row>
    <row r="167" spans="1:6" ht="33" customHeight="1">
      <c r="A167" s="98" t="str">
        <f t="shared" si="2"/>
        <v>45161</v>
      </c>
      <c r="B167" s="117" t="s">
        <v>199</v>
      </c>
      <c r="C167" s="117" t="s">
        <v>222</v>
      </c>
      <c r="D167" s="117" t="s">
        <v>945</v>
      </c>
      <c r="E167" s="117" t="s">
        <v>926</v>
      </c>
      <c r="F167" s="118" t="str">
        <f>IF(A167=0,"",HYPERLINK("#Matrice!"&amp;ADDRESS(3,4+MATCH(D167,Matrice!$E$3:$AOP$3,0)),"Découvrir les compétences associées"))</f>
        <v>Découvrir les compétences associées</v>
      </c>
    </row>
    <row r="168" spans="1:6" ht="33" customHeight="1">
      <c r="A168" s="98" t="str">
        <f t="shared" si="2"/>
        <v>45216</v>
      </c>
      <c r="B168" s="117" t="s">
        <v>2450</v>
      </c>
      <c r="C168" s="117" t="s">
        <v>2466</v>
      </c>
      <c r="D168" s="117" t="s">
        <v>932</v>
      </c>
      <c r="E168" s="117" t="s">
        <v>925</v>
      </c>
      <c r="F168" s="118" t="str">
        <f>IF(A168=0,"",HYPERLINK("#Matrice!"&amp;ADDRESS(3,4+MATCH(D168,Matrice!$E$3:$AOP$3,0)),"Découvrir les compétences associées"))</f>
        <v>Découvrir les compétences associées</v>
      </c>
    </row>
    <row r="169" spans="1:6" ht="33" customHeight="1">
      <c r="A169" s="98" t="str">
        <f t="shared" si="2"/>
        <v>45252</v>
      </c>
      <c r="B169" s="117" t="s">
        <v>2450</v>
      </c>
      <c r="C169" s="117" t="s">
        <v>2466</v>
      </c>
      <c r="D169" s="117" t="s">
        <v>933</v>
      </c>
      <c r="E169" s="117" t="s">
        <v>926</v>
      </c>
      <c r="F169" s="118" t="str">
        <f>IF(A169=0,"",HYPERLINK("#Matrice!"&amp;ADDRESS(3,4+MATCH(D169,Matrice!$E$3:$AOP$3,0)),"Découvrir les compétences associées"))</f>
        <v>Découvrir les compétences associées</v>
      </c>
    </row>
    <row r="170" spans="1:6" ht="33" customHeight="1">
      <c r="A170" s="98" t="str">
        <f t="shared" si="2"/>
        <v>64905</v>
      </c>
      <c r="B170" s="117" t="s">
        <v>2450</v>
      </c>
      <c r="C170" s="117" t="s">
        <v>2466</v>
      </c>
      <c r="D170" s="117" t="s">
        <v>1617</v>
      </c>
      <c r="E170" s="117" t="s">
        <v>925</v>
      </c>
      <c r="F170" s="118" t="str">
        <f>IF(A170=0,"",HYPERLINK("#Matrice!"&amp;ADDRESS(3,4+MATCH(D170,Matrice!$E$3:$AOP$3,0)),"Découvrir les compétences associées"))</f>
        <v>Découvrir les compétences associées</v>
      </c>
    </row>
    <row r="171" spans="1:6" ht="33" customHeight="1">
      <c r="A171" s="98" t="str">
        <f t="shared" si="2"/>
        <v>64906</v>
      </c>
      <c r="B171" s="117" t="s">
        <v>2450</v>
      </c>
      <c r="C171" s="117" t="s">
        <v>2466</v>
      </c>
      <c r="D171" s="117" t="s">
        <v>1618</v>
      </c>
      <c r="E171" s="117" t="s">
        <v>926</v>
      </c>
      <c r="F171" s="118" t="str">
        <f>IF(A171=0,"",HYPERLINK("#Matrice!"&amp;ADDRESS(3,4+MATCH(D171,Matrice!$E$3:$AOP$3,0)),"Découvrir les compétences associées"))</f>
        <v>Découvrir les compétences associées</v>
      </c>
    </row>
    <row r="172" spans="1:6" ht="33" customHeight="1">
      <c r="A172" s="98" t="str">
        <f t="shared" si="2"/>
        <v>45270</v>
      </c>
      <c r="B172" s="117" t="s">
        <v>2450</v>
      </c>
      <c r="C172" s="117" t="s">
        <v>2466</v>
      </c>
      <c r="D172" s="117" t="s">
        <v>287</v>
      </c>
      <c r="E172" s="117" t="s">
        <v>925</v>
      </c>
      <c r="F172" s="118" t="str">
        <f>IF(A172=0,"",HYPERLINK("#Matrice!"&amp;ADDRESS(3,4+MATCH(D172,Matrice!$E$3:$AOP$3,0)),"Découvrir les compétences associées"))</f>
        <v>Découvrir les compétences associées</v>
      </c>
    </row>
    <row r="173" spans="1:6" ht="33" customHeight="1">
      <c r="A173" s="98" t="str">
        <f t="shared" si="2"/>
        <v>45271</v>
      </c>
      <c r="B173" s="117" t="s">
        <v>2450</v>
      </c>
      <c r="C173" s="117" t="s">
        <v>2466</v>
      </c>
      <c r="D173" s="117" t="s">
        <v>288</v>
      </c>
      <c r="E173" s="117" t="s">
        <v>926</v>
      </c>
      <c r="F173" s="118" t="str">
        <f>IF(A173=0,"",HYPERLINK("#Matrice!"&amp;ADDRESS(3,4+MATCH(D173,Matrice!$E$3:$AOP$3,0)),"Découvrir les compétences associées"))</f>
        <v>Découvrir les compétences associées</v>
      </c>
    </row>
    <row r="174" spans="1:6" ht="33" customHeight="1">
      <c r="A174" s="98" t="str">
        <f t="shared" si="2"/>
        <v>45273</v>
      </c>
      <c r="B174" s="117" t="s">
        <v>2450</v>
      </c>
      <c r="C174" s="117" t="s">
        <v>2466</v>
      </c>
      <c r="D174" s="117" t="s">
        <v>449</v>
      </c>
      <c r="E174" s="117" t="s">
        <v>987</v>
      </c>
      <c r="F174" s="118" t="str">
        <f>IF(A174=0,"",HYPERLINK("#Matrice!"&amp;ADDRESS(3,4+MATCH(D174,Matrice!$E$3:$AOP$3,0)),"Découvrir les compétences associées"))</f>
        <v>Découvrir les compétences associées</v>
      </c>
    </row>
    <row r="175" spans="1:6" ht="33" customHeight="1">
      <c r="A175" s="98" t="str">
        <f t="shared" si="2"/>
        <v>45274</v>
      </c>
      <c r="B175" s="117" t="s">
        <v>2450</v>
      </c>
      <c r="C175" s="117" t="s">
        <v>2451</v>
      </c>
      <c r="D175" s="117" t="s">
        <v>272</v>
      </c>
      <c r="E175" s="117" t="s">
        <v>925</v>
      </c>
      <c r="F175" s="118" t="str">
        <f>IF(A175=0,"",HYPERLINK("#Matrice!"&amp;ADDRESS(3,4+MATCH(D175,Matrice!$E$3:$AOP$3,0)),"Découvrir les compétences associées"))</f>
        <v>Découvrir les compétences associées</v>
      </c>
    </row>
    <row r="176" spans="1:6" ht="33" customHeight="1">
      <c r="A176" s="98" t="str">
        <f t="shared" si="2"/>
        <v>45275</v>
      </c>
      <c r="B176" s="117" t="s">
        <v>2450</v>
      </c>
      <c r="C176" s="117" t="s">
        <v>2451</v>
      </c>
      <c r="D176" s="117" t="s">
        <v>273</v>
      </c>
      <c r="E176" s="117" t="s">
        <v>926</v>
      </c>
      <c r="F176" s="118" t="str">
        <f>IF(A176=0,"",HYPERLINK("#Matrice!"&amp;ADDRESS(3,4+MATCH(D176,Matrice!$E$3:$AOP$3,0)),"Découvrir les compétences associées"))</f>
        <v>Découvrir les compétences associées</v>
      </c>
    </row>
    <row r="177" spans="1:6" ht="33" customHeight="1">
      <c r="A177" s="98" t="str">
        <f t="shared" si="2"/>
        <v>45276</v>
      </c>
      <c r="B177" s="117" t="s">
        <v>2450</v>
      </c>
      <c r="C177" s="117" t="s">
        <v>2451</v>
      </c>
      <c r="D177" s="117" t="s">
        <v>274</v>
      </c>
      <c r="E177" s="117" t="s">
        <v>987</v>
      </c>
      <c r="F177" s="118" t="str">
        <f>IF(A177=0,"",HYPERLINK("#Matrice!"&amp;ADDRESS(3,4+MATCH(D177,Matrice!$E$3:$AOP$3,0)),"Découvrir les compétences associées"))</f>
        <v>Découvrir les compétences associées</v>
      </c>
    </row>
    <row r="178" spans="1:6" ht="33" customHeight="1">
      <c r="A178" s="98" t="str">
        <f t="shared" si="2"/>
        <v>45451</v>
      </c>
      <c r="B178" s="117" t="s">
        <v>199</v>
      </c>
      <c r="C178" s="117" t="s">
        <v>222</v>
      </c>
      <c r="D178" s="117" t="s">
        <v>451</v>
      </c>
      <c r="E178" s="117" t="s">
        <v>987</v>
      </c>
      <c r="F178" s="118" t="str">
        <f>IF(A178=0,"",HYPERLINK("#Matrice!"&amp;ADDRESS(3,4+MATCH(D178,Matrice!$E$3:$AOP$3,0)),"Découvrir les compétences associées"))</f>
        <v>Découvrir les compétences associées</v>
      </c>
    </row>
    <row r="179" spans="1:6" ht="33" customHeight="1">
      <c r="A179" s="98" t="str">
        <f t="shared" si="2"/>
        <v>45452</v>
      </c>
      <c r="B179" s="117" t="s">
        <v>2462</v>
      </c>
      <c r="C179" s="117" t="s">
        <v>218</v>
      </c>
      <c r="D179" s="117" t="s">
        <v>325</v>
      </c>
      <c r="E179" s="117" t="s">
        <v>987</v>
      </c>
      <c r="F179" s="118" t="str">
        <f>IF(A179=0,"",HYPERLINK("#Matrice!"&amp;ADDRESS(3,4+MATCH(D179,Matrice!$E$3:$AOP$3,0)),"Découvrir les compétences associées"))</f>
        <v>Découvrir les compétences associées</v>
      </c>
    </row>
    <row r="180" spans="1:6" ht="33" customHeight="1">
      <c r="A180" s="98" t="str">
        <f t="shared" si="2"/>
        <v>45460</v>
      </c>
      <c r="B180" s="117" t="s">
        <v>199</v>
      </c>
      <c r="C180" s="117" t="s">
        <v>222</v>
      </c>
      <c r="D180" s="117" t="s">
        <v>450</v>
      </c>
      <c r="E180" s="117" t="s">
        <v>1569</v>
      </c>
      <c r="F180" s="118" t="str">
        <f>IF(A180=0,"",HYPERLINK("#Matrice!"&amp;ADDRESS(3,4+MATCH(D180,Matrice!$E$3:$AOP$3,0)),"Découvrir les compétences associées"))</f>
        <v>Découvrir les compétences associées</v>
      </c>
    </row>
    <row r="181" spans="1:6" ht="33" customHeight="1">
      <c r="A181" s="98" t="str">
        <f t="shared" si="2"/>
        <v>46157</v>
      </c>
      <c r="B181" s="117" t="s">
        <v>2454</v>
      </c>
      <c r="C181" s="117" t="s">
        <v>2455</v>
      </c>
      <c r="D181" s="117" t="s">
        <v>1619</v>
      </c>
      <c r="E181" s="117" t="s">
        <v>947</v>
      </c>
      <c r="F181" s="118" t="str">
        <f>IF(A181=0,"",HYPERLINK("#Matrice!"&amp;ADDRESS(3,4+MATCH(D181,Matrice!$E$3:$AOP$3,0)),"Découvrir les compétences associées"))</f>
        <v>Découvrir les compétences associées</v>
      </c>
    </row>
    <row r="182" spans="1:6" ht="33" customHeight="1">
      <c r="A182" s="98" t="str">
        <f t="shared" si="2"/>
        <v>46158</v>
      </c>
      <c r="B182" s="117" t="s">
        <v>2454</v>
      </c>
      <c r="C182" s="117" t="s">
        <v>2455</v>
      </c>
      <c r="D182" s="117" t="s">
        <v>1620</v>
      </c>
      <c r="E182" s="117" t="s">
        <v>948</v>
      </c>
      <c r="F182" s="118" t="str">
        <f>IF(A182=0,"",HYPERLINK("#Matrice!"&amp;ADDRESS(3,4+MATCH(D182,Matrice!$E$3:$AOP$3,0)),"Découvrir les compétences associées"))</f>
        <v>Découvrir les compétences associées</v>
      </c>
    </row>
    <row r="183" spans="1:6" ht="33" customHeight="1">
      <c r="A183" s="98" t="str">
        <f t="shared" si="2"/>
        <v>46159</v>
      </c>
      <c r="B183" s="117" t="s">
        <v>2454</v>
      </c>
      <c r="C183" s="117" t="s">
        <v>2455</v>
      </c>
      <c r="D183" s="117" t="s">
        <v>1621</v>
      </c>
      <c r="E183" s="117" t="s">
        <v>949</v>
      </c>
      <c r="F183" s="118" t="str">
        <f>IF(A183=0,"",HYPERLINK("#Matrice!"&amp;ADDRESS(3,4+MATCH(D183,Matrice!$E$3:$AOP$3,0)),"Découvrir les compétences associées"))</f>
        <v>Découvrir les compétences associées</v>
      </c>
    </row>
    <row r="184" spans="1:6" ht="33" customHeight="1">
      <c r="A184" s="98" t="str">
        <f t="shared" si="2"/>
        <v>45511</v>
      </c>
      <c r="B184" s="117" t="s">
        <v>2454</v>
      </c>
      <c r="C184" s="117" t="s">
        <v>2455</v>
      </c>
      <c r="D184" s="117" t="s">
        <v>1622</v>
      </c>
      <c r="E184" s="117" t="s">
        <v>948</v>
      </c>
      <c r="F184" s="118" t="str">
        <f>IF(A184=0,"",HYPERLINK("#Matrice!"&amp;ADDRESS(3,4+MATCH(D184,Matrice!$E$3:$AOP$3,0)),"Découvrir les compétences associées"))</f>
        <v>Découvrir les compétences associées</v>
      </c>
    </row>
    <row r="185" spans="1:6" ht="33" customHeight="1">
      <c r="A185" s="98" t="str">
        <f t="shared" si="2"/>
        <v>45545</v>
      </c>
      <c r="B185" s="117" t="s">
        <v>2454</v>
      </c>
      <c r="C185" s="117" t="s">
        <v>2455</v>
      </c>
      <c r="D185" s="117" t="s">
        <v>1623</v>
      </c>
      <c r="E185" s="117" t="s">
        <v>949</v>
      </c>
      <c r="F185" s="118" t="str">
        <f>IF(A185=0,"",HYPERLINK("#Matrice!"&amp;ADDRESS(3,4+MATCH(D185,Matrice!$E$3:$AOP$3,0)),"Découvrir les compétences associées"))</f>
        <v>Découvrir les compétences associées</v>
      </c>
    </row>
    <row r="186" spans="1:6" ht="33" customHeight="1">
      <c r="A186" s="98" t="str">
        <f t="shared" si="2"/>
        <v>45512</v>
      </c>
      <c r="B186" s="117" t="s">
        <v>2454</v>
      </c>
      <c r="C186" s="117" t="s">
        <v>2455</v>
      </c>
      <c r="D186" s="117" t="s">
        <v>1624</v>
      </c>
      <c r="E186" s="117" t="s">
        <v>948</v>
      </c>
      <c r="F186" s="118" t="str">
        <f>IF(A186=0,"",HYPERLINK("#Matrice!"&amp;ADDRESS(3,4+MATCH(D186,Matrice!$E$3:$AOP$3,0)),"Découvrir les compétences associées"))</f>
        <v>Découvrir les compétences associées</v>
      </c>
    </row>
    <row r="187" spans="1:6" ht="33" customHeight="1">
      <c r="A187" s="98" t="str">
        <f t="shared" si="2"/>
        <v>45513</v>
      </c>
      <c r="B187" s="117" t="s">
        <v>2454</v>
      </c>
      <c r="C187" s="117" t="s">
        <v>2455</v>
      </c>
      <c r="D187" s="117" t="s">
        <v>951</v>
      </c>
      <c r="E187" s="117" t="s">
        <v>948</v>
      </c>
      <c r="F187" s="118" t="str">
        <f>IF(A187=0,"",HYPERLINK("#Matrice!"&amp;ADDRESS(3,4+MATCH(D187,Matrice!$E$3:$AOP$3,0)),"Découvrir les compétences associées"))</f>
        <v>Découvrir les compétences associées</v>
      </c>
    </row>
    <row r="188" spans="1:6" ht="33" customHeight="1">
      <c r="A188" s="98" t="str">
        <f t="shared" si="2"/>
        <v>45514</v>
      </c>
      <c r="B188" s="117" t="s">
        <v>2454</v>
      </c>
      <c r="C188" s="117" t="s">
        <v>2455</v>
      </c>
      <c r="D188" s="117" t="s">
        <v>374</v>
      </c>
      <c r="E188" s="117" t="s">
        <v>948</v>
      </c>
      <c r="F188" s="118" t="str">
        <f>IF(A188=0,"",HYPERLINK("#Matrice!"&amp;ADDRESS(3,4+MATCH(D188,Matrice!$E$3:$AOP$3,0)),"Découvrir les compétences associées"))</f>
        <v>Découvrir les compétences associées</v>
      </c>
    </row>
    <row r="189" spans="1:6" ht="33" customHeight="1">
      <c r="A189" s="98" t="str">
        <f t="shared" si="2"/>
        <v>45515</v>
      </c>
      <c r="B189" s="117" t="s">
        <v>2454</v>
      </c>
      <c r="C189" s="117" t="s">
        <v>2469</v>
      </c>
      <c r="D189" s="117" t="s">
        <v>372</v>
      </c>
      <c r="E189" s="117" t="s">
        <v>948</v>
      </c>
      <c r="F189" s="118" t="str">
        <f>IF(A189=0,"",HYPERLINK("#Matrice!"&amp;ADDRESS(3,4+MATCH(D189,Matrice!$E$3:$AOP$3,0)),"Découvrir les compétences associées"))</f>
        <v>Découvrir les compétences associées</v>
      </c>
    </row>
    <row r="190" spans="1:6" ht="33" customHeight="1">
      <c r="A190" s="98" t="str">
        <f t="shared" si="2"/>
        <v>45516</v>
      </c>
      <c r="B190" s="117" t="s">
        <v>2454</v>
      </c>
      <c r="C190" s="117" t="s">
        <v>2470</v>
      </c>
      <c r="D190" s="117" t="s">
        <v>940</v>
      </c>
      <c r="E190" s="117" t="s">
        <v>948</v>
      </c>
      <c r="F190" s="118" t="str">
        <f>IF(A190=0,"",HYPERLINK("#Matrice!"&amp;ADDRESS(3,4+MATCH(D190,Matrice!$E$3:$AOP$3,0)),"Découvrir les compétences associées"))</f>
        <v>Découvrir les compétences associées</v>
      </c>
    </row>
    <row r="191" spans="1:6" ht="33" customHeight="1">
      <c r="A191" s="98" t="str">
        <f t="shared" si="2"/>
        <v>45546</v>
      </c>
      <c r="B191" s="117" t="s">
        <v>2454</v>
      </c>
      <c r="C191" s="117" t="s">
        <v>2455</v>
      </c>
      <c r="D191" s="117" t="s">
        <v>952</v>
      </c>
      <c r="E191" s="117" t="s">
        <v>949</v>
      </c>
      <c r="F191" s="118" t="str">
        <f>IF(A191=0,"",HYPERLINK("#Matrice!"&amp;ADDRESS(3,4+MATCH(D191,Matrice!$E$3:$AOP$3,0)),"Découvrir les compétences associées"))</f>
        <v>Découvrir les compétences associées</v>
      </c>
    </row>
    <row r="192" spans="1:6" ht="33" customHeight="1">
      <c r="A192" s="98" t="str">
        <f t="shared" si="2"/>
        <v>45547</v>
      </c>
      <c r="B192" s="117" t="s">
        <v>2454</v>
      </c>
      <c r="C192" s="117" t="s">
        <v>2455</v>
      </c>
      <c r="D192" s="117" t="s">
        <v>375</v>
      </c>
      <c r="E192" s="117" t="s">
        <v>949</v>
      </c>
      <c r="F192" s="118" t="str">
        <f>IF(A192=0,"",HYPERLINK("#Matrice!"&amp;ADDRESS(3,4+MATCH(D192,Matrice!$E$3:$AOP$3,0)),"Découvrir les compétences associées"))</f>
        <v>Découvrir les compétences associées</v>
      </c>
    </row>
    <row r="193" spans="1:6" ht="33" customHeight="1">
      <c r="A193" s="98" t="str">
        <f t="shared" si="2"/>
        <v>45548</v>
      </c>
      <c r="B193" s="117" t="s">
        <v>2454</v>
      </c>
      <c r="C193" s="117" t="s">
        <v>2469</v>
      </c>
      <c r="D193" s="117" t="s">
        <v>373</v>
      </c>
      <c r="E193" s="117" t="s">
        <v>949</v>
      </c>
      <c r="F193" s="118" t="str">
        <f>IF(A193=0,"",HYPERLINK("#Matrice!"&amp;ADDRESS(3,4+MATCH(D193,Matrice!$E$3:$AOP$3,0)),"Découvrir les compétences associées"))</f>
        <v>Découvrir les compétences associées</v>
      </c>
    </row>
    <row r="194" spans="1:6" ht="33" customHeight="1">
      <c r="A194" s="98" t="str">
        <f t="shared" si="2"/>
        <v>45549</v>
      </c>
      <c r="B194" s="117" t="s">
        <v>2454</v>
      </c>
      <c r="C194" s="117" t="s">
        <v>2470</v>
      </c>
      <c r="D194" s="117" t="s">
        <v>939</v>
      </c>
      <c r="E194" s="117" t="s">
        <v>949</v>
      </c>
      <c r="F194" s="118" t="str">
        <f>IF(A194=0,"",HYPERLINK("#Matrice!"&amp;ADDRESS(3,4+MATCH(D194,Matrice!$E$3:$AOP$3,0)),"Découvrir les compétences associées"))</f>
        <v>Découvrir les compétences associées</v>
      </c>
    </row>
    <row r="195" spans="1:6" ht="33" customHeight="1">
      <c r="A195" s="98" t="str">
        <f t="shared" si="2"/>
        <v>45577</v>
      </c>
      <c r="B195" s="117" t="s">
        <v>2462</v>
      </c>
      <c r="C195" s="117" t="s">
        <v>218</v>
      </c>
      <c r="D195" s="117" t="s">
        <v>320</v>
      </c>
      <c r="E195" s="117" t="s">
        <v>962</v>
      </c>
      <c r="F195" s="118" t="str">
        <f>IF(A195=0,"",HYPERLINK("#Matrice!"&amp;ADDRESS(3,4+MATCH(D195,Matrice!$E$3:$AOP$3,0)),"Découvrir les compétences associées"))</f>
        <v>Découvrir les compétences associées</v>
      </c>
    </row>
    <row r="196" spans="1:6" ht="33" customHeight="1">
      <c r="A196" s="98" t="str">
        <f t="shared" si="2"/>
        <v>45611</v>
      </c>
      <c r="B196" s="117" t="s">
        <v>2454</v>
      </c>
      <c r="C196" s="117" t="s">
        <v>2455</v>
      </c>
      <c r="D196" s="117" t="s">
        <v>376</v>
      </c>
      <c r="E196" s="117" t="s">
        <v>962</v>
      </c>
      <c r="F196" s="118" t="str">
        <f>IF(A196=0,"",HYPERLINK("#Matrice!"&amp;ADDRESS(3,4+MATCH(D196,Matrice!$E$3:$AOP$3,0)),"Découvrir les compétences associées"))</f>
        <v>Découvrir les compétences associées</v>
      </c>
    </row>
    <row r="197" spans="1:6" ht="33" customHeight="1">
      <c r="A197" s="98" t="str">
        <f t="shared" si="2"/>
        <v>45612</v>
      </c>
      <c r="B197" s="117" t="s">
        <v>2454</v>
      </c>
      <c r="C197" s="117" t="s">
        <v>2455</v>
      </c>
      <c r="D197" s="117" t="s">
        <v>377</v>
      </c>
      <c r="E197" s="117" t="s">
        <v>925</v>
      </c>
      <c r="F197" s="118" t="str">
        <f>IF(A197=0,"",HYPERLINK("#Matrice!"&amp;ADDRESS(3,4+MATCH(D197,Matrice!$E$3:$AOP$3,0)),"Découvrir les compétences associées"))</f>
        <v>Découvrir les compétences associées</v>
      </c>
    </row>
    <row r="198" spans="1:6" ht="33" customHeight="1">
      <c r="A198" s="98" t="str">
        <f t="shared" si="2"/>
        <v>45614</v>
      </c>
      <c r="B198" s="117" t="s">
        <v>2462</v>
      </c>
      <c r="C198" s="117" t="s">
        <v>218</v>
      </c>
      <c r="D198" s="117" t="s">
        <v>321</v>
      </c>
      <c r="E198" s="117" t="s">
        <v>925</v>
      </c>
      <c r="F198" s="118" t="str">
        <f>IF(A198=0,"",HYPERLINK("#Matrice!"&amp;ADDRESS(3,4+MATCH(D198,Matrice!$E$3:$AOP$3,0)),"Découvrir les compétences associées"))</f>
        <v>Découvrir les compétences associées</v>
      </c>
    </row>
    <row r="199" spans="1:6" ht="33" customHeight="1">
      <c r="A199" s="98" t="str">
        <f t="shared" si="2"/>
        <v>45650</v>
      </c>
      <c r="B199" s="117" t="s">
        <v>2462</v>
      </c>
      <c r="C199" s="117" t="s">
        <v>218</v>
      </c>
      <c r="D199" s="117" t="s">
        <v>2458</v>
      </c>
      <c r="E199" s="117" t="s">
        <v>925</v>
      </c>
      <c r="F199" s="118" t="e">
        <f>IF(A199=0,"",HYPERLINK("#Matrice!"&amp;ADDRESS(3,4+MATCH(D199,Matrice!$E$3:$AOP$3,0)),"Découvrir les compétences associées"))</f>
        <v>#N/A</v>
      </c>
    </row>
    <row r="200" spans="1:6" ht="33" customHeight="1">
      <c r="A200" s="98" t="str">
        <f t="shared" ref="A200:A263" si="3">LEFT(D200,5)</f>
        <v>45616</v>
      </c>
      <c r="B200" s="117" t="s">
        <v>2454</v>
      </c>
      <c r="C200" s="117" t="s">
        <v>2455</v>
      </c>
      <c r="D200" s="117" t="s">
        <v>378</v>
      </c>
      <c r="E200" s="117" t="s">
        <v>926</v>
      </c>
      <c r="F200" s="118" t="str">
        <f>IF(A200=0,"",HYPERLINK("#Matrice!"&amp;ADDRESS(3,4+MATCH(D200,Matrice!$E$3:$AOP$3,0)),"Découvrir les compétences associées"))</f>
        <v>Découvrir les compétences associées</v>
      </c>
    </row>
    <row r="201" spans="1:6" ht="33" customHeight="1">
      <c r="A201" s="98" t="str">
        <f t="shared" si="3"/>
        <v>45650</v>
      </c>
      <c r="B201" s="117" t="s">
        <v>2462</v>
      </c>
      <c r="C201" s="117" t="s">
        <v>218</v>
      </c>
      <c r="D201" s="117" t="s">
        <v>323</v>
      </c>
      <c r="E201" s="117" t="s">
        <v>926</v>
      </c>
      <c r="F201" s="118" t="str">
        <f>IF(A201=0,"",HYPERLINK("#Matrice!"&amp;ADDRESS(3,4+MATCH(D201,Matrice!$E$3:$AOP$3,0)),"Découvrir les compétences associées"))</f>
        <v>Découvrir les compétences associées</v>
      </c>
    </row>
    <row r="202" spans="1:6" ht="33" customHeight="1">
      <c r="A202" s="98" t="str">
        <f t="shared" si="3"/>
        <v>45687</v>
      </c>
      <c r="B202" s="117" t="s">
        <v>2462</v>
      </c>
      <c r="C202" s="117" t="s">
        <v>218</v>
      </c>
      <c r="D202" s="117" t="s">
        <v>324</v>
      </c>
      <c r="E202" s="117" t="s">
        <v>987</v>
      </c>
      <c r="F202" s="118" t="str">
        <f>IF(A202=0,"",HYPERLINK("#Matrice!"&amp;ADDRESS(3,4+MATCH(D202,Matrice!$E$3:$AOP$3,0)),"Découvrir les compétences associées"))</f>
        <v>Découvrir les compétences associées</v>
      </c>
    </row>
    <row r="203" spans="1:6" ht="33" customHeight="1">
      <c r="A203" s="98" t="str">
        <f t="shared" si="3"/>
        <v>45688</v>
      </c>
      <c r="B203" s="117" t="s">
        <v>199</v>
      </c>
      <c r="C203" s="117" t="s">
        <v>222</v>
      </c>
      <c r="D203" s="117" t="s">
        <v>342</v>
      </c>
      <c r="E203" s="117" t="s">
        <v>987</v>
      </c>
      <c r="F203" s="118" t="str">
        <f>IF(A203=0,"",HYPERLINK("#Matrice!"&amp;ADDRESS(3,4+MATCH(D203,Matrice!$E$3:$AOP$3,0)),"Découvrir les compétences associées"))</f>
        <v>Découvrir les compétences associées</v>
      </c>
    </row>
    <row r="204" spans="1:6" ht="33" customHeight="1">
      <c r="A204" s="98" t="str">
        <f t="shared" si="3"/>
        <v>45721</v>
      </c>
      <c r="B204" s="117" t="s">
        <v>2462</v>
      </c>
      <c r="C204" s="117" t="s">
        <v>217</v>
      </c>
      <c r="D204" s="117" t="s">
        <v>312</v>
      </c>
      <c r="E204" s="117" t="s">
        <v>962</v>
      </c>
      <c r="F204" s="118" t="str">
        <f>IF(A204=0,"",HYPERLINK("#Matrice!"&amp;ADDRESS(3,4+MATCH(D204,Matrice!$E$3:$AOP$3,0)),"Découvrir les compétences associées"))</f>
        <v>Découvrir les compétences associées</v>
      </c>
    </row>
    <row r="205" spans="1:6" ht="33" customHeight="1">
      <c r="A205" s="98" t="str">
        <f t="shared" si="3"/>
        <v>45723</v>
      </c>
      <c r="B205" s="117" t="s">
        <v>2454</v>
      </c>
      <c r="C205" s="117" t="s">
        <v>2455</v>
      </c>
      <c r="D205" s="117" t="s">
        <v>356</v>
      </c>
      <c r="E205" s="117" t="s">
        <v>962</v>
      </c>
      <c r="F205" s="118" t="str">
        <f>IF(A205=0,"",HYPERLINK("#Matrice!"&amp;ADDRESS(3,4+MATCH(D205,Matrice!$E$3:$AOP$3,0)),"Découvrir les compétences associées"))</f>
        <v>Découvrir les compétences associées</v>
      </c>
    </row>
    <row r="206" spans="1:6" ht="33" customHeight="1">
      <c r="A206" s="98" t="str">
        <f t="shared" si="3"/>
        <v>45724</v>
      </c>
      <c r="B206" s="117" t="s">
        <v>2454</v>
      </c>
      <c r="C206" s="117" t="s">
        <v>2455</v>
      </c>
      <c r="D206" s="117" t="s">
        <v>357</v>
      </c>
      <c r="E206" s="117" t="s">
        <v>925</v>
      </c>
      <c r="F206" s="118" t="str">
        <f>IF(A206=0,"",HYPERLINK("#Matrice!"&amp;ADDRESS(3,4+MATCH(D206,Matrice!$E$3:$AOP$3,0)),"Découvrir les compétences associées"))</f>
        <v>Découvrir les compétences associées</v>
      </c>
    </row>
    <row r="207" spans="1:6" ht="33" customHeight="1">
      <c r="A207" s="98" t="str">
        <f t="shared" si="3"/>
        <v>45725</v>
      </c>
      <c r="B207" s="117" t="s">
        <v>2454</v>
      </c>
      <c r="C207" s="117" t="s">
        <v>2455</v>
      </c>
      <c r="D207" s="117" t="s">
        <v>358</v>
      </c>
      <c r="E207" s="117" t="s">
        <v>926</v>
      </c>
      <c r="F207" s="118" t="str">
        <f>IF(A207=0,"",HYPERLINK("#Matrice!"&amp;ADDRESS(3,4+MATCH(D207,Matrice!$E$3:$AOP$3,0)),"Découvrir les compétences associées"))</f>
        <v>Découvrir les compétences associées</v>
      </c>
    </row>
    <row r="208" spans="1:6" ht="33" customHeight="1">
      <c r="A208" s="98" t="str">
        <f t="shared" si="3"/>
        <v>45792</v>
      </c>
      <c r="B208" s="117" t="s">
        <v>2462</v>
      </c>
      <c r="C208" s="117" t="s">
        <v>217</v>
      </c>
      <c r="D208" s="117" t="s">
        <v>2459</v>
      </c>
      <c r="E208" s="117" t="s">
        <v>925</v>
      </c>
      <c r="F208" s="118" t="e">
        <f>IF(A208=0,"",HYPERLINK("#Matrice!"&amp;ADDRESS(3,4+MATCH(D208,Matrice!$E$3:$AOP$3,0)),"Découvrir les compétences associées"))</f>
        <v>#N/A</v>
      </c>
    </row>
    <row r="209" spans="1:6" ht="33" customHeight="1">
      <c r="A209" s="98" t="str">
        <f t="shared" si="3"/>
        <v>45757</v>
      </c>
      <c r="B209" s="117" t="s">
        <v>2462</v>
      </c>
      <c r="C209" s="117" t="s">
        <v>217</v>
      </c>
      <c r="D209" s="117" t="s">
        <v>313</v>
      </c>
      <c r="E209" s="117" t="s">
        <v>925</v>
      </c>
      <c r="F209" s="118" t="str">
        <f>IF(A209=0,"",HYPERLINK("#Matrice!"&amp;ADDRESS(3,4+MATCH(D209,Matrice!$E$3:$AOP$3,0)),"Découvrir les compétences associées"))</f>
        <v>Découvrir les compétences associées</v>
      </c>
    </row>
    <row r="210" spans="1:6" ht="33" customHeight="1">
      <c r="A210" s="98" t="str">
        <f t="shared" si="3"/>
        <v>45792</v>
      </c>
      <c r="B210" s="117" t="s">
        <v>2462</v>
      </c>
      <c r="C210" s="117" t="s">
        <v>217</v>
      </c>
      <c r="D210" s="117" t="s">
        <v>316</v>
      </c>
      <c r="E210" s="117" t="s">
        <v>926</v>
      </c>
      <c r="F210" s="118" t="str">
        <f>IF(A210=0,"",HYPERLINK("#Matrice!"&amp;ADDRESS(3,4+MATCH(D210,Matrice!$E$3:$AOP$3,0)),"Découvrir les compétences associées"))</f>
        <v>Découvrir les compétences associées</v>
      </c>
    </row>
    <row r="211" spans="1:6" ht="33" customHeight="1">
      <c r="A211" s="98" t="str">
        <f t="shared" si="3"/>
        <v>45828</v>
      </c>
      <c r="B211" s="117" t="s">
        <v>2462</v>
      </c>
      <c r="C211" s="117" t="s">
        <v>217</v>
      </c>
      <c r="D211" s="117" t="s">
        <v>318</v>
      </c>
      <c r="E211" s="117" t="s">
        <v>987</v>
      </c>
      <c r="F211" s="118" t="str">
        <f>IF(A211=0,"",HYPERLINK("#Matrice!"&amp;ADDRESS(3,4+MATCH(D211,Matrice!$E$3:$AOP$3,0)),"Découvrir les compétences associées"))</f>
        <v>Découvrir les compétences associées</v>
      </c>
    </row>
    <row r="212" spans="1:6" ht="33" customHeight="1">
      <c r="A212" s="98" t="str">
        <f t="shared" si="3"/>
        <v>45829</v>
      </c>
      <c r="B212" s="117" t="s">
        <v>2462</v>
      </c>
      <c r="C212" s="117" t="s">
        <v>217</v>
      </c>
      <c r="D212" s="117" t="s">
        <v>317</v>
      </c>
      <c r="E212" s="117" t="s">
        <v>987</v>
      </c>
      <c r="F212" s="118" t="str">
        <f>IF(A212=0,"",HYPERLINK("#Matrice!"&amp;ADDRESS(3,4+MATCH(D212,Matrice!$E$3:$AOP$3,0)),"Découvrir les compétences associées"))</f>
        <v>Découvrir les compétences associées</v>
      </c>
    </row>
    <row r="213" spans="1:6" ht="33" customHeight="1">
      <c r="A213" s="98" t="str">
        <f t="shared" si="3"/>
        <v>46385</v>
      </c>
      <c r="B213" s="117" t="e">
        <v>#N/A</v>
      </c>
      <c r="C213" s="117" t="e">
        <v>#N/A</v>
      </c>
      <c r="D213" s="117" t="s">
        <v>1625</v>
      </c>
      <c r="E213" s="117" t="s">
        <v>987</v>
      </c>
      <c r="F213" s="118" t="str">
        <f>IF(A213=0,"",HYPERLINK("#Matrice!"&amp;ADDRESS(3,4+MATCH(D213,Matrice!$E$3:$AOP$3,0)),"Découvrir les compétences associées"))</f>
        <v>Découvrir les compétences associées</v>
      </c>
    </row>
    <row r="214" spans="1:6" ht="33" customHeight="1">
      <c r="A214" s="98" t="str">
        <f t="shared" si="3"/>
        <v>45860</v>
      </c>
      <c r="B214" s="117" t="s">
        <v>2462</v>
      </c>
      <c r="C214" s="117" t="s">
        <v>217</v>
      </c>
      <c r="D214" s="117" t="s">
        <v>319</v>
      </c>
      <c r="E214" s="117" t="s">
        <v>987</v>
      </c>
      <c r="F214" s="118" t="str">
        <f>IF(A214=0,"",HYPERLINK("#Matrice!"&amp;ADDRESS(3,4+MATCH(D214,Matrice!$E$3:$AOP$3,0)),"Découvrir les compétences associées"))</f>
        <v>Découvrir les compétences associées</v>
      </c>
    </row>
    <row r="215" spans="1:6" ht="33" customHeight="1">
      <c r="A215" s="98" t="str">
        <f t="shared" si="3"/>
        <v>45937</v>
      </c>
      <c r="B215" s="117" t="e">
        <v>#N/A</v>
      </c>
      <c r="C215" s="117" t="e">
        <v>#N/A</v>
      </c>
      <c r="D215" s="117" t="s">
        <v>369</v>
      </c>
      <c r="E215" s="117" t="s">
        <v>947</v>
      </c>
      <c r="F215" s="118" t="str">
        <f>IF(A215=0,"",HYPERLINK("#Matrice!"&amp;ADDRESS(3,4+MATCH(D215,Matrice!$E$3:$AOP$3,0)),"Découvrir les compétences associées"))</f>
        <v>Découvrir les compétences associées</v>
      </c>
    </row>
    <row r="216" spans="1:6" ht="33" customHeight="1">
      <c r="A216" s="98" t="str">
        <f t="shared" si="3"/>
        <v>45940</v>
      </c>
      <c r="B216" s="117" t="s">
        <v>2450</v>
      </c>
      <c r="C216" s="117" t="s">
        <v>2452</v>
      </c>
      <c r="D216" s="117" t="s">
        <v>243</v>
      </c>
      <c r="E216" s="117" t="s">
        <v>947</v>
      </c>
      <c r="F216" s="118" t="str">
        <f>IF(A216=0,"",HYPERLINK("#Matrice!"&amp;ADDRESS(3,4+MATCH(D216,Matrice!$E$3:$AOP$3,0)),"Découvrir les compétences associées"))</f>
        <v>Découvrir les compétences associées</v>
      </c>
    </row>
    <row r="217" spans="1:6" ht="33" customHeight="1">
      <c r="A217" s="98" t="str">
        <f t="shared" si="3"/>
        <v>45942</v>
      </c>
      <c r="B217" s="117" t="s">
        <v>2454</v>
      </c>
      <c r="C217" s="117" t="s">
        <v>2455</v>
      </c>
      <c r="D217" s="117" t="s">
        <v>957</v>
      </c>
      <c r="E217" s="117" t="s">
        <v>947</v>
      </c>
      <c r="F217" s="118" t="str">
        <f>IF(A217=0,"",HYPERLINK("#Matrice!"&amp;ADDRESS(3,4+MATCH(D217,Matrice!$E$3:$AOP$3,0)),"Découvrir les compétences associées"))</f>
        <v>Découvrir les compétences associées</v>
      </c>
    </row>
    <row r="218" spans="1:6" ht="33" customHeight="1">
      <c r="A218" s="98" t="str">
        <f t="shared" si="3"/>
        <v>45944</v>
      </c>
      <c r="B218" s="117" t="s">
        <v>2450</v>
      </c>
      <c r="C218" s="117" t="s">
        <v>2452</v>
      </c>
      <c r="D218" s="117" t="s">
        <v>244</v>
      </c>
      <c r="E218" s="117" t="s">
        <v>948</v>
      </c>
      <c r="F218" s="118" t="str">
        <f>IF(A218=0,"",HYPERLINK("#Matrice!"&amp;ADDRESS(3,4+MATCH(D218,Matrice!$E$3:$AOP$3,0)),"Découvrir les compétences associées"))</f>
        <v>Découvrir les compétences associées</v>
      </c>
    </row>
    <row r="219" spans="1:6" ht="33" customHeight="1">
      <c r="A219" s="98" t="str">
        <f t="shared" si="3"/>
        <v>45945</v>
      </c>
      <c r="B219" s="117" t="s">
        <v>2450</v>
      </c>
      <c r="C219" s="117" t="s">
        <v>2452</v>
      </c>
      <c r="D219" s="117" t="s">
        <v>245</v>
      </c>
      <c r="E219" s="117" t="s">
        <v>949</v>
      </c>
      <c r="F219" s="118" t="str">
        <f>IF(A219=0,"",HYPERLINK("#Matrice!"&amp;ADDRESS(3,4+MATCH(D219,Matrice!$E$3:$AOP$3,0)),"Découvrir les compétences associées"))</f>
        <v>Découvrir les compétences associées</v>
      </c>
    </row>
    <row r="220" spans="1:6" ht="33" customHeight="1">
      <c r="A220" s="98" t="str">
        <f t="shared" si="3"/>
        <v>45946</v>
      </c>
      <c r="B220" s="117" t="s">
        <v>199</v>
      </c>
      <c r="C220" s="117" t="s">
        <v>222</v>
      </c>
      <c r="D220" s="117" t="s">
        <v>340</v>
      </c>
      <c r="E220" s="117" t="s">
        <v>925</v>
      </c>
      <c r="F220" s="118" t="str">
        <f>IF(A220=0,"",HYPERLINK("#Matrice!"&amp;ADDRESS(3,4+MATCH(D220,Matrice!$E$3:$AOP$3,0)),"Découvrir les compétences associées"))</f>
        <v>Découvrir les compétences associées</v>
      </c>
    </row>
    <row r="221" spans="1:6" ht="33" customHeight="1">
      <c r="A221" s="98" t="str">
        <f t="shared" si="3"/>
        <v>45947</v>
      </c>
      <c r="B221" s="117" t="s">
        <v>2450</v>
      </c>
      <c r="C221" s="117" t="s">
        <v>2453</v>
      </c>
      <c r="D221" s="117" t="s">
        <v>300</v>
      </c>
      <c r="E221" s="117" t="s">
        <v>925</v>
      </c>
      <c r="F221" s="118" t="str">
        <f>IF(A221=0,"",HYPERLINK("#Matrice!"&amp;ADDRESS(3,4+MATCH(D221,Matrice!$E$3:$AOP$3,0)),"Découvrir les compétences associées"))</f>
        <v>Découvrir les compétences associées</v>
      </c>
    </row>
    <row r="222" spans="1:6" ht="33" customHeight="1">
      <c r="A222" s="98" t="str">
        <f t="shared" si="3"/>
        <v>45948</v>
      </c>
      <c r="B222" s="117" t="s">
        <v>2450</v>
      </c>
      <c r="C222" s="117" t="s">
        <v>2453</v>
      </c>
      <c r="D222" s="117" t="s">
        <v>301</v>
      </c>
      <c r="E222" s="117" t="s">
        <v>926</v>
      </c>
      <c r="F222" s="118" t="str">
        <f>IF(A222=0,"",HYPERLINK("#Matrice!"&amp;ADDRESS(3,4+MATCH(D222,Matrice!$E$3:$AOP$3,0)),"Découvrir les compétences associées"))</f>
        <v>Découvrir les compétences associées</v>
      </c>
    </row>
    <row r="223" spans="1:6" ht="33" customHeight="1">
      <c r="A223" s="98" t="str">
        <f t="shared" si="3"/>
        <v>45949</v>
      </c>
      <c r="B223" s="117" t="s">
        <v>2450</v>
      </c>
      <c r="C223" s="117" t="s">
        <v>2452</v>
      </c>
      <c r="D223" s="117" t="s">
        <v>246</v>
      </c>
      <c r="E223" s="117" t="s">
        <v>962</v>
      </c>
      <c r="F223" s="118" t="str">
        <f>IF(A223=0,"",HYPERLINK("#Matrice!"&amp;ADDRESS(3,4+MATCH(D223,Matrice!$E$3:$AOP$3,0)),"Découvrir les compétences associées"))</f>
        <v>Découvrir les compétences associées</v>
      </c>
    </row>
    <row r="224" spans="1:6" ht="33" customHeight="1">
      <c r="A224" s="98" t="str">
        <f t="shared" si="3"/>
        <v>45950</v>
      </c>
      <c r="B224" s="117" t="s">
        <v>2454</v>
      </c>
      <c r="C224" s="117" t="s">
        <v>2455</v>
      </c>
      <c r="D224" s="117" t="s">
        <v>379</v>
      </c>
      <c r="E224" s="117" t="s">
        <v>947</v>
      </c>
      <c r="F224" s="118" t="str">
        <f>IF(A224=0,"",HYPERLINK("#Matrice!"&amp;ADDRESS(3,4+MATCH(D224,Matrice!$E$3:$AOP$3,0)),"Découvrir les compétences associées"))</f>
        <v>Découvrir les compétences associées</v>
      </c>
    </row>
    <row r="225" spans="1:6" ht="33" customHeight="1">
      <c r="A225" s="98" t="str">
        <f t="shared" si="3"/>
        <v>45951</v>
      </c>
      <c r="B225" s="117" t="s">
        <v>2454</v>
      </c>
      <c r="C225" s="117" t="s">
        <v>2455</v>
      </c>
      <c r="D225" s="117" t="s">
        <v>380</v>
      </c>
      <c r="E225" s="117" t="s">
        <v>948</v>
      </c>
      <c r="F225" s="118" t="str">
        <f>IF(A225=0,"",HYPERLINK("#Matrice!"&amp;ADDRESS(3,4+MATCH(D225,Matrice!$E$3:$AOP$3,0)),"Découvrir les compétences associées"))</f>
        <v>Découvrir les compétences associées</v>
      </c>
    </row>
    <row r="226" spans="1:6" ht="33" customHeight="1">
      <c r="A226" s="98" t="str">
        <f t="shared" si="3"/>
        <v>45952</v>
      </c>
      <c r="B226" s="117" t="s">
        <v>2454</v>
      </c>
      <c r="C226" s="117" t="s">
        <v>2455</v>
      </c>
      <c r="D226" s="117" t="s">
        <v>381</v>
      </c>
      <c r="E226" s="117" t="s">
        <v>949</v>
      </c>
      <c r="F226" s="118" t="str">
        <f>IF(A226=0,"",HYPERLINK("#Matrice!"&amp;ADDRESS(3,4+MATCH(D226,Matrice!$E$3:$AOP$3,0)),"Découvrir les compétences associées"))</f>
        <v>Découvrir les compétences associées</v>
      </c>
    </row>
    <row r="227" spans="1:6" ht="33" customHeight="1">
      <c r="A227" s="98" t="str">
        <f t="shared" si="3"/>
        <v>45993</v>
      </c>
      <c r="B227" s="117" t="s">
        <v>2450</v>
      </c>
      <c r="C227" s="117" t="s">
        <v>2453</v>
      </c>
      <c r="D227" s="117" t="s">
        <v>306</v>
      </c>
      <c r="E227" s="117" t="s">
        <v>926</v>
      </c>
      <c r="F227" s="118" t="str">
        <f>IF(A227=0,"",HYPERLINK("#Matrice!"&amp;ADDRESS(3,4+MATCH(D227,Matrice!$E$3:$AOP$3,0)),"Découvrir les compétences associées"))</f>
        <v>Découvrir les compétences associées</v>
      </c>
    </row>
    <row r="228" spans="1:6" ht="33" customHeight="1">
      <c r="A228" s="98" t="str">
        <f t="shared" si="3"/>
        <v>45994</v>
      </c>
      <c r="B228" s="117" t="s">
        <v>2450</v>
      </c>
      <c r="C228" s="117" t="s">
        <v>2453</v>
      </c>
      <c r="D228" s="117" t="s">
        <v>307</v>
      </c>
      <c r="E228" s="117" t="s">
        <v>987</v>
      </c>
      <c r="F228" s="118" t="str">
        <f>IF(A228=0,"",HYPERLINK("#Matrice!"&amp;ADDRESS(3,4+MATCH(D228,Matrice!$E$3:$AOP$3,0)),"Découvrir les compétences associées"))</f>
        <v>Découvrir les compétences associées</v>
      </c>
    </row>
    <row r="229" spans="1:6" ht="33" customHeight="1">
      <c r="A229" s="98" t="str">
        <f t="shared" si="3"/>
        <v>45995</v>
      </c>
      <c r="B229" s="117" t="s">
        <v>199</v>
      </c>
      <c r="C229" s="117" t="s">
        <v>224</v>
      </c>
      <c r="D229" s="117" t="s">
        <v>350</v>
      </c>
      <c r="E229" s="117" t="s">
        <v>987</v>
      </c>
      <c r="F229" s="118" t="str">
        <f>IF(A229=0,"",HYPERLINK("#Matrice!"&amp;ADDRESS(3,4+MATCH(D229,Matrice!$E$3:$AOP$3,0)),"Découvrir les compétences associées"))</f>
        <v>Découvrir les compétences associées</v>
      </c>
    </row>
    <row r="230" spans="1:6" ht="33" customHeight="1">
      <c r="A230" s="98" t="str">
        <f t="shared" si="3"/>
        <v>45996</v>
      </c>
      <c r="B230" s="117" t="s">
        <v>199</v>
      </c>
      <c r="C230" s="117" t="s">
        <v>224</v>
      </c>
      <c r="D230" s="117" t="s">
        <v>351</v>
      </c>
      <c r="E230" s="117" t="s">
        <v>1569</v>
      </c>
      <c r="F230" s="118" t="str">
        <f>IF(A230=0,"",HYPERLINK("#Matrice!"&amp;ADDRESS(3,4+MATCH(D230,Matrice!$E$3:$AOP$3,0)),"Découvrir les compétences associées"))</f>
        <v>Découvrir les compétences associées</v>
      </c>
    </row>
    <row r="231" spans="1:6" ht="33" customHeight="1">
      <c r="A231" s="98" t="str">
        <f t="shared" si="3"/>
        <v>46370</v>
      </c>
      <c r="B231" s="117" t="s">
        <v>1574</v>
      </c>
      <c r="C231" s="117" t="s">
        <v>2465</v>
      </c>
      <c r="D231" s="117" t="s">
        <v>1626</v>
      </c>
      <c r="E231" s="117" t="s">
        <v>987</v>
      </c>
      <c r="F231" s="118" t="str">
        <f>IF(A231=0,"",HYPERLINK("#Matrice!"&amp;ADDRESS(3,4+MATCH(D231,Matrice!$E$3:$AOP$3,0)),"Découvrir les compétences associées"))</f>
        <v>Découvrir les compétences associées</v>
      </c>
    </row>
    <row r="232" spans="1:6" ht="33" customHeight="1">
      <c r="A232" s="98" t="str">
        <f t="shared" si="3"/>
        <v>46386</v>
      </c>
      <c r="B232" s="117" t="s">
        <v>1574</v>
      </c>
      <c r="C232" s="117" t="s">
        <v>930</v>
      </c>
      <c r="D232" s="117" t="s">
        <v>1627</v>
      </c>
      <c r="E232" s="117" t="s">
        <v>987</v>
      </c>
      <c r="F232" s="118" t="str">
        <f>IF(A232=0,"",HYPERLINK("#Matrice!"&amp;ADDRESS(3,4+MATCH(D232,Matrice!$E$3:$AOP$3,0)),"Découvrir les compétences associées"))</f>
        <v>Découvrir les compétences associées</v>
      </c>
    </row>
    <row r="233" spans="1:6" ht="33" customHeight="1">
      <c r="A233" s="98" t="str">
        <f t="shared" si="3"/>
        <v>48640</v>
      </c>
      <c r="B233" s="117" t="s">
        <v>2450</v>
      </c>
      <c r="C233" s="117" t="s">
        <v>2452</v>
      </c>
      <c r="D233" s="117" t="s">
        <v>250</v>
      </c>
      <c r="E233" s="117" t="s">
        <v>947</v>
      </c>
      <c r="F233" s="118" t="str">
        <f>IF(A233=0,"",HYPERLINK("#Matrice!"&amp;ADDRESS(3,4+MATCH(D233,Matrice!$E$3:$AOP$3,0)),"Découvrir les compétences associées"))</f>
        <v>Découvrir les compétences associées</v>
      </c>
    </row>
    <row r="234" spans="1:6" ht="33" customHeight="1">
      <c r="A234" s="98" t="str">
        <f t="shared" si="3"/>
        <v>48641</v>
      </c>
      <c r="B234" s="117" t="e">
        <v>#N/A</v>
      </c>
      <c r="C234" s="117" t="e">
        <v>#N/A</v>
      </c>
      <c r="D234" s="117" t="s">
        <v>251</v>
      </c>
      <c r="E234" s="117" t="s">
        <v>948</v>
      </c>
      <c r="F234" s="118" t="str">
        <f>IF(A234=0,"",HYPERLINK("#Matrice!"&amp;ADDRESS(3,4+MATCH(D234,Matrice!$E$3:$AOP$3,0)),"Découvrir les compétences associées"))</f>
        <v>Découvrir les compétences associées</v>
      </c>
    </row>
    <row r="235" spans="1:6" ht="33" customHeight="1">
      <c r="A235" s="98" t="str">
        <f t="shared" si="3"/>
        <v>48642</v>
      </c>
      <c r="B235" s="117" t="s">
        <v>2450</v>
      </c>
      <c r="C235" s="117" t="s">
        <v>2452</v>
      </c>
      <c r="D235" s="117" t="s">
        <v>252</v>
      </c>
      <c r="E235" s="117" t="s">
        <v>949</v>
      </c>
      <c r="F235" s="118" t="str">
        <f>IF(A235=0,"",HYPERLINK("#Matrice!"&amp;ADDRESS(3,4+MATCH(D235,Matrice!$E$3:$AOP$3,0)),"Découvrir les compétences associées"))</f>
        <v>Découvrir les compétences associées</v>
      </c>
    </row>
    <row r="236" spans="1:6" ht="33" customHeight="1">
      <c r="A236" s="98" t="str">
        <f t="shared" si="3"/>
        <v>48643</v>
      </c>
      <c r="B236" s="117" t="s">
        <v>2450</v>
      </c>
      <c r="C236" s="117" t="s">
        <v>2451</v>
      </c>
      <c r="D236" s="117" t="s">
        <v>263</v>
      </c>
      <c r="E236" s="117" t="s">
        <v>962</v>
      </c>
      <c r="F236" s="118" t="str">
        <f>IF(A236=0,"",HYPERLINK("#Matrice!"&amp;ADDRESS(3,4+MATCH(D236,Matrice!$E$3:$AOP$3,0)),"Découvrir les compétences associées"))</f>
        <v>Découvrir les compétences associées</v>
      </c>
    </row>
    <row r="237" spans="1:6" ht="33" customHeight="1">
      <c r="A237" s="98" t="str">
        <f t="shared" si="3"/>
        <v>48644</v>
      </c>
      <c r="B237" s="117" t="s">
        <v>2450</v>
      </c>
      <c r="C237" s="117" t="s">
        <v>2451</v>
      </c>
      <c r="D237" s="117" t="s">
        <v>264</v>
      </c>
      <c r="E237" s="117" t="s">
        <v>925</v>
      </c>
      <c r="F237" s="118" t="str">
        <f>IF(A237=0,"",HYPERLINK("#Matrice!"&amp;ADDRESS(3,4+MATCH(D237,Matrice!$E$3:$AOP$3,0)),"Découvrir les compétences associées"))</f>
        <v>Découvrir les compétences associées</v>
      </c>
    </row>
    <row r="238" spans="1:6" ht="33" customHeight="1">
      <c r="A238" s="98" t="str">
        <f t="shared" si="3"/>
        <v>48645</v>
      </c>
      <c r="B238" s="117" t="s">
        <v>2450</v>
      </c>
      <c r="C238" s="117" t="s">
        <v>2451</v>
      </c>
      <c r="D238" s="117" t="s">
        <v>265</v>
      </c>
      <c r="E238" s="117" t="s">
        <v>926</v>
      </c>
      <c r="F238" s="118" t="str">
        <f>IF(A238=0,"",HYPERLINK("#Matrice!"&amp;ADDRESS(3,4+MATCH(D238,Matrice!$E$3:$AOP$3,0)),"Découvrir les compétences associées"))</f>
        <v>Découvrir les compétences associées</v>
      </c>
    </row>
    <row r="239" spans="1:6" ht="33" customHeight="1">
      <c r="A239" s="98" t="str">
        <f t="shared" si="3"/>
        <v>48646</v>
      </c>
      <c r="B239" s="117" t="s">
        <v>2450</v>
      </c>
      <c r="C239" s="117" t="s">
        <v>2452</v>
      </c>
      <c r="D239" s="117" t="s">
        <v>253</v>
      </c>
      <c r="E239" s="117" t="s">
        <v>962</v>
      </c>
      <c r="F239" s="118" t="str">
        <f>IF(A239=0,"",HYPERLINK("#Matrice!"&amp;ADDRESS(3,4+MATCH(D239,Matrice!$E$3:$AOP$3,0)),"Découvrir les compétences associées"))</f>
        <v>Découvrir les compétences associées</v>
      </c>
    </row>
    <row r="240" spans="1:6" ht="33" customHeight="1">
      <c r="A240" s="98" t="str">
        <f t="shared" si="3"/>
        <v>48647</v>
      </c>
      <c r="B240" s="117" t="s">
        <v>2450</v>
      </c>
      <c r="C240" s="117" t="s">
        <v>2451</v>
      </c>
      <c r="D240" s="117" t="s">
        <v>266</v>
      </c>
      <c r="E240" s="117" t="s">
        <v>987</v>
      </c>
      <c r="F240" s="118" t="str">
        <f>IF(A240=0,"",HYPERLINK("#Matrice!"&amp;ADDRESS(3,4+MATCH(D240,Matrice!$E$3:$AOP$3,0)),"Découvrir les compétences associées"))</f>
        <v>Découvrir les compétences associées</v>
      </c>
    </row>
    <row r="241" spans="1:6" ht="33" customHeight="1">
      <c r="A241" s="98" t="str">
        <f t="shared" si="3"/>
        <v>48890</v>
      </c>
      <c r="B241" s="117" t="s">
        <v>2454</v>
      </c>
      <c r="C241" s="117" t="s">
        <v>2468</v>
      </c>
      <c r="D241" s="117" t="s">
        <v>447</v>
      </c>
      <c r="E241" s="117" t="s">
        <v>948</v>
      </c>
      <c r="F241" s="118" t="str">
        <f>IF(A241=0,"",HYPERLINK("#Matrice!"&amp;ADDRESS(3,4+MATCH(D241,Matrice!$E$3:$AOP$3,0)),"Découvrir les compétences associées"))</f>
        <v>Découvrir les compétences associées</v>
      </c>
    </row>
    <row r="242" spans="1:6" ht="33" customHeight="1">
      <c r="A242" s="98" t="str">
        <f t="shared" si="3"/>
        <v>48891</v>
      </c>
      <c r="B242" s="117" t="s">
        <v>2454</v>
      </c>
      <c r="C242" s="117" t="s">
        <v>2468</v>
      </c>
      <c r="D242" s="117" t="s">
        <v>448</v>
      </c>
      <c r="E242" s="117" t="s">
        <v>949</v>
      </c>
      <c r="F242" s="118" t="str">
        <f>IF(A242=0,"",HYPERLINK("#Matrice!"&amp;ADDRESS(3,4+MATCH(D242,Matrice!$E$3:$AOP$3,0)),"Découvrir les compétences associées"))</f>
        <v>Découvrir les compétences associées</v>
      </c>
    </row>
    <row r="243" spans="1:6" ht="33" customHeight="1">
      <c r="A243" s="98" t="str">
        <f t="shared" si="3"/>
        <v>29500</v>
      </c>
      <c r="B243" s="117" t="s">
        <v>2462</v>
      </c>
      <c r="C243" s="117" t="s">
        <v>219</v>
      </c>
      <c r="D243" s="117" t="s">
        <v>1628</v>
      </c>
      <c r="E243" s="117" t="s">
        <v>1569</v>
      </c>
      <c r="F243" s="118" t="str">
        <f>IF(A243=0,"",HYPERLINK("#Matrice!"&amp;ADDRESS(3,4+MATCH(D243,Matrice!$E$3:$AOP$3,0)),"Découvrir les compétences associées"))</f>
        <v>Découvrir les compétences associées</v>
      </c>
    </row>
    <row r="244" spans="1:6" ht="33" customHeight="1">
      <c r="A244" s="98" t="str">
        <f t="shared" si="3"/>
        <v>49572</v>
      </c>
      <c r="B244" s="117" t="s">
        <v>2462</v>
      </c>
      <c r="C244" s="117" t="s">
        <v>219</v>
      </c>
      <c r="D244" s="117" t="s">
        <v>327</v>
      </c>
      <c r="E244" s="117" t="s">
        <v>987</v>
      </c>
      <c r="F244" s="118" t="str">
        <f>IF(A244=0,"",HYPERLINK("#Matrice!"&amp;ADDRESS(3,4+MATCH(D244,Matrice!$E$3:$AOP$3,0)),"Découvrir les compétences associées"))</f>
        <v>Découvrir les compétences associées</v>
      </c>
    </row>
    <row r="245" spans="1:6" ht="33" customHeight="1">
      <c r="A245" s="98" t="str">
        <f t="shared" si="3"/>
        <v>49893</v>
      </c>
      <c r="B245" s="117" t="s">
        <v>2454</v>
      </c>
      <c r="C245" s="117" t="s">
        <v>2468</v>
      </c>
      <c r="D245" s="117" t="s">
        <v>363</v>
      </c>
      <c r="E245" s="117" t="s">
        <v>947</v>
      </c>
      <c r="F245" s="118" t="str">
        <f>IF(A245=0,"",HYPERLINK("#Matrice!"&amp;ADDRESS(3,4+MATCH(D245,Matrice!$E$3:$AOP$3,0)),"Découvrir les compétences associées"))</f>
        <v>Découvrir les compétences associées</v>
      </c>
    </row>
    <row r="246" spans="1:6" ht="33" customHeight="1">
      <c r="A246" s="98" t="str">
        <f t="shared" si="3"/>
        <v>49894</v>
      </c>
      <c r="B246" s="117" t="s">
        <v>2454</v>
      </c>
      <c r="C246" s="117" t="s">
        <v>2468</v>
      </c>
      <c r="D246" s="117" t="s">
        <v>364</v>
      </c>
      <c r="E246" s="117" t="s">
        <v>948</v>
      </c>
      <c r="F246" s="118" t="str">
        <f>IF(A246=0,"",HYPERLINK("#Matrice!"&amp;ADDRESS(3,4+MATCH(D246,Matrice!$E$3:$AOP$3,0)),"Découvrir les compétences associées"))</f>
        <v>Découvrir les compétences associées</v>
      </c>
    </row>
    <row r="247" spans="1:6" ht="33" customHeight="1">
      <c r="A247" s="98" t="str">
        <f t="shared" si="3"/>
        <v>49895</v>
      </c>
      <c r="B247" s="117" t="s">
        <v>2454</v>
      </c>
      <c r="C247" s="117" t="s">
        <v>2468</v>
      </c>
      <c r="D247" s="117" t="s">
        <v>365</v>
      </c>
      <c r="E247" s="117" t="s">
        <v>949</v>
      </c>
      <c r="F247" s="118" t="str">
        <f>IF(A247=0,"",HYPERLINK("#Matrice!"&amp;ADDRESS(3,4+MATCH(D247,Matrice!$E$3:$AOP$3,0)),"Découvrir les compétences associées"))</f>
        <v>Découvrir les compétences associées</v>
      </c>
    </row>
    <row r="248" spans="1:6" ht="33" customHeight="1">
      <c r="A248" s="98" t="str">
        <f t="shared" si="3"/>
        <v>49896</v>
      </c>
      <c r="B248" s="117" t="s">
        <v>2454</v>
      </c>
      <c r="C248" s="117" t="s">
        <v>2468</v>
      </c>
      <c r="D248" s="117" t="s">
        <v>366</v>
      </c>
      <c r="E248" s="117" t="s">
        <v>947</v>
      </c>
      <c r="F248" s="118" t="str">
        <f>IF(A248=0,"",HYPERLINK("#Matrice!"&amp;ADDRESS(3,4+MATCH(D248,Matrice!$E$3:$AOP$3,0)),"Découvrir les compétences associées"))</f>
        <v>Découvrir les compétences associées</v>
      </c>
    </row>
    <row r="249" spans="1:6" ht="33" customHeight="1">
      <c r="A249" s="98" t="str">
        <f t="shared" si="3"/>
        <v>49897</v>
      </c>
      <c r="B249" s="117" t="s">
        <v>2454</v>
      </c>
      <c r="C249" s="117" t="s">
        <v>2468</v>
      </c>
      <c r="D249" s="117" t="s">
        <v>367</v>
      </c>
      <c r="E249" s="117" t="s">
        <v>948</v>
      </c>
      <c r="F249" s="118" t="str">
        <f>IF(A249=0,"",HYPERLINK("#Matrice!"&amp;ADDRESS(3,4+MATCH(D249,Matrice!$E$3:$AOP$3,0)),"Découvrir les compétences associées"))</f>
        <v>Découvrir les compétences associées</v>
      </c>
    </row>
    <row r="250" spans="1:6" ht="33" customHeight="1">
      <c r="A250" s="98" t="str">
        <f t="shared" si="3"/>
        <v>49898</v>
      </c>
      <c r="B250" s="117" t="s">
        <v>2454</v>
      </c>
      <c r="C250" s="117" t="s">
        <v>2468</v>
      </c>
      <c r="D250" s="117" t="s">
        <v>368</v>
      </c>
      <c r="E250" s="117" t="s">
        <v>949</v>
      </c>
      <c r="F250" s="118" t="str">
        <f>IF(A250=0,"",HYPERLINK("#Matrice!"&amp;ADDRESS(3,4+MATCH(D250,Matrice!$E$3:$AOP$3,0)),"Découvrir les compétences associées"))</f>
        <v>Découvrir les compétences associées</v>
      </c>
    </row>
    <row r="251" spans="1:6" ht="33" customHeight="1">
      <c r="A251" s="98" t="str">
        <f t="shared" si="3"/>
        <v>48210</v>
      </c>
      <c r="B251" s="117" t="e">
        <v>#N/A</v>
      </c>
      <c r="C251" s="117" t="e">
        <v>#N/A</v>
      </c>
      <c r="D251" s="117" t="s">
        <v>1630</v>
      </c>
      <c r="E251" s="117" t="s">
        <v>948</v>
      </c>
      <c r="F251" s="118" t="str">
        <f>IF(A251=0,"",HYPERLINK("#Matrice!"&amp;ADDRESS(3,4+MATCH(D251,Matrice!$E$3:$AOP$3,0)),"Découvrir les compétences associées"))</f>
        <v>Découvrir les compétences associées</v>
      </c>
    </row>
    <row r="252" spans="1:6" ht="33" customHeight="1">
      <c r="A252" s="98" t="str">
        <f t="shared" si="3"/>
        <v>48211</v>
      </c>
      <c r="B252" s="117" t="e">
        <v>#N/A</v>
      </c>
      <c r="C252" s="117" t="e">
        <v>#N/A</v>
      </c>
      <c r="D252" s="117" t="s">
        <v>1631</v>
      </c>
      <c r="E252" s="117" t="s">
        <v>949</v>
      </c>
      <c r="F252" s="118" t="str">
        <f>IF(A252=0,"",HYPERLINK("#Matrice!"&amp;ADDRESS(3,4+MATCH(D252,Matrice!$E$3:$AOP$3,0)),"Découvrir les compétences associées"))</f>
        <v>Découvrir les compétences associées</v>
      </c>
    </row>
    <row r="253" spans="1:6" ht="33" customHeight="1">
      <c r="A253" s="98" t="str">
        <f t="shared" si="3"/>
        <v>48212</v>
      </c>
      <c r="B253" s="117" t="e">
        <v>#N/A</v>
      </c>
      <c r="C253" s="117" t="e">
        <v>#N/A</v>
      </c>
      <c r="D253" s="117" t="s">
        <v>1632</v>
      </c>
      <c r="E253" s="117" t="s">
        <v>925</v>
      </c>
      <c r="F253" s="118" t="str">
        <f>IF(A253=0,"",HYPERLINK("#Matrice!"&amp;ADDRESS(3,4+MATCH(D253,Matrice!$E$3:$AOP$3,0)),"Découvrir les compétences associées"))</f>
        <v>Découvrir les compétences associées</v>
      </c>
    </row>
    <row r="254" spans="1:6" ht="33" customHeight="1">
      <c r="A254" s="98" t="str">
        <f t="shared" si="3"/>
        <v>48213</v>
      </c>
      <c r="B254" s="117" t="s">
        <v>474</v>
      </c>
      <c r="C254" s="117" t="s">
        <v>482</v>
      </c>
      <c r="D254" s="117" t="s">
        <v>1633</v>
      </c>
      <c r="E254" s="117" t="s">
        <v>926</v>
      </c>
      <c r="F254" s="118" t="str">
        <f>IF(A254=0,"",HYPERLINK("#Matrice!"&amp;ADDRESS(3,4+MATCH(D254,Matrice!$E$3:$AOP$3,0)),"Découvrir les compétences associées"))</f>
        <v>Découvrir les compétences associées</v>
      </c>
    </row>
    <row r="255" spans="1:6" ht="33" customHeight="1">
      <c r="A255" s="98" t="str">
        <f t="shared" si="3"/>
        <v>35328</v>
      </c>
      <c r="B255" s="117" t="e">
        <v>#N/A</v>
      </c>
      <c r="C255" s="117" t="e">
        <v>#N/A</v>
      </c>
      <c r="D255" s="117" t="s">
        <v>1634</v>
      </c>
      <c r="E255" s="117" t="s">
        <v>949</v>
      </c>
      <c r="F255" s="118" t="str">
        <f>IF(A255=0,"",HYPERLINK("#Matrice!"&amp;ADDRESS(3,4+MATCH(D255,Matrice!$E$3:$AOP$3,0)),"Découvrir les compétences associées"))</f>
        <v>Découvrir les compétences associées</v>
      </c>
    </row>
    <row r="256" spans="1:6" ht="33" customHeight="1">
      <c r="A256" s="98" t="str">
        <f t="shared" si="3"/>
        <v>35501</v>
      </c>
      <c r="B256" s="117" t="e">
        <v>#N/A</v>
      </c>
      <c r="C256" s="117" t="e">
        <v>#N/A</v>
      </c>
      <c r="D256" s="117" t="s">
        <v>1635</v>
      </c>
      <c r="E256" s="117" t="s">
        <v>962</v>
      </c>
      <c r="F256" s="118" t="str">
        <f>IF(A256=0,"",HYPERLINK("#Matrice!"&amp;ADDRESS(3,4+MATCH(D256,Matrice!$E$3:$AOP$3,0)),"Découvrir les compétences associées"))</f>
        <v>Découvrir les compétences associées</v>
      </c>
    </row>
    <row r="257" spans="1:6" ht="33" customHeight="1">
      <c r="A257" s="98" t="str">
        <f t="shared" si="3"/>
        <v>35337</v>
      </c>
      <c r="B257" s="117" t="s">
        <v>474</v>
      </c>
      <c r="C257" s="117" t="s">
        <v>482</v>
      </c>
      <c r="D257" s="117" t="s">
        <v>1636</v>
      </c>
      <c r="E257" s="117" t="s">
        <v>925</v>
      </c>
      <c r="F257" s="118" t="str">
        <f>IF(A257=0,"",HYPERLINK("#Matrice!"&amp;ADDRESS(3,4+MATCH(D257,Matrice!$E$3:$AOP$3,0)),"Découvrir les compétences associées"))</f>
        <v>Découvrir les compétences associées</v>
      </c>
    </row>
    <row r="258" spans="1:6" ht="33" customHeight="1">
      <c r="A258" s="98" t="str">
        <f t="shared" si="3"/>
        <v>35342</v>
      </c>
      <c r="B258" s="117" t="s">
        <v>474</v>
      </c>
      <c r="C258" s="117" t="s">
        <v>482</v>
      </c>
      <c r="D258" s="117" t="s">
        <v>1637</v>
      </c>
      <c r="E258" s="117" t="s">
        <v>926</v>
      </c>
      <c r="F258" s="118" t="str">
        <f>IF(A258=0,"",HYPERLINK("#Matrice!"&amp;ADDRESS(3,4+MATCH(D258,Matrice!$E$3:$AOP$3,0)),"Découvrir les compétences associées"))</f>
        <v>Découvrir les compétences associées</v>
      </c>
    </row>
    <row r="259" spans="1:6" ht="33" customHeight="1">
      <c r="A259" s="98" t="str">
        <f t="shared" si="3"/>
        <v>35285</v>
      </c>
      <c r="B259" s="117" t="s">
        <v>474</v>
      </c>
      <c r="C259" s="117" t="s">
        <v>1629</v>
      </c>
      <c r="D259" s="117" t="s">
        <v>1638</v>
      </c>
      <c r="E259" s="117" t="s">
        <v>948</v>
      </c>
      <c r="F259" s="118" t="str">
        <f>IF(A259=0,"",HYPERLINK("#Matrice!"&amp;ADDRESS(3,4+MATCH(D259,Matrice!$E$3:$AOP$3,0)),"Découvrir les compétences associées"))</f>
        <v>Découvrir les compétences associées</v>
      </c>
    </row>
    <row r="260" spans="1:6" ht="33" customHeight="1">
      <c r="A260" s="98" t="str">
        <f t="shared" si="3"/>
        <v>35424</v>
      </c>
      <c r="B260" s="117" t="s">
        <v>474</v>
      </c>
      <c r="C260" s="117" t="s">
        <v>1629</v>
      </c>
      <c r="D260" s="117" t="s">
        <v>1639</v>
      </c>
      <c r="E260" s="117" t="s">
        <v>947</v>
      </c>
      <c r="F260" s="118" t="str">
        <f>IF(A260=0,"",HYPERLINK("#Matrice!"&amp;ADDRESS(3,4+MATCH(D260,Matrice!$E$3:$AOP$3,0)),"Découvrir les compétences associées"))</f>
        <v>Découvrir les compétences associées</v>
      </c>
    </row>
    <row r="261" spans="1:6" ht="33" customHeight="1">
      <c r="A261" s="98" t="str">
        <f t="shared" si="3"/>
        <v>35290</v>
      </c>
      <c r="B261" s="117" t="e">
        <v>#N/A</v>
      </c>
      <c r="C261" s="117" t="e">
        <v>#N/A</v>
      </c>
      <c r="D261" s="117" t="s">
        <v>1641</v>
      </c>
      <c r="E261" s="117" t="s">
        <v>948</v>
      </c>
      <c r="F261" s="118" t="str">
        <f>IF(A261=0,"",HYPERLINK("#Matrice!"&amp;ADDRESS(3,4+MATCH(D261,Matrice!$E$3:$AOP$3,0)),"Découvrir les compétences associées"))</f>
        <v>Découvrir les compétences associées</v>
      </c>
    </row>
    <row r="262" spans="1:6" ht="33" customHeight="1">
      <c r="A262" s="98" t="str">
        <f t="shared" si="3"/>
        <v>35291</v>
      </c>
      <c r="B262" s="117" t="s">
        <v>474</v>
      </c>
      <c r="C262" s="117" t="s">
        <v>1640</v>
      </c>
      <c r="D262" s="117" t="s">
        <v>1642</v>
      </c>
      <c r="E262" s="117" t="s">
        <v>949</v>
      </c>
      <c r="F262" s="118" t="str">
        <f>IF(A262=0,"",HYPERLINK("#Matrice!"&amp;ADDRESS(3,4+MATCH(D262,Matrice!$E$3:$AOP$3,0)),"Découvrir les compétences associées"))</f>
        <v>Découvrir les compétences associées</v>
      </c>
    </row>
    <row r="263" spans="1:6" ht="33" customHeight="1">
      <c r="A263" s="98" t="str">
        <f t="shared" si="3"/>
        <v>35446</v>
      </c>
      <c r="B263" s="117" t="s">
        <v>474</v>
      </c>
      <c r="C263" s="117" t="s">
        <v>1640</v>
      </c>
      <c r="D263" s="117" t="s">
        <v>1643</v>
      </c>
      <c r="E263" s="117" t="s">
        <v>925</v>
      </c>
      <c r="F263" s="118" t="str">
        <f>IF(A263=0,"",HYPERLINK("#Matrice!"&amp;ADDRESS(3,4+MATCH(D263,Matrice!$E$3:$AOP$3,0)),"Découvrir les compétences associées"))</f>
        <v>Découvrir les compétences associées</v>
      </c>
    </row>
    <row r="264" spans="1:6" ht="33" customHeight="1">
      <c r="A264" s="98" t="str">
        <f t="shared" ref="A264:A327" si="4">LEFT(D264,5)</f>
        <v>35002</v>
      </c>
      <c r="B264" s="117" t="e">
        <v>#N/A</v>
      </c>
      <c r="C264" s="117" t="e">
        <v>#N/A</v>
      </c>
      <c r="D264" s="117" t="s">
        <v>1644</v>
      </c>
      <c r="E264" s="117" t="s">
        <v>987</v>
      </c>
      <c r="F264" s="118" t="str">
        <f>IF(A264=0,"",HYPERLINK("#Matrice!"&amp;ADDRESS(3,4+MATCH(D264,Matrice!$E$3:$AOP$3,0)),"Découvrir les compétences associées"))</f>
        <v>Découvrir les compétences associées</v>
      </c>
    </row>
    <row r="265" spans="1:6" ht="33" customHeight="1">
      <c r="A265" s="98" t="str">
        <f t="shared" si="4"/>
        <v>35003</v>
      </c>
      <c r="B265" s="117" t="s">
        <v>474</v>
      </c>
      <c r="C265" s="117" t="s">
        <v>482</v>
      </c>
      <c r="D265" s="117" t="s">
        <v>1645</v>
      </c>
      <c r="E265" s="117" t="s">
        <v>987</v>
      </c>
      <c r="F265" s="118" t="str">
        <f>IF(A265=0,"",HYPERLINK("#Matrice!"&amp;ADDRESS(3,4+MATCH(D265,Matrice!$E$3:$AOP$3,0)),"Découvrir les compétences associées"))</f>
        <v>Découvrir les compétences associées</v>
      </c>
    </row>
    <row r="266" spans="1:6" ht="33" customHeight="1">
      <c r="A266" s="98" t="str">
        <f t="shared" si="4"/>
        <v>35008</v>
      </c>
      <c r="B266" s="117" t="s">
        <v>474</v>
      </c>
      <c r="C266" s="117" t="s">
        <v>483</v>
      </c>
      <c r="D266" s="117" t="s">
        <v>1646</v>
      </c>
      <c r="E266" s="117" t="s">
        <v>987</v>
      </c>
      <c r="F266" s="118" t="str">
        <f>IF(A266=0,"",HYPERLINK("#Matrice!"&amp;ADDRESS(3,4+MATCH(D266,Matrice!$E$3:$AOP$3,0)),"Découvrir les compétences associées"))</f>
        <v>Découvrir les compétences associées</v>
      </c>
    </row>
    <row r="267" spans="1:6" ht="33" customHeight="1">
      <c r="A267" s="98" t="str">
        <f t="shared" si="4"/>
        <v>35009</v>
      </c>
      <c r="B267" s="117" t="e">
        <v>#N/A</v>
      </c>
      <c r="C267" s="117" t="e">
        <v>#N/A</v>
      </c>
      <c r="D267" s="117" t="s">
        <v>1647</v>
      </c>
      <c r="E267" s="117" t="s">
        <v>987</v>
      </c>
      <c r="F267" s="118" t="str">
        <f>IF(A267=0,"",HYPERLINK("#Matrice!"&amp;ADDRESS(3,4+MATCH(D267,Matrice!$E$3:$AOP$3,0)),"Découvrir les compétences associées"))</f>
        <v>Découvrir les compétences associées</v>
      </c>
    </row>
    <row r="268" spans="1:6" ht="33" customHeight="1">
      <c r="A268" s="98" t="str">
        <f t="shared" si="4"/>
        <v>35004</v>
      </c>
      <c r="B268" s="117" t="s">
        <v>474</v>
      </c>
      <c r="C268" s="117" t="s">
        <v>482</v>
      </c>
      <c r="D268" s="117" t="s">
        <v>1648</v>
      </c>
      <c r="E268" s="117" t="s">
        <v>987</v>
      </c>
      <c r="F268" s="118" t="str">
        <f>IF(A268=0,"",HYPERLINK("#Matrice!"&amp;ADDRESS(3,4+MATCH(D268,Matrice!$E$3:$AOP$3,0)),"Découvrir les compétences associées"))</f>
        <v>Découvrir les compétences associées</v>
      </c>
    </row>
    <row r="269" spans="1:6" ht="33" customHeight="1">
      <c r="A269" s="98" t="str">
        <f t="shared" si="4"/>
        <v>ASSCG</v>
      </c>
      <c r="B269" s="117" t="e">
        <v>#N/A</v>
      </c>
      <c r="C269" s="117" t="e">
        <v>#N/A</v>
      </c>
      <c r="D269" s="117" t="s">
        <v>443</v>
      </c>
      <c r="E269" s="117" t="s">
        <v>395</v>
      </c>
      <c r="F269" s="118" t="str">
        <f>IF(A269=0,"",HYPERLINK("#Matrice!"&amp;ADDRESS(3,4+MATCH(D269,Matrice!$E$3:$AOP$3,0)),"Découvrir les compétences associées"))</f>
        <v>Découvrir les compétences associées</v>
      </c>
    </row>
    <row r="270" spans="1:6" ht="33" customHeight="1">
      <c r="A270" s="98" t="str">
        <f t="shared" si="4"/>
        <v>35322</v>
      </c>
      <c r="B270" s="117" t="s">
        <v>2048</v>
      </c>
      <c r="C270" s="117" t="s">
        <v>936</v>
      </c>
      <c r="D270" s="117" t="s">
        <v>1649</v>
      </c>
      <c r="E270" s="117" t="s">
        <v>947</v>
      </c>
      <c r="F270" s="118" t="str">
        <f>IF(A270=0,"",HYPERLINK("#Matrice!"&amp;ADDRESS(3,4+MATCH(D270,Matrice!$E$3:$AOP$3,0)),"Découvrir les compétences associées"))</f>
        <v>Découvrir les compétences associées</v>
      </c>
    </row>
    <row r="271" spans="1:6" ht="33" customHeight="1">
      <c r="A271" s="98" t="str">
        <f t="shared" si="4"/>
        <v>37146</v>
      </c>
      <c r="B271" s="117" t="s">
        <v>476</v>
      </c>
      <c r="C271" s="117" t="s">
        <v>2471</v>
      </c>
      <c r="D271" s="117" t="s">
        <v>2335</v>
      </c>
      <c r="E271" s="117" t="s">
        <v>926</v>
      </c>
      <c r="F271" s="118" t="e">
        <f>IF(A271=0,"",HYPERLINK("#Matrice!"&amp;ADDRESS(3,4+MATCH(D271,Matrice!$E$3:$AOP$3,0)),"Découvrir les compétences associées"))</f>
        <v>#N/A</v>
      </c>
    </row>
    <row r="272" spans="1:6" ht="33" customHeight="1">
      <c r="A272" s="98" t="str">
        <f t="shared" si="4"/>
        <v>35531</v>
      </c>
      <c r="B272" s="117" t="e">
        <v>#N/A</v>
      </c>
      <c r="C272" s="117" t="e">
        <v>#N/A</v>
      </c>
      <c r="D272" s="117" t="s">
        <v>1651</v>
      </c>
      <c r="E272" s="117" t="s">
        <v>987</v>
      </c>
      <c r="F272" s="118" t="str">
        <f>IF(A272=0,"",HYPERLINK("#Matrice!"&amp;ADDRESS(3,4+MATCH(D272,Matrice!$E$3:$AOP$3,0)),"Découvrir les compétences associées"))</f>
        <v>Découvrir les compétences associées</v>
      </c>
    </row>
    <row r="273" spans="1:6" ht="33" customHeight="1">
      <c r="A273" s="98" t="str">
        <f t="shared" si="4"/>
        <v>35346</v>
      </c>
      <c r="B273" s="117" t="s">
        <v>2048</v>
      </c>
      <c r="C273" s="117" t="s">
        <v>1652</v>
      </c>
      <c r="D273" s="117" t="s">
        <v>1653</v>
      </c>
      <c r="E273" s="117" t="s">
        <v>925</v>
      </c>
      <c r="F273" s="118" t="str">
        <f>IF(A273=0,"",HYPERLINK("#Matrice!"&amp;ADDRESS(3,4+MATCH(D273,Matrice!$E$3:$AOP$3,0)),"Découvrir les compétences associées"))</f>
        <v>Découvrir les compétences associées</v>
      </c>
    </row>
    <row r="274" spans="1:6" ht="33" customHeight="1">
      <c r="A274" s="98" t="str">
        <f t="shared" si="4"/>
        <v>35336</v>
      </c>
      <c r="B274" s="117" t="s">
        <v>2048</v>
      </c>
      <c r="C274" s="117" t="s">
        <v>1652</v>
      </c>
      <c r="D274" s="117" t="s">
        <v>1654</v>
      </c>
      <c r="E274" s="117" t="s">
        <v>926</v>
      </c>
      <c r="F274" s="118" t="str">
        <f>IF(A274=0,"",HYPERLINK("#Matrice!"&amp;ADDRESS(3,4+MATCH(D274,Matrice!$E$3:$AOP$3,0)),"Découvrir les compétences associées"))</f>
        <v>Découvrir les compétences associées</v>
      </c>
    </row>
    <row r="275" spans="1:6" ht="33" customHeight="1">
      <c r="A275" s="98" t="str">
        <f t="shared" si="4"/>
        <v>35351</v>
      </c>
      <c r="B275" s="117" t="s">
        <v>2472</v>
      </c>
      <c r="C275" s="117" t="s">
        <v>1655</v>
      </c>
      <c r="D275" s="117" t="s">
        <v>1656</v>
      </c>
      <c r="E275" s="117" t="s">
        <v>926</v>
      </c>
      <c r="F275" s="118" t="str">
        <f>IF(A275=0,"",HYPERLINK("#Matrice!"&amp;ADDRESS(3,4+MATCH(D275,Matrice!$E$3:$AOP$3,0)),"Découvrir les compétences associées"))</f>
        <v>Découvrir les compétences associées</v>
      </c>
    </row>
    <row r="276" spans="1:6" ht="33" customHeight="1">
      <c r="A276" s="98" t="str">
        <f t="shared" si="4"/>
        <v>35350</v>
      </c>
      <c r="B276" s="117" t="s">
        <v>2472</v>
      </c>
      <c r="C276" s="117" t="s">
        <v>1655</v>
      </c>
      <c r="D276" s="117" t="s">
        <v>1657</v>
      </c>
      <c r="E276" s="117" t="s">
        <v>925</v>
      </c>
      <c r="F276" s="118" t="str">
        <f>IF(A276=0,"",HYPERLINK("#Matrice!"&amp;ADDRESS(3,4+MATCH(D276,Matrice!$E$3:$AOP$3,0)),"Découvrir les compétences associées"))</f>
        <v>Découvrir les compétences associées</v>
      </c>
    </row>
    <row r="277" spans="1:6" ht="33" customHeight="1">
      <c r="A277" s="98" t="str">
        <f t="shared" si="4"/>
        <v>35042</v>
      </c>
      <c r="B277" s="117" t="e">
        <v>#N/A</v>
      </c>
      <c r="C277" s="117" t="e">
        <v>#N/A</v>
      </c>
      <c r="D277" s="117" t="s">
        <v>1658</v>
      </c>
      <c r="E277" s="117" t="s">
        <v>987</v>
      </c>
      <c r="F277" s="118" t="str">
        <f>IF(A277=0,"",HYPERLINK("#Matrice!"&amp;ADDRESS(3,4+MATCH(D277,Matrice!$E$3:$AOP$3,0)),"Découvrir les compétences associées"))</f>
        <v>Découvrir les compétences associées</v>
      </c>
    </row>
    <row r="278" spans="1:6" ht="33" customHeight="1">
      <c r="A278" s="98" t="str">
        <f t="shared" si="4"/>
        <v>35040</v>
      </c>
      <c r="B278" s="117" t="e">
        <v>#N/A</v>
      </c>
      <c r="C278" s="117" t="e">
        <v>#N/A</v>
      </c>
      <c r="D278" s="117" t="s">
        <v>1659</v>
      </c>
      <c r="E278" s="117" t="s">
        <v>987</v>
      </c>
      <c r="F278" s="118" t="str">
        <f>IF(A278=0,"",HYPERLINK("#Matrice!"&amp;ADDRESS(3,4+MATCH(D278,Matrice!$E$3:$AOP$3,0)),"Découvrir les compétences associées"))</f>
        <v>Découvrir les compétences associées</v>
      </c>
    </row>
    <row r="279" spans="1:6" ht="33" customHeight="1">
      <c r="A279" s="98" t="str">
        <f t="shared" si="4"/>
        <v>35377</v>
      </c>
      <c r="B279" s="117" t="s">
        <v>2048</v>
      </c>
      <c r="C279" s="117" t="s">
        <v>1652</v>
      </c>
      <c r="D279" s="117" t="s">
        <v>1660</v>
      </c>
      <c r="E279" s="117" t="s">
        <v>962</v>
      </c>
      <c r="F279" s="118" t="str">
        <f>IF(A279=0,"",HYPERLINK("#Matrice!"&amp;ADDRESS(3,4+MATCH(D279,Matrice!$E$3:$AOP$3,0)),"Découvrir les compétences associées"))</f>
        <v>Découvrir les compétences associées</v>
      </c>
    </row>
    <row r="280" spans="1:6" ht="33" customHeight="1">
      <c r="A280" s="98" t="str">
        <f t="shared" si="4"/>
        <v>35353</v>
      </c>
      <c r="B280" s="117" t="s">
        <v>2472</v>
      </c>
      <c r="C280" s="117" t="s">
        <v>1655</v>
      </c>
      <c r="D280" s="117" t="s">
        <v>1661</v>
      </c>
      <c r="E280" s="117" t="s">
        <v>926</v>
      </c>
      <c r="F280" s="118" t="str">
        <f>IF(A280=0,"",HYPERLINK("#Matrice!"&amp;ADDRESS(3,4+MATCH(D280,Matrice!$E$3:$AOP$3,0)),"Découvrir les compétences associées"))</f>
        <v>Découvrir les compétences associées</v>
      </c>
    </row>
    <row r="281" spans="1:6" ht="33" customHeight="1">
      <c r="A281" s="98" t="str">
        <f t="shared" si="4"/>
        <v>35052</v>
      </c>
      <c r="B281" s="117" t="s">
        <v>2472</v>
      </c>
      <c r="C281" s="117" t="s">
        <v>1655</v>
      </c>
      <c r="D281" s="117" t="s">
        <v>1662</v>
      </c>
      <c r="E281" s="117" t="s">
        <v>987</v>
      </c>
      <c r="F281" s="118" t="str">
        <f>IF(A281=0,"",HYPERLINK("#Matrice!"&amp;ADDRESS(3,4+MATCH(D281,Matrice!$E$3:$AOP$3,0)),"Découvrir les compétences associées"))</f>
        <v>Découvrir les compétences associées</v>
      </c>
    </row>
    <row r="282" spans="1:6" ht="33" customHeight="1">
      <c r="A282" s="98" t="str">
        <f t="shared" si="4"/>
        <v>35310</v>
      </c>
      <c r="B282" s="117" t="s">
        <v>2472</v>
      </c>
      <c r="C282" s="117" t="s">
        <v>1663</v>
      </c>
      <c r="D282" s="117" t="s">
        <v>1664</v>
      </c>
      <c r="E282" s="117" t="s">
        <v>949</v>
      </c>
      <c r="F282" s="118" t="str">
        <f>IF(A282=0,"",HYPERLINK("#Matrice!"&amp;ADDRESS(3,4+MATCH(D282,Matrice!$E$3:$AOP$3,0)),"Découvrir les compétences associées"))</f>
        <v>Découvrir les compétences associées</v>
      </c>
    </row>
    <row r="283" spans="1:6" ht="33" customHeight="1">
      <c r="A283" s="98" t="str">
        <f t="shared" si="4"/>
        <v>35401</v>
      </c>
      <c r="B283" s="117" t="e">
        <v>#N/A</v>
      </c>
      <c r="C283" s="117" t="e">
        <v>#N/A</v>
      </c>
      <c r="D283" s="117" t="s">
        <v>1665</v>
      </c>
      <c r="E283" s="117" t="s">
        <v>926</v>
      </c>
      <c r="F283" s="118" t="str">
        <f>IF(A283=0,"",HYPERLINK("#Matrice!"&amp;ADDRESS(3,4+MATCH(D283,Matrice!$E$3:$AOP$3,0)),"Découvrir les compétences associées"))</f>
        <v>Découvrir les compétences associées</v>
      </c>
    </row>
    <row r="284" spans="1:6" ht="33" customHeight="1">
      <c r="A284" s="98" t="str">
        <f t="shared" si="4"/>
        <v>29056</v>
      </c>
      <c r="B284" s="117" t="s">
        <v>2472</v>
      </c>
      <c r="C284" s="117" t="s">
        <v>1884</v>
      </c>
      <c r="D284" s="117" t="s">
        <v>1666</v>
      </c>
      <c r="E284" s="117" t="s">
        <v>987</v>
      </c>
      <c r="F284" s="118" t="str">
        <f>IF(A284=0,"",HYPERLINK("#Matrice!"&amp;ADDRESS(3,4+MATCH(D284,Matrice!$E$3:$AOP$3,0)),"Découvrir les compétences associées"))</f>
        <v>Découvrir les compétences associées</v>
      </c>
    </row>
    <row r="285" spans="1:6" ht="33" customHeight="1">
      <c r="A285" s="98" t="str">
        <f t="shared" si="4"/>
        <v>47566</v>
      </c>
      <c r="B285" s="117" t="s">
        <v>2472</v>
      </c>
      <c r="C285" s="117" t="s">
        <v>938</v>
      </c>
      <c r="D285" s="117" t="s">
        <v>1667</v>
      </c>
      <c r="E285" s="117" t="s">
        <v>987</v>
      </c>
      <c r="F285" s="118" t="str">
        <f>IF(A285=0,"",HYPERLINK("#Matrice!"&amp;ADDRESS(3,4+MATCH(D285,Matrice!$E$3:$AOP$3,0)),"Découvrir les compétences associées"))</f>
        <v>Découvrir les compétences associées</v>
      </c>
    </row>
    <row r="286" spans="1:6" ht="33" customHeight="1">
      <c r="A286" s="98" t="str">
        <f t="shared" si="4"/>
        <v>27044</v>
      </c>
      <c r="B286" s="117" t="s">
        <v>2454</v>
      </c>
      <c r="C286" s="117" t="s">
        <v>2456</v>
      </c>
      <c r="D286" s="117" t="s">
        <v>1668</v>
      </c>
      <c r="E286" s="117" t="s">
        <v>925</v>
      </c>
      <c r="F286" s="118" t="str">
        <f>IF(A286=0,"",HYPERLINK("#Matrice!"&amp;ADDRESS(3,4+MATCH(D286,Matrice!$E$3:$AOP$3,0)),"Découvrir les compétences associées"))</f>
        <v>Découvrir les compétences associées</v>
      </c>
    </row>
    <row r="287" spans="1:6" ht="33" customHeight="1">
      <c r="A287" s="98" t="str">
        <f t="shared" si="4"/>
        <v>35324</v>
      </c>
      <c r="B287" s="117" t="s">
        <v>2048</v>
      </c>
      <c r="C287" s="117" t="s">
        <v>936</v>
      </c>
      <c r="D287" s="117" t="s">
        <v>1669</v>
      </c>
      <c r="E287" s="117" t="s">
        <v>948</v>
      </c>
      <c r="F287" s="118" t="str">
        <f>IF(A287=0,"",HYPERLINK("#Matrice!"&amp;ADDRESS(3,4+MATCH(D287,Matrice!$E$3:$AOP$3,0)),"Découvrir les compétences associées"))</f>
        <v>Découvrir les compétences associées</v>
      </c>
    </row>
    <row r="288" spans="1:6" ht="33" customHeight="1">
      <c r="A288" s="98" t="str">
        <f t="shared" si="4"/>
        <v>29536</v>
      </c>
      <c r="B288" s="117" t="s">
        <v>2454</v>
      </c>
      <c r="C288" s="117" t="s">
        <v>2456</v>
      </c>
      <c r="D288" s="117" t="s">
        <v>1670</v>
      </c>
      <c r="E288" s="117" t="s">
        <v>987</v>
      </c>
      <c r="F288" s="118" t="str">
        <f>IF(A288=0,"",HYPERLINK("#Matrice!"&amp;ADDRESS(3,4+MATCH(D288,Matrice!$E$3:$AOP$3,0)),"Découvrir les compétences associées"))</f>
        <v>Découvrir les compétences associées</v>
      </c>
    </row>
    <row r="289" spans="1:6" ht="33" customHeight="1">
      <c r="A289" s="98" t="str">
        <f t="shared" si="4"/>
        <v>35057</v>
      </c>
      <c r="B289" s="117" t="s">
        <v>2048</v>
      </c>
      <c r="C289" s="117" t="s">
        <v>937</v>
      </c>
      <c r="D289" s="117" t="s">
        <v>1671</v>
      </c>
      <c r="E289" s="117" t="s">
        <v>987</v>
      </c>
      <c r="F289" s="118" t="str">
        <f>IF(A289=0,"",HYPERLINK("#Matrice!"&amp;ADDRESS(3,4+MATCH(D289,Matrice!$E$3:$AOP$3,0)),"Découvrir les compétences associées"))</f>
        <v>Découvrir les compétences associées</v>
      </c>
    </row>
    <row r="290" spans="1:6" ht="33" customHeight="1">
      <c r="A290" s="98" t="str">
        <f t="shared" si="4"/>
        <v>35199</v>
      </c>
      <c r="B290" s="117" t="s">
        <v>476</v>
      </c>
      <c r="C290" s="117" t="s">
        <v>1875</v>
      </c>
      <c r="D290" s="117" t="s">
        <v>1672</v>
      </c>
      <c r="E290" s="117" t="s">
        <v>987</v>
      </c>
      <c r="F290" s="118" t="str">
        <f>IF(A290=0,"",HYPERLINK("#Matrice!"&amp;ADDRESS(3,4+MATCH(D290,Matrice!$E$3:$AOP$3,0)),"Découvrir les compétences associées"))</f>
        <v>Découvrir les compétences associées</v>
      </c>
    </row>
    <row r="291" spans="1:6" ht="33" customHeight="1">
      <c r="A291" s="98" t="str">
        <f t="shared" si="4"/>
        <v>35223</v>
      </c>
      <c r="B291" s="117" t="s">
        <v>476</v>
      </c>
      <c r="C291" s="117" t="s">
        <v>1875</v>
      </c>
      <c r="D291" s="117" t="s">
        <v>1673</v>
      </c>
      <c r="E291" s="117" t="s">
        <v>987</v>
      </c>
      <c r="F291" s="118" t="str">
        <f>IF(A291=0,"",HYPERLINK("#Matrice!"&amp;ADDRESS(3,4+MATCH(D291,Matrice!$E$3:$AOP$3,0)),"Découvrir les compétences associées"))</f>
        <v>Découvrir les compétences associées</v>
      </c>
    </row>
    <row r="292" spans="1:6" ht="33" customHeight="1">
      <c r="A292" s="98" t="str">
        <f t="shared" si="4"/>
        <v>35330</v>
      </c>
      <c r="B292" s="117" t="s">
        <v>2018</v>
      </c>
      <c r="C292" s="117" t="s">
        <v>1885</v>
      </c>
      <c r="D292" s="117" t="s">
        <v>1674</v>
      </c>
      <c r="E292" s="117" t="s">
        <v>949</v>
      </c>
      <c r="F292" s="118" t="str">
        <f>IF(A292=0,"",HYPERLINK("#Matrice!"&amp;ADDRESS(3,4+MATCH(D292,Matrice!$E$3:$AOP$3,0)),"Découvrir les compétences associées"))</f>
        <v>Découvrir les compétences associées</v>
      </c>
    </row>
    <row r="293" spans="1:6" ht="33" customHeight="1">
      <c r="A293" s="98" t="str">
        <f t="shared" si="4"/>
        <v>35137</v>
      </c>
      <c r="B293" s="117" t="s">
        <v>480</v>
      </c>
      <c r="C293" s="117" t="s">
        <v>1675</v>
      </c>
      <c r="D293" s="117" t="s">
        <v>1676</v>
      </c>
      <c r="E293" s="117" t="s">
        <v>987</v>
      </c>
      <c r="F293" s="118" t="str">
        <f>IF(A293=0,"",HYPERLINK("#Matrice!"&amp;ADDRESS(3,4+MATCH(D293,Matrice!$E$3:$AOP$3,0)),"Découvrir les compétences associées"))</f>
        <v>Découvrir les compétences associées</v>
      </c>
    </row>
    <row r="294" spans="1:6" ht="33" customHeight="1">
      <c r="A294" s="98" t="str">
        <f t="shared" si="4"/>
        <v>CDEVE</v>
      </c>
      <c r="B294" s="117" t="e">
        <v>#N/A</v>
      </c>
      <c r="C294" s="117" t="e">
        <v>#N/A</v>
      </c>
      <c r="D294" s="117" t="s">
        <v>290</v>
      </c>
      <c r="E294" s="117" t="s">
        <v>396</v>
      </c>
      <c r="F294" s="118" t="str">
        <f>IF(A294=0,"",HYPERLINK("#Matrice!"&amp;ADDRESS(3,4+MATCH(D294,Matrice!$E$3:$AOP$3,0)),"Découvrir les compétences associées"))</f>
        <v>Découvrir les compétences associées</v>
      </c>
    </row>
    <row r="295" spans="1:6" ht="33" customHeight="1">
      <c r="A295" s="98" t="str">
        <f t="shared" si="4"/>
        <v>37165</v>
      </c>
      <c r="B295" s="117" t="s">
        <v>476</v>
      </c>
      <c r="C295" s="117" t="s">
        <v>2471</v>
      </c>
      <c r="D295" s="117" t="s">
        <v>2337</v>
      </c>
      <c r="E295" s="117" t="s">
        <v>925</v>
      </c>
      <c r="F295" s="118" t="e">
        <f>IF(A295=0,"",HYPERLINK("#Matrice!"&amp;ADDRESS(3,4+MATCH(D295,Matrice!$E$3:$AOP$3,0)),"Découvrir les compétences associées"))</f>
        <v>#N/A</v>
      </c>
    </row>
    <row r="296" spans="1:6" ht="33" customHeight="1">
      <c r="A296" s="98" t="str">
        <f t="shared" si="4"/>
        <v>37166</v>
      </c>
      <c r="B296" s="117" t="s">
        <v>476</v>
      </c>
      <c r="C296" s="117" t="s">
        <v>2471</v>
      </c>
      <c r="D296" s="117" t="s">
        <v>2339</v>
      </c>
      <c r="E296" s="117" t="s">
        <v>926</v>
      </c>
      <c r="F296" s="118" t="e">
        <f>IF(A296=0,"",HYPERLINK("#Matrice!"&amp;ADDRESS(3,4+MATCH(D296,Matrice!$E$3:$AOP$3,0)),"Découvrir les compétences associées"))</f>
        <v>#N/A</v>
      </c>
    </row>
    <row r="297" spans="1:6" ht="33" customHeight="1">
      <c r="A297" s="98" t="str">
        <f t="shared" si="4"/>
        <v>35580</v>
      </c>
      <c r="B297" s="117" t="e">
        <v>#N/A</v>
      </c>
      <c r="C297" s="117" t="e">
        <v>#N/A</v>
      </c>
      <c r="D297" s="117" t="s">
        <v>1680</v>
      </c>
      <c r="E297" s="117" t="s">
        <v>987</v>
      </c>
      <c r="F297" s="118" t="str">
        <f>IF(A297=0,"",HYPERLINK("#Matrice!"&amp;ADDRESS(3,4+MATCH(D297,Matrice!$E$3:$AOP$3,0)),"Découvrir les compétences associées"))</f>
        <v>Découvrir les compétences associées</v>
      </c>
    </row>
    <row r="298" spans="1:6" ht="33" customHeight="1">
      <c r="A298" s="98" t="str">
        <f t="shared" si="4"/>
        <v>29176</v>
      </c>
      <c r="B298" s="117" t="e">
        <v>#N/A</v>
      </c>
      <c r="C298" s="117" t="e">
        <v>#N/A</v>
      </c>
      <c r="D298" s="117" t="s">
        <v>1681</v>
      </c>
      <c r="E298" s="117" t="s">
        <v>987</v>
      </c>
      <c r="F298" s="118" t="str">
        <f>IF(A298=0,"",HYPERLINK("#Matrice!"&amp;ADDRESS(3,4+MATCH(D298,Matrice!$E$3:$AOP$3,0)),"Découvrir les compétences associées"))</f>
        <v>Découvrir les compétences associées</v>
      </c>
    </row>
    <row r="299" spans="1:6" ht="33" customHeight="1">
      <c r="A299" s="98" t="str">
        <f t="shared" si="4"/>
        <v>35046</v>
      </c>
      <c r="B299" s="117" t="s">
        <v>2048</v>
      </c>
      <c r="C299" s="117" t="s">
        <v>937</v>
      </c>
      <c r="D299" s="117" t="s">
        <v>1682</v>
      </c>
      <c r="E299" s="117" t="s">
        <v>987</v>
      </c>
      <c r="F299" s="118" t="str">
        <f>IF(A299=0,"",HYPERLINK("#Matrice!"&amp;ADDRESS(3,4+MATCH(D299,Matrice!$E$3:$AOP$3,0)),"Découvrir les compétences associées"))</f>
        <v>Découvrir les compétences associées</v>
      </c>
    </row>
    <row r="300" spans="1:6" ht="33" customHeight="1">
      <c r="A300" s="98" t="str">
        <f t="shared" si="4"/>
        <v>35060</v>
      </c>
      <c r="B300" s="117" t="s">
        <v>2048</v>
      </c>
      <c r="C300" s="117" t="s">
        <v>937</v>
      </c>
      <c r="D300" s="117" t="s">
        <v>1683</v>
      </c>
      <c r="E300" s="117" t="s">
        <v>987</v>
      </c>
      <c r="F300" s="118" t="str">
        <f>IF(A300=0,"",HYPERLINK("#Matrice!"&amp;ADDRESS(3,4+MATCH(D300,Matrice!$E$3:$AOP$3,0)),"Découvrir les compétences associées"))</f>
        <v>Découvrir les compétences associées</v>
      </c>
    </row>
    <row r="301" spans="1:6" ht="33" customHeight="1">
      <c r="A301" s="98" t="str">
        <f t="shared" si="4"/>
        <v>35197</v>
      </c>
      <c r="B301" s="117" t="s">
        <v>476</v>
      </c>
      <c r="C301" s="117" t="s">
        <v>1677</v>
      </c>
      <c r="D301" s="117" t="s">
        <v>1684</v>
      </c>
      <c r="E301" s="117" t="s">
        <v>987</v>
      </c>
      <c r="F301" s="118" t="str">
        <f>IF(A301=0,"",HYPERLINK("#Matrice!"&amp;ADDRESS(3,4+MATCH(D301,Matrice!$E$3:$AOP$3,0)),"Découvrir les compétences associées"))</f>
        <v>Découvrir les compétences associées</v>
      </c>
    </row>
    <row r="302" spans="1:6" ht="33" customHeight="1">
      <c r="A302" s="98" t="str">
        <f t="shared" si="4"/>
        <v>35198</v>
      </c>
      <c r="B302" s="117" t="e">
        <v>#N/A</v>
      </c>
      <c r="C302" s="117" t="e">
        <v>#N/A</v>
      </c>
      <c r="D302" s="117" t="s">
        <v>1685</v>
      </c>
      <c r="E302" s="117" t="s">
        <v>987</v>
      </c>
      <c r="F302" s="118" t="str">
        <f>IF(A302=0,"",HYPERLINK("#Matrice!"&amp;ADDRESS(3,4+MATCH(D302,Matrice!$E$3:$AOP$3,0)),"Découvrir les compétences associées"))</f>
        <v>Découvrir les compétences associées</v>
      </c>
    </row>
    <row r="303" spans="1:6" ht="33" customHeight="1">
      <c r="A303" s="98" t="str">
        <f t="shared" si="4"/>
        <v>37056</v>
      </c>
      <c r="B303" s="117" t="s">
        <v>476</v>
      </c>
      <c r="C303" s="117" t="s">
        <v>2321</v>
      </c>
      <c r="D303" s="117" t="s">
        <v>2324</v>
      </c>
      <c r="E303" s="117" t="s">
        <v>926</v>
      </c>
      <c r="F303" s="118" t="e">
        <f>IF(A303=0,"",HYPERLINK("#Matrice!"&amp;ADDRESS(3,4+MATCH(D303,Matrice!$E$3:$AOP$3,0)),"Découvrir les compétences associées"))</f>
        <v>#N/A</v>
      </c>
    </row>
    <row r="304" spans="1:6" ht="33" customHeight="1">
      <c r="A304" s="98" t="str">
        <f t="shared" si="4"/>
        <v>35231</v>
      </c>
      <c r="B304" s="117" t="s">
        <v>203</v>
      </c>
      <c r="C304" s="117" t="s">
        <v>1881</v>
      </c>
      <c r="D304" s="117" t="s">
        <v>1687</v>
      </c>
      <c r="E304" s="117" t="s">
        <v>987</v>
      </c>
      <c r="F304" s="118" t="str">
        <f>IF(A304=0,"",HYPERLINK("#Matrice!"&amp;ADDRESS(3,4+MATCH(D304,Matrice!$E$3:$AOP$3,0)),"Découvrir les compétences associées"))</f>
        <v>Découvrir les compétences associées</v>
      </c>
    </row>
    <row r="305" spans="1:6" ht="33" customHeight="1">
      <c r="A305" s="98" t="str">
        <f t="shared" si="4"/>
        <v>37055</v>
      </c>
      <c r="B305" s="117" t="s">
        <v>476</v>
      </c>
      <c r="C305" s="117" t="s">
        <v>2321</v>
      </c>
      <c r="D305" s="117" t="s">
        <v>2322</v>
      </c>
      <c r="E305" s="117" t="s">
        <v>925</v>
      </c>
      <c r="F305" s="118" t="e">
        <f>IF(A305=0,"",HYPERLINK("#Matrice!"&amp;ADDRESS(3,4+MATCH(D305,Matrice!$E$3:$AOP$3,0)),"Découvrir les compétences associées"))</f>
        <v>#N/A</v>
      </c>
    </row>
    <row r="306" spans="1:6" ht="33" customHeight="1">
      <c r="A306" s="98" t="str">
        <f t="shared" si="4"/>
        <v>35222</v>
      </c>
      <c r="B306" s="117" t="s">
        <v>476</v>
      </c>
      <c r="C306" s="117" t="s">
        <v>1689</v>
      </c>
      <c r="D306" s="117" t="s">
        <v>1690</v>
      </c>
      <c r="E306" s="117" t="s">
        <v>987</v>
      </c>
      <c r="F306" s="118" t="str">
        <f>IF(A306=0,"",HYPERLINK("#Matrice!"&amp;ADDRESS(3,4+MATCH(D306,Matrice!$E$3:$AOP$3,0)),"Découvrir les compétences associées"))</f>
        <v>Découvrir les compétences associées</v>
      </c>
    </row>
    <row r="307" spans="1:6" ht="33" customHeight="1">
      <c r="A307" s="98" t="str">
        <f t="shared" si="4"/>
        <v>29520</v>
      </c>
      <c r="B307" s="117" t="s">
        <v>203</v>
      </c>
      <c r="C307" s="117" t="s">
        <v>231</v>
      </c>
      <c r="D307" s="117" t="s">
        <v>1691</v>
      </c>
      <c r="E307" s="117" t="s">
        <v>1569</v>
      </c>
      <c r="F307" s="118" t="str">
        <f>IF(A307=0,"",HYPERLINK("#Matrice!"&amp;ADDRESS(3,4+MATCH(D307,Matrice!$E$3:$AOP$3,0)),"Découvrir les compétences associées"))</f>
        <v>Découvrir les compétences associées</v>
      </c>
    </row>
    <row r="308" spans="1:6" ht="33" customHeight="1">
      <c r="A308" s="98" t="str">
        <f t="shared" si="4"/>
        <v>CONES</v>
      </c>
      <c r="B308" s="117" t="e">
        <v>#N/A</v>
      </c>
      <c r="C308" s="117" t="e">
        <v>#N/A</v>
      </c>
      <c r="D308" s="117" t="s">
        <v>281</v>
      </c>
      <c r="E308" s="117" t="s">
        <v>396</v>
      </c>
      <c r="F308" s="118" t="str">
        <f>IF(A308=0,"",HYPERLINK("#Matrice!"&amp;ADDRESS(3,4+MATCH(D308,Matrice!$E$3:$AOP$3,0)),"Découvrir les compétences associées"))</f>
        <v>Découvrir les compétences associées</v>
      </c>
    </row>
    <row r="309" spans="1:6" ht="33" customHeight="1">
      <c r="A309" s="98" t="str">
        <f t="shared" si="4"/>
        <v>CONGC</v>
      </c>
      <c r="B309" s="117" t="e">
        <v>#N/A</v>
      </c>
      <c r="C309" s="117" t="e">
        <v>#N/A</v>
      </c>
      <c r="D309" s="117" t="s">
        <v>286</v>
      </c>
      <c r="E309" s="117" t="s">
        <v>396</v>
      </c>
      <c r="F309" s="118" t="str">
        <f>IF(A309=0,"",HYPERLINK("#Matrice!"&amp;ADDRESS(3,4+MATCH(D309,Matrice!$E$3:$AOP$3,0)),"Découvrir les compétences associées"))</f>
        <v>Découvrir les compétences associées</v>
      </c>
    </row>
    <row r="310" spans="1:6" ht="33" customHeight="1">
      <c r="A310" s="98" t="str">
        <f t="shared" si="4"/>
        <v>CONGE</v>
      </c>
      <c r="B310" s="117" t="e">
        <v>#N/A</v>
      </c>
      <c r="C310" s="117" t="e">
        <v>#N/A</v>
      </c>
      <c r="D310" s="117" t="s">
        <v>277</v>
      </c>
      <c r="E310" s="117" t="s">
        <v>396</v>
      </c>
      <c r="F310" s="118" t="str">
        <f>IF(A310=0,"",HYPERLINK("#Matrice!"&amp;ADDRESS(3,4+MATCH(D310,Matrice!$E$3:$AOP$3,0)),"Découvrir les compétences associées"))</f>
        <v>Découvrir les compétences associées</v>
      </c>
    </row>
    <row r="311" spans="1:6" ht="33" customHeight="1">
      <c r="A311" s="98" t="str">
        <f t="shared" si="4"/>
        <v>35349</v>
      </c>
      <c r="B311" s="117" t="s">
        <v>476</v>
      </c>
      <c r="C311" s="117" t="s">
        <v>1876</v>
      </c>
      <c r="D311" s="117" t="s">
        <v>1692</v>
      </c>
      <c r="E311" s="117" t="s">
        <v>925</v>
      </c>
      <c r="F311" s="118" t="str">
        <f>IF(A311=0,"",HYPERLINK("#Matrice!"&amp;ADDRESS(3,4+MATCH(D311,Matrice!$E$3:$AOP$3,0)),"Découvrir les compétences associées"))</f>
        <v>Découvrir les compétences associées</v>
      </c>
    </row>
    <row r="312" spans="1:6" ht="33" customHeight="1">
      <c r="A312" s="98" t="str">
        <f t="shared" si="4"/>
        <v>35063</v>
      </c>
      <c r="B312" s="117" t="s">
        <v>2472</v>
      </c>
      <c r="C312" s="117" t="s">
        <v>1884</v>
      </c>
      <c r="D312" s="117" t="s">
        <v>1693</v>
      </c>
      <c r="E312" s="117" t="s">
        <v>987</v>
      </c>
      <c r="F312" s="118" t="str">
        <f>IF(A312=0,"",HYPERLINK("#Matrice!"&amp;ADDRESS(3,4+MATCH(D312,Matrice!$E$3:$AOP$3,0)),"Découvrir les compétences associées"))</f>
        <v>Découvrir les compétences associées</v>
      </c>
    </row>
    <row r="313" spans="1:6" ht="33" customHeight="1">
      <c r="A313" s="98" t="str">
        <f t="shared" si="4"/>
        <v>35369</v>
      </c>
      <c r="B313" s="117" t="s">
        <v>476</v>
      </c>
      <c r="C313" s="117" t="s">
        <v>1876</v>
      </c>
      <c r="D313" s="117" t="s">
        <v>1694</v>
      </c>
      <c r="E313" s="117" t="s">
        <v>926</v>
      </c>
      <c r="F313" s="118" t="str">
        <f>IF(A313=0,"",HYPERLINK("#Matrice!"&amp;ADDRESS(3,4+MATCH(D313,Matrice!$E$3:$AOP$3,0)),"Découvrir les compétences associées"))</f>
        <v>Découvrir les compétences associées</v>
      </c>
    </row>
    <row r="314" spans="1:6" ht="33" customHeight="1">
      <c r="A314" s="98" t="str">
        <f t="shared" si="4"/>
        <v>35136</v>
      </c>
      <c r="B314" s="117" t="s">
        <v>480</v>
      </c>
      <c r="C314" s="117" t="s">
        <v>1695</v>
      </c>
      <c r="D314" s="117" t="s">
        <v>1696</v>
      </c>
      <c r="E314" s="117" t="s">
        <v>987</v>
      </c>
      <c r="F314" s="118" t="str">
        <f>IF(A314=0,"",HYPERLINK("#Matrice!"&amp;ADDRESS(3,4+MATCH(D314,Matrice!$E$3:$AOP$3,0)),"Découvrir les compétences associées"))</f>
        <v>Découvrir les compétences associées</v>
      </c>
    </row>
    <row r="315" spans="1:6" ht="33" customHeight="1">
      <c r="A315" s="98" t="str">
        <f t="shared" si="4"/>
        <v>35228</v>
      </c>
      <c r="B315" s="117" t="s">
        <v>203</v>
      </c>
      <c r="C315" s="117" t="s">
        <v>231</v>
      </c>
      <c r="D315" s="117" t="s">
        <v>1697</v>
      </c>
      <c r="E315" s="117" t="s">
        <v>987</v>
      </c>
      <c r="F315" s="118" t="str">
        <f>IF(A315=0,"",HYPERLINK("#Matrice!"&amp;ADDRESS(3,4+MATCH(D315,Matrice!$E$3:$AOP$3,0)),"Découvrir les compétences associées"))</f>
        <v>Découvrir les compétences associées</v>
      </c>
    </row>
    <row r="316" spans="1:6" ht="33" customHeight="1">
      <c r="A316" s="98" t="str">
        <f t="shared" si="4"/>
        <v>35371</v>
      </c>
      <c r="B316" s="117" t="s">
        <v>203</v>
      </c>
      <c r="C316" s="117" t="s">
        <v>231</v>
      </c>
      <c r="D316" s="117" t="s">
        <v>1698</v>
      </c>
      <c r="E316" s="117" t="s">
        <v>926</v>
      </c>
      <c r="F316" s="118" t="str">
        <f>IF(A316=0,"",HYPERLINK("#Matrice!"&amp;ADDRESS(3,4+MATCH(D316,Matrice!$E$3:$AOP$3,0)),"Découvrir les compétences associées"))</f>
        <v>Découvrir les compétences associées</v>
      </c>
    </row>
    <row r="317" spans="1:6" ht="33" customHeight="1">
      <c r="A317" s="98" t="str">
        <f t="shared" si="4"/>
        <v>35544</v>
      </c>
      <c r="B317" s="117" t="s">
        <v>476</v>
      </c>
      <c r="C317" s="117" t="s">
        <v>1876</v>
      </c>
      <c r="D317" s="117" t="s">
        <v>1699</v>
      </c>
      <c r="E317" s="117" t="s">
        <v>987</v>
      </c>
      <c r="F317" s="118" t="str">
        <f>IF(A317=0,"",HYPERLINK("#Matrice!"&amp;ADDRESS(3,4+MATCH(D317,Matrice!$E$3:$AOP$3,0)),"Découvrir les compétences associées"))</f>
        <v>Découvrir les compétences associées</v>
      </c>
    </row>
    <row r="318" spans="1:6" ht="33" customHeight="1">
      <c r="A318" s="98" t="str">
        <f t="shared" si="4"/>
        <v>35157</v>
      </c>
      <c r="B318" s="117" t="s">
        <v>480</v>
      </c>
      <c r="C318" s="117" t="s">
        <v>1695</v>
      </c>
      <c r="D318" s="117" t="s">
        <v>1700</v>
      </c>
      <c r="E318" s="117" t="s">
        <v>987</v>
      </c>
      <c r="F318" s="118" t="str">
        <f>IF(A318=0,"",HYPERLINK("#Matrice!"&amp;ADDRESS(3,4+MATCH(D318,Matrice!$E$3:$AOP$3,0)),"Découvrir les compétences associées"))</f>
        <v>Découvrir les compétences associées</v>
      </c>
    </row>
    <row r="319" spans="1:6" ht="33" customHeight="1">
      <c r="A319" s="98" t="str">
        <f t="shared" si="4"/>
        <v>29616</v>
      </c>
      <c r="B319" s="117" t="e">
        <v>#N/A</v>
      </c>
      <c r="C319" s="117" t="e">
        <v>#N/A</v>
      </c>
      <c r="D319" s="117" t="s">
        <v>1701</v>
      </c>
      <c r="E319" s="117" t="s">
        <v>1569</v>
      </c>
      <c r="F319" s="118" t="str">
        <f>IF(A319=0,"",HYPERLINK("#Matrice!"&amp;ADDRESS(3,4+MATCH(D319,Matrice!$E$3:$AOP$3,0)),"Découvrir les compétences associées"))</f>
        <v>Découvrir les compétences associées</v>
      </c>
    </row>
    <row r="320" spans="1:6" ht="33" customHeight="1">
      <c r="A320" s="98" t="str">
        <f t="shared" si="4"/>
        <v>29732</v>
      </c>
      <c r="B320" s="117" t="s">
        <v>199</v>
      </c>
      <c r="C320" s="117" t="s">
        <v>223</v>
      </c>
      <c r="D320" s="117" t="s">
        <v>1702</v>
      </c>
      <c r="E320" s="117" t="s">
        <v>1569</v>
      </c>
      <c r="F320" s="118" t="str">
        <f>IF(A320=0,"",HYPERLINK("#Matrice!"&amp;ADDRESS(3,4+MATCH(D320,Matrice!$E$3:$AOP$3,0)),"Découvrir les compétences associées"))</f>
        <v>Découvrir les compétences associées</v>
      </c>
    </row>
    <row r="321" spans="1:6" ht="33" customHeight="1">
      <c r="A321" s="98" t="str">
        <f t="shared" si="4"/>
        <v>29736</v>
      </c>
      <c r="B321" s="117" t="s">
        <v>199</v>
      </c>
      <c r="C321" s="117" t="s">
        <v>223</v>
      </c>
      <c r="D321" s="117" t="s">
        <v>1703</v>
      </c>
      <c r="E321" s="117" t="s">
        <v>1569</v>
      </c>
      <c r="F321" s="118" t="str">
        <f>IF(A321=0,"",HYPERLINK("#Matrice!"&amp;ADDRESS(3,4+MATCH(D321,Matrice!$E$3:$AOP$3,0)),"Découvrir les compétences associées"))</f>
        <v>Découvrir les compétences associées</v>
      </c>
    </row>
    <row r="322" spans="1:6" ht="33" customHeight="1">
      <c r="A322" s="98" t="str">
        <f t="shared" si="4"/>
        <v>DIRPA</v>
      </c>
      <c r="B322" s="117" t="e">
        <v>#N/A</v>
      </c>
      <c r="C322" s="117" t="e">
        <v>#N/A</v>
      </c>
      <c r="D322" s="117" t="s">
        <v>347</v>
      </c>
      <c r="E322" s="117" t="s">
        <v>396</v>
      </c>
      <c r="F322" s="118" t="str">
        <f>IF(A322=0,"",HYPERLINK("#Matrice!"&amp;ADDRESS(3,4+MATCH(D322,Matrice!$E$3:$AOP$3,0)),"Découvrir les compétences associées"))</f>
        <v>Découvrir les compétences associées</v>
      </c>
    </row>
    <row r="323" spans="1:6" ht="33" customHeight="1">
      <c r="A323" s="98" t="str">
        <f t="shared" si="4"/>
        <v>29108</v>
      </c>
      <c r="B323" s="117" t="s">
        <v>480</v>
      </c>
      <c r="C323" s="117" t="s">
        <v>1695</v>
      </c>
      <c r="D323" s="117" t="s">
        <v>1704</v>
      </c>
      <c r="E323" s="117" t="s">
        <v>987</v>
      </c>
      <c r="F323" s="118" t="str">
        <f>IF(A323=0,"",HYPERLINK("#Matrice!"&amp;ADDRESS(3,4+MATCH(D323,Matrice!$E$3:$AOP$3,0)),"Découvrir les compétences associées"))</f>
        <v>Découvrir les compétences associées</v>
      </c>
    </row>
    <row r="324" spans="1:6" ht="33" customHeight="1">
      <c r="A324" s="98" t="str">
        <f t="shared" si="4"/>
        <v>35055</v>
      </c>
      <c r="B324" s="117" t="s">
        <v>2472</v>
      </c>
      <c r="C324" s="117" t="s">
        <v>1884</v>
      </c>
      <c r="D324" s="117" t="s">
        <v>1705</v>
      </c>
      <c r="E324" s="117" t="s">
        <v>987</v>
      </c>
      <c r="F324" s="118" t="str">
        <f>IF(A324=0,"",HYPERLINK("#Matrice!"&amp;ADDRESS(3,4+MATCH(D324,Matrice!$E$3:$AOP$3,0)),"Découvrir les compétences associées"))</f>
        <v>Découvrir les compétences associées</v>
      </c>
    </row>
    <row r="325" spans="1:6" ht="33" customHeight="1">
      <c r="A325" s="98" t="str">
        <f t="shared" si="4"/>
        <v>29666</v>
      </c>
      <c r="B325" s="117" t="s">
        <v>480</v>
      </c>
      <c r="C325" s="117" t="s">
        <v>1695</v>
      </c>
      <c r="D325" s="117" t="s">
        <v>1706</v>
      </c>
      <c r="E325" s="117" t="s">
        <v>1569</v>
      </c>
      <c r="F325" s="118" t="str">
        <f>IF(A325=0,"",HYPERLINK("#Matrice!"&amp;ADDRESS(3,4+MATCH(D325,Matrice!$E$3:$AOP$3,0)),"Découvrir les compétences associées"))</f>
        <v>Découvrir les compétences associées</v>
      </c>
    </row>
    <row r="326" spans="1:6" ht="33" customHeight="1">
      <c r="A326" s="98" t="str">
        <f t="shared" si="4"/>
        <v>35327</v>
      </c>
      <c r="B326" s="117" t="s">
        <v>2048</v>
      </c>
      <c r="C326" s="117" t="s">
        <v>936</v>
      </c>
      <c r="D326" s="117" t="s">
        <v>1707</v>
      </c>
      <c r="E326" s="117" t="s">
        <v>949</v>
      </c>
      <c r="F326" s="118" t="str">
        <f>IF(A326=0,"",HYPERLINK("#Matrice!"&amp;ADDRESS(3,4+MATCH(D326,Matrice!$E$3:$AOP$3,0)),"Découvrir les compétences associées"))</f>
        <v>Découvrir les compétences associées</v>
      </c>
    </row>
    <row r="327" spans="1:6" ht="33" customHeight="1">
      <c r="A327" s="98" t="str">
        <f t="shared" si="4"/>
        <v>35479</v>
      </c>
      <c r="B327" s="117" t="s">
        <v>476</v>
      </c>
      <c r="C327" s="117" t="s">
        <v>1877</v>
      </c>
      <c r="D327" s="117" t="s">
        <v>1709</v>
      </c>
      <c r="E327" s="117" t="s">
        <v>949</v>
      </c>
      <c r="F327" s="118" t="str">
        <f>IF(A327=0,"",HYPERLINK("#Matrice!"&amp;ADDRESS(3,4+MATCH(D327,Matrice!$E$3:$AOP$3,0)),"Découvrir les compétences associées"))</f>
        <v>Découvrir les compétences associées</v>
      </c>
    </row>
    <row r="328" spans="1:6" ht="33" customHeight="1">
      <c r="A328" s="98" t="str">
        <f t="shared" ref="A328:A391" si="5">LEFT(D328,5)</f>
        <v>GESBO</v>
      </c>
      <c r="B328" s="117" t="e">
        <v>#N/A</v>
      </c>
      <c r="C328" s="117" t="e">
        <v>#N/A</v>
      </c>
      <c r="D328" s="117" t="s">
        <v>442</v>
      </c>
      <c r="E328" s="117" t="s">
        <v>395</v>
      </c>
      <c r="F328" s="118" t="str">
        <f>IF(A328=0,"",HYPERLINK("#Matrice!"&amp;ADDRESS(3,4+MATCH(D328,Matrice!$E$3:$AOP$3,0)),"Découvrir les compétences associées"))</f>
        <v>Découvrir les compétences associées</v>
      </c>
    </row>
    <row r="329" spans="1:6" ht="33" customHeight="1">
      <c r="A329" s="98" t="str">
        <f t="shared" si="5"/>
        <v>GESMO</v>
      </c>
      <c r="B329" s="117" t="e">
        <v>#N/A</v>
      </c>
      <c r="C329" s="117" t="e">
        <v>#N/A</v>
      </c>
      <c r="D329" s="117" t="s">
        <v>441</v>
      </c>
      <c r="E329" s="117" t="s">
        <v>396</v>
      </c>
      <c r="F329" s="118" t="str">
        <f>IF(A329=0,"",HYPERLINK("#Matrice!"&amp;ADDRESS(3,4+MATCH(D329,Matrice!$E$3:$AOP$3,0)),"Découvrir les compétences associées"))</f>
        <v>Découvrir les compétences associées</v>
      </c>
    </row>
    <row r="330" spans="1:6" ht="33" customHeight="1">
      <c r="A330" s="98" t="str">
        <f t="shared" si="5"/>
        <v>35279</v>
      </c>
      <c r="B330" s="117" t="s">
        <v>2018</v>
      </c>
      <c r="C330" s="117" t="s">
        <v>1885</v>
      </c>
      <c r="D330" s="117" t="s">
        <v>1710</v>
      </c>
      <c r="E330" s="117" t="s">
        <v>962</v>
      </c>
      <c r="F330" s="118" t="str">
        <f>IF(A330=0,"",HYPERLINK("#Matrice!"&amp;ADDRESS(3,4+MATCH(D330,Matrice!$E$3:$AOP$3,0)),"Découvrir les compétences associées"))</f>
        <v>Découvrir les compétences associées</v>
      </c>
    </row>
    <row r="331" spans="1:6" ht="33" customHeight="1">
      <c r="A331" s="98" t="str">
        <f t="shared" si="5"/>
        <v>35348</v>
      </c>
      <c r="B331" s="117" t="s">
        <v>2018</v>
      </c>
      <c r="C331" s="117" t="s">
        <v>1885</v>
      </c>
      <c r="D331" s="117" t="s">
        <v>1711</v>
      </c>
      <c r="E331" s="117" t="s">
        <v>925</v>
      </c>
      <c r="F331" s="118" t="str">
        <f>IF(A331=0,"",HYPERLINK("#Matrice!"&amp;ADDRESS(3,4+MATCH(D331,Matrice!$E$3:$AOP$3,0)),"Découvrir les compétences associées"))</f>
        <v>Découvrir les compétences associées</v>
      </c>
    </row>
    <row r="332" spans="1:6" ht="33" customHeight="1">
      <c r="A332" s="98" t="str">
        <f t="shared" si="5"/>
        <v>35347</v>
      </c>
      <c r="B332" s="117" t="s">
        <v>2018</v>
      </c>
      <c r="C332" s="117" t="s">
        <v>1885</v>
      </c>
      <c r="D332" s="117" t="s">
        <v>1712</v>
      </c>
      <c r="E332" s="117" t="s">
        <v>926</v>
      </c>
      <c r="F332" s="118" t="str">
        <f>IF(A332=0,"",HYPERLINK("#Matrice!"&amp;ADDRESS(3,4+MATCH(D332,Matrice!$E$3:$AOP$3,0)),"Découvrir les compétences associées"))</f>
        <v>Découvrir les compétences associées</v>
      </c>
    </row>
    <row r="333" spans="1:6" ht="33" customHeight="1">
      <c r="A333" s="98" t="str">
        <f t="shared" si="5"/>
        <v>35012</v>
      </c>
      <c r="B333" s="117" t="s">
        <v>2018</v>
      </c>
      <c r="C333" s="117" t="s">
        <v>1885</v>
      </c>
      <c r="D333" s="117" t="s">
        <v>1713</v>
      </c>
      <c r="E333" s="117" t="s">
        <v>987</v>
      </c>
      <c r="F333" s="118" t="str">
        <f>IF(A333=0,"",HYPERLINK("#Matrice!"&amp;ADDRESS(3,4+MATCH(D333,Matrice!$E$3:$AOP$3,0)),"Découvrir les compétences associées"))</f>
        <v>Découvrir les compétences associées</v>
      </c>
    </row>
    <row r="334" spans="1:6" ht="33" customHeight="1">
      <c r="A334" s="98" t="str">
        <f t="shared" si="5"/>
        <v>35294</v>
      </c>
      <c r="B334" s="117" t="s">
        <v>2018</v>
      </c>
      <c r="C334" s="117" t="s">
        <v>1885</v>
      </c>
      <c r="D334" s="117" t="s">
        <v>1714</v>
      </c>
      <c r="E334" s="117" t="s">
        <v>926</v>
      </c>
      <c r="F334" s="118" t="str">
        <f>IF(A334=0,"",HYPERLINK("#Matrice!"&amp;ADDRESS(3,4+MATCH(D334,Matrice!$E$3:$AOP$3,0)),"Découvrir les compétences associées"))</f>
        <v>Découvrir les compétences associées</v>
      </c>
    </row>
    <row r="335" spans="1:6" ht="33" customHeight="1">
      <c r="A335" s="98" t="str">
        <f t="shared" si="5"/>
        <v>35354</v>
      </c>
      <c r="B335" s="117" t="s">
        <v>2018</v>
      </c>
      <c r="C335" s="117" t="s">
        <v>1885</v>
      </c>
      <c r="D335" s="117" t="s">
        <v>1715</v>
      </c>
      <c r="E335" s="117" t="s">
        <v>947</v>
      </c>
      <c r="F335" s="118" t="str">
        <f>IF(A335=0,"",HYPERLINK("#Matrice!"&amp;ADDRESS(3,4+MATCH(D335,Matrice!$E$3:$AOP$3,0)),"Découvrir les compétences associées"))</f>
        <v>Découvrir les compétences associées</v>
      </c>
    </row>
    <row r="336" spans="1:6" ht="33" customHeight="1">
      <c r="A336" s="98" t="str">
        <f t="shared" si="5"/>
        <v>35323</v>
      </c>
      <c r="B336" s="117" t="e">
        <v>#N/A</v>
      </c>
      <c r="C336" s="117" t="e">
        <v>#N/A</v>
      </c>
      <c r="D336" s="117" t="s">
        <v>1716</v>
      </c>
      <c r="E336" s="117" t="s">
        <v>948</v>
      </c>
      <c r="F336" s="118" t="str">
        <f>IF(A336=0,"",HYPERLINK("#Matrice!"&amp;ADDRESS(3,4+MATCH(D336,Matrice!$E$3:$AOP$3,0)),"Découvrir les compétences associées"))</f>
        <v>Découvrir les compétences associées</v>
      </c>
    </row>
    <row r="337" spans="1:6" ht="33" customHeight="1">
      <c r="A337" s="98" t="str">
        <f t="shared" si="5"/>
        <v>48961</v>
      </c>
      <c r="B337" s="117" t="s">
        <v>2018</v>
      </c>
      <c r="C337" s="117" t="s">
        <v>1886</v>
      </c>
      <c r="D337" s="117" t="s">
        <v>1717</v>
      </c>
      <c r="E337" s="117" t="s">
        <v>962</v>
      </c>
      <c r="F337" s="118" t="str">
        <f>IF(A337=0,"",HYPERLINK("#Matrice!"&amp;ADDRESS(3,4+MATCH(D337,Matrice!$E$3:$AOP$3,0)),"Découvrir les compétences associées"))</f>
        <v>Découvrir les compétences associées</v>
      </c>
    </row>
    <row r="338" spans="1:6" ht="33" customHeight="1">
      <c r="A338" s="98" t="str">
        <f t="shared" si="5"/>
        <v>48963</v>
      </c>
      <c r="B338" s="117" t="s">
        <v>2462</v>
      </c>
      <c r="C338" s="117" t="s">
        <v>217</v>
      </c>
      <c r="D338" s="117" t="s">
        <v>1718</v>
      </c>
      <c r="E338" s="117" t="s">
        <v>962</v>
      </c>
      <c r="F338" s="118" t="str">
        <f>IF(A338=0,"",HYPERLINK("#Matrice!"&amp;ADDRESS(3,4+MATCH(D338,Matrice!$E$3:$AOP$3,0)),"Découvrir les compétences associées"))</f>
        <v>Découvrir les compétences associées</v>
      </c>
    </row>
    <row r="339" spans="1:6" ht="33" customHeight="1">
      <c r="A339" s="98" t="str">
        <f t="shared" si="5"/>
        <v>48962</v>
      </c>
      <c r="B339" s="117" t="s">
        <v>2462</v>
      </c>
      <c r="C339" s="117" t="s">
        <v>217</v>
      </c>
      <c r="D339" s="117" t="s">
        <v>1719</v>
      </c>
      <c r="E339" s="117" t="s">
        <v>925</v>
      </c>
      <c r="F339" s="118" t="str">
        <f>IF(A339=0,"",HYPERLINK("#Matrice!"&amp;ADDRESS(3,4+MATCH(D339,Matrice!$E$3:$AOP$3,0)),"Découvrir les compétences associées"))</f>
        <v>Découvrir les compétences associées</v>
      </c>
    </row>
    <row r="340" spans="1:6" ht="33" customHeight="1">
      <c r="A340" s="98" t="str">
        <f t="shared" si="5"/>
        <v>35013</v>
      </c>
      <c r="B340" s="117" t="e">
        <v>#N/A</v>
      </c>
      <c r="C340" s="117" t="e">
        <v>#N/A</v>
      </c>
      <c r="D340" s="117" t="s">
        <v>1720</v>
      </c>
      <c r="E340" s="117" t="s">
        <v>987</v>
      </c>
      <c r="F340" s="118" t="str">
        <f>IF(A340=0,"",HYPERLINK("#Matrice!"&amp;ADDRESS(3,4+MATCH(D340,Matrice!$E$3:$AOP$3,0)),"Découvrir les compétences associées"))</f>
        <v>Découvrir les compétences associées</v>
      </c>
    </row>
    <row r="341" spans="1:6" ht="33" customHeight="1">
      <c r="A341" s="98" t="str">
        <f t="shared" si="5"/>
        <v>01256</v>
      </c>
      <c r="B341" s="117" t="s">
        <v>2018</v>
      </c>
      <c r="C341" s="117" t="s">
        <v>1887</v>
      </c>
      <c r="D341" s="117" t="s">
        <v>1721</v>
      </c>
      <c r="E341" s="117" t="s">
        <v>925</v>
      </c>
      <c r="F341" s="118" t="str">
        <f>IF(A341=0,"",HYPERLINK("#Matrice!"&amp;ADDRESS(3,4+MATCH(D341,Matrice!$E$3:$AOP$3,0)),"Découvrir les compétences associées"))</f>
        <v>Découvrir les compétences associées</v>
      </c>
    </row>
    <row r="342" spans="1:6" ht="84.75" customHeight="1">
      <c r="A342" s="98" t="str">
        <f t="shared" si="5"/>
        <v>01257</v>
      </c>
      <c r="B342" s="117" t="s">
        <v>2018</v>
      </c>
      <c r="C342" s="117" t="s">
        <v>1887</v>
      </c>
      <c r="D342" s="117" t="s">
        <v>1722</v>
      </c>
      <c r="E342" s="117" t="s">
        <v>926</v>
      </c>
      <c r="F342" s="118" t="str">
        <f>IF(A342=0,"",HYPERLINK("#Matrice!"&amp;ADDRESS(3,4+MATCH(D342,Matrice!$E$3:$AOP$3,0)),"Découvrir les compétences associées"))</f>
        <v>Découvrir les compétences associées</v>
      </c>
    </row>
    <row r="343" spans="1:6" ht="33" customHeight="1">
      <c r="A343" s="98" t="str">
        <f t="shared" si="5"/>
        <v>01255</v>
      </c>
      <c r="B343" s="117" t="s">
        <v>2018</v>
      </c>
      <c r="C343" s="117" t="s">
        <v>1887</v>
      </c>
      <c r="D343" s="117" t="s">
        <v>1723</v>
      </c>
      <c r="E343" s="117" t="s">
        <v>962</v>
      </c>
      <c r="F343" s="118" t="str">
        <f>IF(A343=0,"",HYPERLINK("#Matrice!"&amp;ADDRESS(3,4+MATCH(D343,Matrice!$E$3:$AOP$3,0)),"Découvrir les compétences associées"))</f>
        <v>Découvrir les compétences associées</v>
      </c>
    </row>
    <row r="344" spans="1:6" ht="33" customHeight="1">
      <c r="A344" s="98" t="str">
        <f t="shared" si="5"/>
        <v>35312</v>
      </c>
      <c r="B344" s="117" t="s">
        <v>477</v>
      </c>
      <c r="C344" s="117" t="s">
        <v>935</v>
      </c>
      <c r="D344" s="117" t="s">
        <v>1724</v>
      </c>
      <c r="E344" s="117" t="s">
        <v>949</v>
      </c>
      <c r="F344" s="118" t="str">
        <f>IF(A344=0,"",HYPERLINK("#Matrice!"&amp;ADDRESS(3,4+MATCH(D344,Matrice!$E$3:$AOP$3,0)),"Découvrir les compétences associées"))</f>
        <v>Découvrir les compétences associées</v>
      </c>
    </row>
    <row r="345" spans="1:6" ht="33" customHeight="1">
      <c r="A345" s="98" t="str">
        <f t="shared" si="5"/>
        <v>35326</v>
      </c>
      <c r="B345" s="117" t="s">
        <v>477</v>
      </c>
      <c r="C345" s="117" t="s">
        <v>935</v>
      </c>
      <c r="D345" s="117" t="s">
        <v>1725</v>
      </c>
      <c r="E345" s="117" t="s">
        <v>948</v>
      </c>
      <c r="F345" s="118" t="str">
        <f>IF(A345=0,"",HYPERLINK("#Matrice!"&amp;ADDRESS(3,4+MATCH(D345,Matrice!$E$3:$AOP$3,0)),"Découvrir les compétences associées"))</f>
        <v>Découvrir les compétences associées</v>
      </c>
    </row>
    <row r="346" spans="1:6" ht="33" customHeight="1">
      <c r="A346" s="98" t="str">
        <f t="shared" si="5"/>
        <v>35581</v>
      </c>
      <c r="B346" s="117" t="s">
        <v>477</v>
      </c>
      <c r="C346" s="117" t="s">
        <v>935</v>
      </c>
      <c r="D346" s="117" t="s">
        <v>1726</v>
      </c>
      <c r="E346" s="117" t="s">
        <v>962</v>
      </c>
      <c r="F346" s="118" t="str">
        <f>IF(A346=0,"",HYPERLINK("#Matrice!"&amp;ADDRESS(3,4+MATCH(D346,Matrice!$E$3:$AOP$3,0)),"Découvrir les compétences associées"))</f>
        <v>Découvrir les compétences associées</v>
      </c>
    </row>
    <row r="347" spans="1:6" ht="33" customHeight="1">
      <c r="A347" s="98" t="str">
        <f t="shared" si="5"/>
        <v>35355</v>
      </c>
      <c r="B347" s="117" t="s">
        <v>2018</v>
      </c>
      <c r="C347" s="117" t="s">
        <v>1887</v>
      </c>
      <c r="D347" s="117" t="s">
        <v>1727</v>
      </c>
      <c r="E347" s="117" t="s">
        <v>949</v>
      </c>
      <c r="F347" s="118" t="str">
        <f>IF(A347=0,"",HYPERLINK("#Matrice!"&amp;ADDRESS(3,4+MATCH(D347,Matrice!$E$3:$AOP$3,0)),"Découvrir les compétences associées"))</f>
        <v>Découvrir les compétences associées</v>
      </c>
    </row>
    <row r="348" spans="1:6" ht="33" customHeight="1">
      <c r="A348" s="98" t="str">
        <f t="shared" si="5"/>
        <v>35356</v>
      </c>
      <c r="B348" s="117" t="s">
        <v>2018</v>
      </c>
      <c r="C348" s="117" t="s">
        <v>1887</v>
      </c>
      <c r="D348" s="117" t="s">
        <v>1728</v>
      </c>
      <c r="E348" s="117" t="s">
        <v>948</v>
      </c>
      <c r="F348" s="118" t="str">
        <f>IF(A348=0,"",HYPERLINK("#Matrice!"&amp;ADDRESS(3,4+MATCH(D348,Matrice!$E$3:$AOP$3,0)),"Découvrir les compétences associées"))</f>
        <v>Découvrir les compétences associées</v>
      </c>
    </row>
    <row r="349" spans="1:6" ht="33" customHeight="1">
      <c r="A349" s="98" t="str">
        <f t="shared" si="5"/>
        <v>35357</v>
      </c>
      <c r="B349" s="117" t="s">
        <v>2018</v>
      </c>
      <c r="C349" s="117" t="s">
        <v>1887</v>
      </c>
      <c r="D349" s="117" t="s">
        <v>1729</v>
      </c>
      <c r="E349" s="117" t="s">
        <v>947</v>
      </c>
      <c r="F349" s="118" t="str">
        <f>IF(A349=0,"",HYPERLINK("#Matrice!"&amp;ADDRESS(3,4+MATCH(D349,Matrice!$E$3:$AOP$3,0)),"Découvrir les compétences associées"))</f>
        <v>Découvrir les compétences associées</v>
      </c>
    </row>
    <row r="350" spans="1:6" ht="33" customHeight="1">
      <c r="A350" s="98" t="str">
        <f t="shared" si="5"/>
        <v>48889</v>
      </c>
      <c r="B350" s="117" t="s">
        <v>2454</v>
      </c>
      <c r="C350" s="117" t="s">
        <v>2468</v>
      </c>
      <c r="D350" s="117" t="s">
        <v>1731</v>
      </c>
      <c r="E350" s="117" t="s">
        <v>947</v>
      </c>
      <c r="F350" s="118" t="str">
        <f>IF(A350=0,"",HYPERLINK("#Matrice!"&amp;ADDRESS(3,4+MATCH(D350,Matrice!$E$3:$AOP$3,0)),"Découvrir les compétences associées"))</f>
        <v>Découvrir les compétences associées</v>
      </c>
    </row>
    <row r="351" spans="1:6" ht="33" customHeight="1">
      <c r="A351" s="98" t="str">
        <f t="shared" si="5"/>
        <v>48890</v>
      </c>
      <c r="B351" s="117" t="s">
        <v>2454</v>
      </c>
      <c r="C351" s="117" t="s">
        <v>2468</v>
      </c>
      <c r="D351" s="117" t="s">
        <v>447</v>
      </c>
      <c r="E351" s="117" t="s">
        <v>948</v>
      </c>
      <c r="F351" s="118" t="str">
        <f>IF(A351=0,"",HYPERLINK("#Matrice!"&amp;ADDRESS(3,4+MATCH(D351,Matrice!$E$3:$AOP$3,0)),"Découvrir les compétences associées"))</f>
        <v>Découvrir les compétences associées</v>
      </c>
    </row>
    <row r="352" spans="1:6" ht="33" customHeight="1">
      <c r="A352" s="98" t="str">
        <f t="shared" si="5"/>
        <v>48891</v>
      </c>
      <c r="B352" s="117" t="s">
        <v>2454</v>
      </c>
      <c r="C352" s="117" t="s">
        <v>2468</v>
      </c>
      <c r="D352" s="117" t="s">
        <v>448</v>
      </c>
      <c r="E352" s="117" t="s">
        <v>949</v>
      </c>
      <c r="F352" s="118" t="str">
        <f>IF(A352=0,"",HYPERLINK("#Matrice!"&amp;ADDRESS(3,4+MATCH(D352,Matrice!$E$3:$AOP$3,0)),"Découvrir les compétences associées"))</f>
        <v>Découvrir les compétences associées</v>
      </c>
    </row>
    <row r="353" spans="1:6" ht="33" customHeight="1">
      <c r="A353" s="98" t="str">
        <f t="shared" si="5"/>
        <v>35457</v>
      </c>
      <c r="B353" s="117" t="s">
        <v>2018</v>
      </c>
      <c r="C353" s="117" t="s">
        <v>1730</v>
      </c>
      <c r="D353" s="117" t="s">
        <v>1732</v>
      </c>
      <c r="E353" s="117" t="s">
        <v>947</v>
      </c>
      <c r="F353" s="118" t="str">
        <f>IF(A353=0,"",HYPERLINK("#Matrice!"&amp;ADDRESS(3,4+MATCH(D353,Matrice!$E$3:$AOP$3,0)),"Découvrir les compétences associées"))</f>
        <v>Découvrir les compétences associées</v>
      </c>
    </row>
    <row r="354" spans="1:6" ht="33" customHeight="1">
      <c r="A354" s="98" t="str">
        <f t="shared" si="5"/>
        <v>35394</v>
      </c>
      <c r="B354" s="117" t="s">
        <v>2018</v>
      </c>
      <c r="C354" s="117" t="s">
        <v>1730</v>
      </c>
      <c r="D354" s="117" t="s">
        <v>1733</v>
      </c>
      <c r="E354" s="117" t="s">
        <v>948</v>
      </c>
      <c r="F354" s="118" t="str">
        <f>IF(A354=0,"",HYPERLINK("#Matrice!"&amp;ADDRESS(3,4+MATCH(D354,Matrice!$E$3:$AOP$3,0)),"Découvrir les compétences associées"))</f>
        <v>Découvrir les compétences associées</v>
      </c>
    </row>
    <row r="355" spans="1:6" ht="33" customHeight="1">
      <c r="A355" s="98" t="str">
        <f t="shared" si="5"/>
        <v>35395</v>
      </c>
      <c r="B355" s="117" t="s">
        <v>2018</v>
      </c>
      <c r="C355" s="117" t="s">
        <v>1730</v>
      </c>
      <c r="D355" s="117" t="s">
        <v>1734</v>
      </c>
      <c r="E355" s="117" t="s">
        <v>949</v>
      </c>
      <c r="F355" s="118" t="str">
        <f>IF(A355=0,"",HYPERLINK("#Matrice!"&amp;ADDRESS(3,4+MATCH(D355,Matrice!$E$3:$AOP$3,0)),"Découvrir les compétences associées"))</f>
        <v>Découvrir les compétences associées</v>
      </c>
    </row>
    <row r="356" spans="1:6" ht="33" customHeight="1">
      <c r="A356" s="98" t="str">
        <f t="shared" si="5"/>
        <v>27028</v>
      </c>
      <c r="B356" s="117" t="s">
        <v>2018</v>
      </c>
      <c r="C356" s="117" t="s">
        <v>1887</v>
      </c>
      <c r="D356" s="117" t="s">
        <v>1735</v>
      </c>
      <c r="E356" s="117" t="s">
        <v>925</v>
      </c>
      <c r="F356" s="118" t="str">
        <f>IF(A356=0,"",HYPERLINK("#Matrice!"&amp;ADDRESS(3,4+MATCH(D356,Matrice!$E$3:$AOP$3,0)),"Découvrir les compétences associées"))</f>
        <v>Découvrir les compétences associées</v>
      </c>
    </row>
    <row r="357" spans="1:6" ht="33" customHeight="1">
      <c r="A357" s="98" t="str">
        <f t="shared" si="5"/>
        <v>37136</v>
      </c>
      <c r="B357" s="117" t="s">
        <v>476</v>
      </c>
      <c r="C357" s="117" t="s">
        <v>2471</v>
      </c>
      <c r="D357" s="117" t="s">
        <v>2329</v>
      </c>
      <c r="E357" s="117" t="s">
        <v>926</v>
      </c>
      <c r="F357" s="118" t="e">
        <f>IF(A357=0,"",HYPERLINK("#Matrice!"&amp;ADDRESS(3,4+MATCH(D357,Matrice!$E$3:$AOP$3,0)),"Découvrir les compétences associées"))</f>
        <v>#N/A</v>
      </c>
    </row>
    <row r="358" spans="1:6" ht="33" customHeight="1">
      <c r="A358" s="98" t="str">
        <f t="shared" si="5"/>
        <v>35529</v>
      </c>
      <c r="B358" s="117" t="e">
        <v>#N/A</v>
      </c>
      <c r="C358" s="117" t="e">
        <v>#N/A</v>
      </c>
      <c r="D358" s="117" t="s">
        <v>1737</v>
      </c>
      <c r="E358" s="117" t="s">
        <v>987</v>
      </c>
      <c r="F358" s="118" t="str">
        <f>IF(A358=0,"",HYPERLINK("#Matrice!"&amp;ADDRESS(3,4+MATCH(D358,Matrice!$E$3:$AOP$3,0)),"Découvrir les compétences associées"))</f>
        <v>Découvrir les compétences associées</v>
      </c>
    </row>
    <row r="359" spans="1:6" ht="33" customHeight="1">
      <c r="A359" s="98" t="str">
        <f t="shared" si="5"/>
        <v>35206</v>
      </c>
      <c r="B359" s="117" t="s">
        <v>476</v>
      </c>
      <c r="C359" s="117" t="s">
        <v>1876</v>
      </c>
      <c r="D359" s="117" t="s">
        <v>1738</v>
      </c>
      <c r="E359" s="117" t="s">
        <v>987</v>
      </c>
      <c r="F359" s="118" t="str">
        <f>IF(A359=0,"",HYPERLINK("#Matrice!"&amp;ADDRESS(3,4+MATCH(D359,Matrice!$E$3:$AOP$3,0)),"Découvrir les compétences associées"))</f>
        <v>Découvrir les compétences associées</v>
      </c>
    </row>
    <row r="360" spans="1:6" ht="33" customHeight="1">
      <c r="A360" s="98" t="str">
        <f t="shared" si="5"/>
        <v>35203</v>
      </c>
      <c r="B360" s="117" t="s">
        <v>476</v>
      </c>
      <c r="C360" s="117" t="s">
        <v>1875</v>
      </c>
      <c r="D360" s="117" t="s">
        <v>1739</v>
      </c>
      <c r="E360" s="117" t="s">
        <v>987</v>
      </c>
      <c r="F360" s="118" t="str">
        <f>IF(A360=0,"",HYPERLINK("#Matrice!"&amp;ADDRESS(3,4+MATCH(D360,Matrice!$E$3:$AOP$3,0)),"Découvrir les compétences associées"))</f>
        <v>Découvrir les compétences associées</v>
      </c>
    </row>
    <row r="361" spans="1:6" ht="33" customHeight="1">
      <c r="A361" s="98" t="str">
        <f t="shared" si="5"/>
        <v>29628</v>
      </c>
      <c r="B361" s="117" t="s">
        <v>476</v>
      </c>
      <c r="C361" s="117" t="s">
        <v>1689</v>
      </c>
      <c r="D361" s="117" t="s">
        <v>1740</v>
      </c>
      <c r="E361" s="117" t="s">
        <v>1569</v>
      </c>
      <c r="F361" s="118" t="str">
        <f>IF(A361=0,"",HYPERLINK("#Matrice!"&amp;ADDRESS(3,4+MATCH(D361,Matrice!$E$3:$AOP$3,0)),"Découvrir les compétences associées"))</f>
        <v>Découvrir les compétences associées</v>
      </c>
    </row>
    <row r="362" spans="1:6" ht="33" customHeight="1">
      <c r="A362" s="98" t="str">
        <f t="shared" si="5"/>
        <v>29682</v>
      </c>
      <c r="B362" s="117" t="s">
        <v>476</v>
      </c>
      <c r="C362" s="117" t="s">
        <v>1741</v>
      </c>
      <c r="D362" s="117" t="s">
        <v>1742</v>
      </c>
      <c r="E362" s="117" t="s">
        <v>1569</v>
      </c>
      <c r="F362" s="118" t="str">
        <f>IF(A362=0,"",HYPERLINK("#Matrice!"&amp;ADDRESS(3,4+MATCH(D362,Matrice!$E$3:$AOP$3,0)),"Découvrir les compétences associées"))</f>
        <v>Découvrir les compétences associées</v>
      </c>
    </row>
    <row r="363" spans="1:6" ht="33" customHeight="1">
      <c r="A363" s="98" t="str">
        <f t="shared" si="5"/>
        <v>49899</v>
      </c>
      <c r="B363" s="117" t="s">
        <v>476</v>
      </c>
      <c r="C363" s="117" t="s">
        <v>1741</v>
      </c>
      <c r="D363" s="117" t="s">
        <v>1743</v>
      </c>
      <c r="E363" s="117" t="s">
        <v>987</v>
      </c>
      <c r="F363" s="118" t="str">
        <f>IF(A363=0,"",HYPERLINK("#Matrice!"&amp;ADDRESS(3,4+MATCH(D363,Matrice!$E$3:$AOP$3,0)),"Découvrir les compétences associées"))</f>
        <v>Découvrir les compétences associées</v>
      </c>
    </row>
    <row r="364" spans="1:6" ht="33" customHeight="1">
      <c r="A364" s="98" t="str">
        <f t="shared" si="5"/>
        <v>35216</v>
      </c>
      <c r="B364" s="117" t="s">
        <v>476</v>
      </c>
      <c r="C364" s="117" t="s">
        <v>1741</v>
      </c>
      <c r="D364" s="117" t="s">
        <v>1744</v>
      </c>
      <c r="E364" s="117" t="s">
        <v>987</v>
      </c>
      <c r="F364" s="118" t="str">
        <f>IF(A364=0,"",HYPERLINK("#Matrice!"&amp;ADDRESS(3,4+MATCH(D364,Matrice!$E$3:$AOP$3,0)),"Découvrir les compétences associées"))</f>
        <v>Découvrir les compétences associées</v>
      </c>
    </row>
    <row r="365" spans="1:6" ht="33" customHeight="1">
      <c r="A365" s="98" t="str">
        <f t="shared" si="5"/>
        <v>35297</v>
      </c>
      <c r="B365" s="117" t="s">
        <v>476</v>
      </c>
      <c r="C365" s="117" t="s">
        <v>1741</v>
      </c>
      <c r="D365" s="117" t="s">
        <v>1745</v>
      </c>
      <c r="E365" s="117" t="s">
        <v>987</v>
      </c>
      <c r="F365" s="118" t="str">
        <f>IF(A365=0,"",HYPERLINK("#Matrice!"&amp;ADDRESS(3,4+MATCH(D365,Matrice!$E$3:$AOP$3,0)),"Découvrir les compétences associées"))</f>
        <v>Découvrir les compétences associées</v>
      </c>
    </row>
    <row r="366" spans="1:6" ht="33" customHeight="1">
      <c r="A366" s="98" t="str">
        <f t="shared" si="5"/>
        <v>37436</v>
      </c>
      <c r="B366" s="117" t="s">
        <v>476</v>
      </c>
      <c r="C366" s="117" t="s">
        <v>2326</v>
      </c>
      <c r="D366" s="117" t="s">
        <v>2333</v>
      </c>
      <c r="E366" s="117" t="s">
        <v>926</v>
      </c>
      <c r="F366" s="118" t="e">
        <f>IF(A366=0,"",HYPERLINK("#Matrice!"&amp;ADDRESS(3,4+MATCH(D366,Matrice!$E$3:$AOP$3,0)),"Découvrir les compétences associées"))</f>
        <v>#N/A</v>
      </c>
    </row>
    <row r="367" spans="1:6" ht="33" customHeight="1">
      <c r="A367" s="98" t="str">
        <f t="shared" si="5"/>
        <v>37425</v>
      </c>
      <c r="B367" s="117" t="s">
        <v>476</v>
      </c>
      <c r="C367" s="117" t="s">
        <v>2326</v>
      </c>
      <c r="D367" s="117" t="s">
        <v>2331</v>
      </c>
      <c r="E367" s="117" t="s">
        <v>925</v>
      </c>
      <c r="F367" s="118" t="e">
        <f>IF(A367=0,"",HYPERLINK("#Matrice!"&amp;ADDRESS(3,4+MATCH(D367,Matrice!$E$3:$AOP$3,0)),"Découvrir les compétences associées"))</f>
        <v>#N/A</v>
      </c>
    </row>
    <row r="368" spans="1:6" ht="33" customHeight="1">
      <c r="A368" s="98" t="str">
        <f t="shared" si="5"/>
        <v>35524</v>
      </c>
      <c r="B368" s="117" t="e">
        <v>#N/A</v>
      </c>
      <c r="C368" s="117" t="e">
        <v>#N/A</v>
      </c>
      <c r="D368" s="117" t="s">
        <v>1750</v>
      </c>
      <c r="E368" s="117" t="s">
        <v>987</v>
      </c>
      <c r="F368" s="118" t="str">
        <f>IF(A368=0,"",HYPERLINK("#Matrice!"&amp;ADDRESS(3,4+MATCH(D368,Matrice!$E$3:$AOP$3,0)),"Découvrir les compétences associées"))</f>
        <v>Découvrir les compétences associées</v>
      </c>
    </row>
    <row r="369" spans="1:6" ht="33" customHeight="1">
      <c r="A369" s="98" t="str">
        <f t="shared" si="5"/>
        <v>47236</v>
      </c>
      <c r="B369" s="117" t="s">
        <v>476</v>
      </c>
      <c r="C369" s="117" t="s">
        <v>1878</v>
      </c>
      <c r="D369" s="117" t="s">
        <v>1751</v>
      </c>
      <c r="E369" s="117" t="s">
        <v>926</v>
      </c>
      <c r="F369" s="118" t="str">
        <f>IF(A369=0,"",HYPERLINK("#Matrice!"&amp;ADDRESS(3,4+MATCH(D369,Matrice!$E$3:$AOP$3,0)),"Découvrir les compétences associées"))</f>
        <v>Découvrir les compétences associées</v>
      </c>
    </row>
    <row r="370" spans="1:6" ht="33" customHeight="1">
      <c r="A370" s="98" t="str">
        <f t="shared" si="5"/>
        <v>35225</v>
      </c>
      <c r="B370" s="117" t="e">
        <v>#N/A</v>
      </c>
      <c r="C370" s="117" t="e">
        <v>#N/A</v>
      </c>
      <c r="D370" s="117" t="s">
        <v>1752</v>
      </c>
      <c r="E370" s="117" t="s">
        <v>987</v>
      </c>
      <c r="F370" s="118" t="str">
        <f>IF(A370=0,"",HYPERLINK("#Matrice!"&amp;ADDRESS(3,4+MATCH(D370,Matrice!$E$3:$AOP$3,0)),"Découvrir les compétences associées"))</f>
        <v>Découvrir les compétences associées</v>
      </c>
    </row>
    <row r="371" spans="1:6" ht="75" customHeight="1">
      <c r="A371" s="98" t="str">
        <f t="shared" si="5"/>
        <v>29862</v>
      </c>
      <c r="B371" s="117" t="s">
        <v>477</v>
      </c>
      <c r="C371" s="117" t="s">
        <v>935</v>
      </c>
      <c r="D371" s="117" t="s">
        <v>2065</v>
      </c>
      <c r="E371" s="117" t="s">
        <v>925</v>
      </c>
      <c r="F371" s="118" t="str">
        <f>IF(A371=0,"",HYPERLINK("#Matrice!"&amp;ADDRESS(3,4+MATCH(D371,Matrice!$E$3:$AOP$3,0)),"Découvrir les compétences associées"))</f>
        <v>Découvrir les compétences associées</v>
      </c>
    </row>
    <row r="372" spans="1:6" ht="67.5" customHeight="1">
      <c r="A372" s="98" t="str">
        <f t="shared" si="5"/>
        <v>27032</v>
      </c>
      <c r="B372" s="117" t="s">
        <v>477</v>
      </c>
      <c r="C372" s="117" t="s">
        <v>935</v>
      </c>
      <c r="D372" s="117" t="s">
        <v>2064</v>
      </c>
      <c r="E372" s="117" t="s">
        <v>926</v>
      </c>
      <c r="F372" s="118" t="str">
        <f>IF(A372=0,"",HYPERLINK("#Matrice!"&amp;ADDRESS(3,4+MATCH(D372,Matrice!$E$3:$AOP$3,0)),"Découvrir les compétences associées"))</f>
        <v>Découvrir les compétences associées</v>
      </c>
    </row>
    <row r="373" spans="1:6" ht="33" customHeight="1">
      <c r="A373" s="98" t="str">
        <f t="shared" si="5"/>
        <v>29871</v>
      </c>
      <c r="B373" s="117" t="s">
        <v>477</v>
      </c>
      <c r="C373" s="117" t="s">
        <v>1882</v>
      </c>
      <c r="D373" s="117" t="s">
        <v>1753</v>
      </c>
      <c r="E373" s="117" t="s">
        <v>987</v>
      </c>
      <c r="F373" s="118" t="str">
        <f>IF(A373=0,"",HYPERLINK("#Matrice!"&amp;ADDRESS(3,4+MATCH(D373,Matrice!$E$3:$AOP$3,0)),"Découvrir les compétences associées"))</f>
        <v>Découvrir les compétences associées</v>
      </c>
    </row>
    <row r="374" spans="1:6" ht="33" customHeight="1">
      <c r="A374" s="98" t="str">
        <f t="shared" si="5"/>
        <v>REDCS</v>
      </c>
      <c r="B374" s="117" t="e">
        <v>#N/A</v>
      </c>
      <c r="C374" s="117" t="e">
        <v>#N/A</v>
      </c>
      <c r="D374" s="117" t="s">
        <v>295</v>
      </c>
      <c r="E374" s="117" t="s">
        <v>396</v>
      </c>
      <c r="F374" s="118" t="str">
        <f>IF(A374=0,"",HYPERLINK("#Matrice!"&amp;ADDRESS(3,4+MATCH(D374,Matrice!$E$3:$AOP$3,0)),"Découvrir les compétences associées"))</f>
        <v>Découvrir les compétences associées</v>
      </c>
    </row>
    <row r="375" spans="1:6" ht="33" customHeight="1">
      <c r="A375" s="98" t="str">
        <f t="shared" si="5"/>
        <v>35306</v>
      </c>
      <c r="B375" s="117" t="e">
        <v>#N/A</v>
      </c>
      <c r="C375" s="117" t="e">
        <v>#N/A</v>
      </c>
      <c r="D375" s="117" t="s">
        <v>1754</v>
      </c>
      <c r="E375" s="117" t="s">
        <v>987</v>
      </c>
      <c r="F375" s="118" t="str">
        <f>IF(A375=0,"",HYPERLINK("#Matrice!"&amp;ADDRESS(3,4+MATCH(D375,Matrice!$E$3:$AOP$3,0)),"Découvrir les compétences associées"))</f>
        <v>Découvrir les compétences associées</v>
      </c>
    </row>
    <row r="376" spans="1:6" ht="33" customHeight="1">
      <c r="A376" s="98" t="str">
        <f t="shared" si="5"/>
        <v>35370</v>
      </c>
      <c r="B376" s="117" t="s">
        <v>203</v>
      </c>
      <c r="C376" s="117" t="s">
        <v>231</v>
      </c>
      <c r="D376" s="117" t="s">
        <v>1755</v>
      </c>
      <c r="E376" s="117" t="s">
        <v>926</v>
      </c>
      <c r="F376" s="118" t="str">
        <f>IF(A376=0,"",HYPERLINK("#Matrice!"&amp;ADDRESS(3,4+MATCH(D376,Matrice!$E$3:$AOP$3,0)),"Découvrir les compétences associées"))</f>
        <v>Découvrir les compétences associées</v>
      </c>
    </row>
    <row r="377" spans="1:6" ht="33" customHeight="1">
      <c r="A377" s="98" t="str">
        <f t="shared" si="5"/>
        <v>RESCO</v>
      </c>
      <c r="B377" s="117" t="e">
        <v>#N/A</v>
      </c>
      <c r="C377" s="117" t="e">
        <v>#N/A</v>
      </c>
      <c r="D377" s="117" t="s">
        <v>296</v>
      </c>
      <c r="E377" s="117" t="s">
        <v>396</v>
      </c>
      <c r="F377" s="118" t="str">
        <f>IF(A377=0,"",HYPERLINK("#Matrice!"&amp;ADDRESS(3,4+MATCH(D377,Matrice!$E$3:$AOP$3,0)),"Découvrir les compétences associées"))</f>
        <v>Découvrir les compétences associées</v>
      </c>
    </row>
    <row r="378" spans="1:6" ht="33" customHeight="1">
      <c r="A378" s="98" t="str">
        <f t="shared" si="5"/>
        <v>RESGC</v>
      </c>
      <c r="B378" s="117" t="e">
        <v>#N/A</v>
      </c>
      <c r="C378" s="117" t="e">
        <v>#N/A</v>
      </c>
      <c r="D378" s="117" t="s">
        <v>355</v>
      </c>
      <c r="E378" s="117" t="s">
        <v>399</v>
      </c>
      <c r="F378" s="118" t="str">
        <f>IF(A378=0,"",HYPERLINK("#Matrice!"&amp;ADDRESS(3,4+MATCH(D378,Matrice!$E$3:$AOP$3,0)),"Découvrir les compétences associées"))</f>
        <v>Découvrir les compétences associées</v>
      </c>
    </row>
    <row r="379" spans="1:6" ht="33" customHeight="1">
      <c r="A379" s="98" t="str">
        <f t="shared" si="5"/>
        <v>29658</v>
      </c>
      <c r="B379" s="117" t="e">
        <v>#N/A</v>
      </c>
      <c r="C379" s="117" t="e">
        <v>#N/A</v>
      </c>
      <c r="D379" s="117" t="s">
        <v>1756</v>
      </c>
      <c r="E379" s="117" t="s">
        <v>1569</v>
      </c>
      <c r="F379" s="118" t="str">
        <f>IF(A379=0,"",HYPERLINK("#Matrice!"&amp;ADDRESS(3,4+MATCH(D379,Matrice!$E$3:$AOP$3,0)),"Découvrir les compétences associées"))</f>
        <v>Découvrir les compétences associées</v>
      </c>
    </row>
    <row r="380" spans="1:6" ht="33" customHeight="1">
      <c r="A380" s="98" t="str">
        <f t="shared" si="5"/>
        <v>35007</v>
      </c>
      <c r="B380" s="117" t="e">
        <v>#N/A</v>
      </c>
      <c r="C380" s="117" t="e">
        <v>#N/A</v>
      </c>
      <c r="D380" s="117" t="s">
        <v>1757</v>
      </c>
      <c r="E380" s="117" t="s">
        <v>987</v>
      </c>
      <c r="F380" s="118" t="str">
        <f>IF(A380=0,"",HYPERLINK("#Matrice!"&amp;ADDRESS(3,4+MATCH(D380,Matrice!$E$3:$AOP$3,0)),"Découvrir les compétences associées"))</f>
        <v>Découvrir les compétences associées</v>
      </c>
    </row>
    <row r="381" spans="1:6" ht="33" customHeight="1">
      <c r="A381" s="98" t="str">
        <f t="shared" si="5"/>
        <v>35006</v>
      </c>
      <c r="B381" s="117" t="s">
        <v>474</v>
      </c>
      <c r="C381" s="117" t="s">
        <v>483</v>
      </c>
      <c r="D381" s="117" t="s">
        <v>1758</v>
      </c>
      <c r="E381" s="117" t="s">
        <v>987</v>
      </c>
      <c r="F381" s="118" t="str">
        <f>IF(A381=0,"",HYPERLINK("#Matrice!"&amp;ADDRESS(3,4+MATCH(D381,Matrice!$E$3:$AOP$3,0)),"Découvrir les compétences associées"))</f>
        <v>Découvrir les compétences associées</v>
      </c>
    </row>
    <row r="382" spans="1:6" ht="33" customHeight="1">
      <c r="A382" s="98" t="str">
        <f t="shared" si="5"/>
        <v>48206</v>
      </c>
      <c r="B382" s="117" t="e">
        <v>#N/A</v>
      </c>
      <c r="C382" s="117" t="e">
        <v>#N/A</v>
      </c>
      <c r="D382" s="117" t="s">
        <v>1759</v>
      </c>
      <c r="E382" s="117" t="s">
        <v>987</v>
      </c>
      <c r="F382" s="118" t="str">
        <f>IF(A382=0,"",HYPERLINK("#Matrice!"&amp;ADDRESS(3,4+MATCH(D382,Matrice!$E$3:$AOP$3,0)),"Découvrir les compétences associées"))</f>
        <v>Découvrir les compétences associées</v>
      </c>
    </row>
    <row r="383" spans="1:6" ht="33" customHeight="1">
      <c r="A383" s="98" t="str">
        <f t="shared" si="5"/>
        <v>35375</v>
      </c>
      <c r="B383" s="117" t="s">
        <v>203</v>
      </c>
      <c r="C383" s="117" t="s">
        <v>231</v>
      </c>
      <c r="D383" s="117" t="s">
        <v>1760</v>
      </c>
      <c r="E383" s="117" t="s">
        <v>925</v>
      </c>
      <c r="F383" s="118" t="str">
        <f>IF(A383=0,"",HYPERLINK("#Matrice!"&amp;ADDRESS(3,4+MATCH(D383,Matrice!$E$3:$AOP$3,0)),"Découvrir les compétences associées"))</f>
        <v>Découvrir les compétences associées</v>
      </c>
    </row>
    <row r="384" spans="1:6" ht="33" customHeight="1">
      <c r="A384" s="98" t="str">
        <f t="shared" si="5"/>
        <v>29577</v>
      </c>
      <c r="B384" s="117" t="s">
        <v>203</v>
      </c>
      <c r="C384" s="117" t="s">
        <v>231</v>
      </c>
      <c r="D384" s="117" t="s">
        <v>1761</v>
      </c>
      <c r="E384" s="117" t="s">
        <v>987</v>
      </c>
      <c r="F384" s="118" t="str">
        <f>IF(A384=0,"",HYPERLINK("#Matrice!"&amp;ADDRESS(3,4+MATCH(D384,Matrice!$E$3:$AOP$3,0)),"Découvrir les compétences associées"))</f>
        <v>Découvrir les compétences associées</v>
      </c>
    </row>
    <row r="385" spans="1:6" ht="33" customHeight="1">
      <c r="A385" s="98" t="str">
        <f t="shared" si="5"/>
        <v>29881</v>
      </c>
      <c r="B385" s="117" t="s">
        <v>203</v>
      </c>
      <c r="C385" s="117" t="s">
        <v>231</v>
      </c>
      <c r="D385" s="117" t="s">
        <v>1762</v>
      </c>
      <c r="E385" s="117" t="s">
        <v>987</v>
      </c>
      <c r="F385" s="118" t="str">
        <f>IF(A385=0,"",HYPERLINK("#Matrice!"&amp;ADDRESS(3,4+MATCH(D385,Matrice!$E$3:$AOP$3,0)),"Découvrir les compétences associées"))</f>
        <v>Découvrir les compétences associées</v>
      </c>
    </row>
    <row r="386" spans="1:6" ht="33" customHeight="1">
      <c r="A386" s="98" t="str">
        <f t="shared" si="5"/>
        <v>45149</v>
      </c>
      <c r="B386" s="117" t="s">
        <v>203</v>
      </c>
      <c r="C386" s="117" t="s">
        <v>231</v>
      </c>
      <c r="D386" s="117" t="s">
        <v>1763</v>
      </c>
      <c r="E386" s="117" t="s">
        <v>987</v>
      </c>
      <c r="F386" s="118" t="str">
        <f>IF(A386=0,"",HYPERLINK("#Matrice!"&amp;ADDRESS(3,4+MATCH(D386,Matrice!$E$3:$AOP$3,0)),"Découvrir les compétences associées"))</f>
        <v>Découvrir les compétences associées</v>
      </c>
    </row>
    <row r="387" spans="1:6" ht="33" customHeight="1">
      <c r="A387" s="98" t="str">
        <f t="shared" si="5"/>
        <v>29720</v>
      </c>
      <c r="B387" s="117" t="s">
        <v>203</v>
      </c>
      <c r="C387" s="117" t="s">
        <v>231</v>
      </c>
      <c r="D387" s="117" t="s">
        <v>1764</v>
      </c>
      <c r="E387" s="117" t="s">
        <v>1569</v>
      </c>
      <c r="F387" s="118" t="str">
        <f>IF(A387=0,"",HYPERLINK("#Matrice!"&amp;ADDRESS(3,4+MATCH(D387,Matrice!$E$3:$AOP$3,0)),"Découvrir les compétences associées"))</f>
        <v>Découvrir les compétences associées</v>
      </c>
    </row>
    <row r="388" spans="1:6" ht="33" customHeight="1">
      <c r="A388" s="98" t="str">
        <f t="shared" si="5"/>
        <v>29876</v>
      </c>
      <c r="B388" s="117" t="s">
        <v>203</v>
      </c>
      <c r="C388" s="117" t="s">
        <v>231</v>
      </c>
      <c r="D388" s="117" t="s">
        <v>1765</v>
      </c>
      <c r="E388" s="117" t="s">
        <v>1573</v>
      </c>
      <c r="F388" s="118" t="str">
        <f>IF(A388=0,"",HYPERLINK("#Matrice!"&amp;ADDRESS(3,4+MATCH(D388,Matrice!$E$3:$AOP$3,0)),"Découvrir les compétences associées"))</f>
        <v>Découvrir les compétences associées</v>
      </c>
    </row>
    <row r="389" spans="1:6" ht="33" customHeight="1">
      <c r="A389" s="98" t="str">
        <f t="shared" si="5"/>
        <v>29168</v>
      </c>
      <c r="B389" s="117" t="s">
        <v>203</v>
      </c>
      <c r="C389" s="117" t="s">
        <v>231</v>
      </c>
      <c r="D389" s="117" t="s">
        <v>1766</v>
      </c>
      <c r="E389" s="117" t="s">
        <v>987</v>
      </c>
      <c r="F389" s="118" t="str">
        <f>IF(A389=0,"",HYPERLINK("#Matrice!"&amp;ADDRESS(3,4+MATCH(D389,Matrice!$E$3:$AOP$3,0)),"Découvrir les compétences associées"))</f>
        <v>Découvrir les compétences associées</v>
      </c>
    </row>
    <row r="390" spans="1:6" ht="33" customHeight="1">
      <c r="A390" s="98" t="str">
        <f t="shared" si="5"/>
        <v>29866</v>
      </c>
      <c r="B390" s="117" t="s">
        <v>203</v>
      </c>
      <c r="C390" s="117" t="s">
        <v>231</v>
      </c>
      <c r="D390" s="117" t="s">
        <v>1767</v>
      </c>
      <c r="E390" s="117" t="s">
        <v>987</v>
      </c>
      <c r="F390" s="118" t="str">
        <f>IF(A390=0,"",HYPERLINK("#Matrice!"&amp;ADDRESS(3,4+MATCH(D390,Matrice!$E$3:$AOP$3,0)),"Découvrir les compétences associées"))</f>
        <v>Découvrir les compétences associées</v>
      </c>
    </row>
    <row r="391" spans="1:6" ht="33" customHeight="1">
      <c r="A391" s="98" t="str">
        <f t="shared" si="5"/>
        <v>29523</v>
      </c>
      <c r="B391" s="117" t="s">
        <v>203</v>
      </c>
      <c r="C391" s="117" t="s">
        <v>231</v>
      </c>
      <c r="D391" s="117" t="s">
        <v>1768</v>
      </c>
      <c r="E391" s="117" t="s">
        <v>987</v>
      </c>
      <c r="F391" s="118" t="str">
        <f>IF(A391=0,"",HYPERLINK("#Matrice!"&amp;ADDRESS(3,4+MATCH(D391,Matrice!$E$3:$AOP$3,0)),"Découvrir les compétences associées"))</f>
        <v>Découvrir les compétences associées</v>
      </c>
    </row>
    <row r="392" spans="1:6" ht="33" customHeight="1">
      <c r="A392" s="98" t="str">
        <f t="shared" ref="A392:A455" si="6">LEFT(D392,5)</f>
        <v>29869</v>
      </c>
      <c r="B392" s="117" t="s">
        <v>203</v>
      </c>
      <c r="C392" s="117" t="s">
        <v>231</v>
      </c>
      <c r="D392" s="117" t="s">
        <v>1769</v>
      </c>
      <c r="E392" s="117" t="s">
        <v>987</v>
      </c>
      <c r="F392" s="118" t="str">
        <f>IF(A392=0,"",HYPERLINK("#Matrice!"&amp;ADDRESS(3,4+MATCH(D392,Matrice!$E$3:$AOP$3,0)),"Découvrir les compétences associées"))</f>
        <v>Découvrir les compétences associées</v>
      </c>
    </row>
    <row r="393" spans="1:6" ht="33" customHeight="1">
      <c r="A393" s="98" t="str">
        <f t="shared" si="6"/>
        <v>29863</v>
      </c>
      <c r="B393" s="117" t="s">
        <v>203</v>
      </c>
      <c r="C393" s="117" t="s">
        <v>231</v>
      </c>
      <c r="D393" s="117" t="s">
        <v>1770</v>
      </c>
      <c r="E393" s="117" t="s">
        <v>1569</v>
      </c>
      <c r="F393" s="118" t="str">
        <f>IF(A393=0,"",HYPERLINK("#Matrice!"&amp;ADDRESS(3,4+MATCH(D393,Matrice!$E$3:$AOP$3,0)),"Découvrir les compétences associées"))</f>
        <v>Découvrir les compétences associées</v>
      </c>
    </row>
    <row r="394" spans="1:6" s="119" customFormat="1" ht="33" customHeight="1">
      <c r="A394" s="98" t="str">
        <f t="shared" si="6"/>
        <v>29865</v>
      </c>
      <c r="B394" s="117" t="s">
        <v>203</v>
      </c>
      <c r="C394" s="117" t="s">
        <v>231</v>
      </c>
      <c r="D394" s="117" t="s">
        <v>1771</v>
      </c>
      <c r="E394" s="117" t="s">
        <v>987</v>
      </c>
      <c r="F394" s="118" t="str">
        <f>IF(A394=0,"",HYPERLINK("#Matrice!"&amp;ADDRESS(3,4+MATCH(D394,Matrice!$E$3:$AOP$3,0)),"Découvrir les compétences associées"))</f>
        <v>Découvrir les compétences associées</v>
      </c>
    </row>
    <row r="395" spans="1:6" ht="33" customHeight="1">
      <c r="A395" s="98" t="str">
        <f t="shared" si="6"/>
        <v>29867</v>
      </c>
      <c r="B395" s="117" t="s">
        <v>203</v>
      </c>
      <c r="C395" s="117" t="s">
        <v>231</v>
      </c>
      <c r="D395" s="117" t="s">
        <v>1772</v>
      </c>
      <c r="E395" s="117" t="s">
        <v>1569</v>
      </c>
      <c r="F395" s="118" t="str">
        <f>IF(A395=0,"",HYPERLINK("#Matrice!"&amp;ADDRESS(3,4+MATCH(D395,Matrice!$E$3:$AOP$3,0)),"Découvrir les compétences associées"))</f>
        <v>Découvrir les compétences associées</v>
      </c>
    </row>
    <row r="396" spans="1:6" ht="33" customHeight="1">
      <c r="A396" s="98" t="str">
        <f t="shared" si="6"/>
        <v>29894</v>
      </c>
      <c r="B396" s="117" t="s">
        <v>2454</v>
      </c>
      <c r="C396" s="117" t="s">
        <v>2456</v>
      </c>
      <c r="D396" s="117" t="s">
        <v>1773</v>
      </c>
      <c r="E396" s="117" t="s">
        <v>987</v>
      </c>
      <c r="F396" s="118" t="str">
        <f>IF(A396=0,"",HYPERLINK("#Matrice!"&amp;ADDRESS(3,4+MATCH(D396,Matrice!$E$3:$AOP$3,0)),"Découvrir les compétences associées"))</f>
        <v>Découvrir les compétences associées</v>
      </c>
    </row>
    <row r="397" spans="1:6" ht="33" customHeight="1">
      <c r="A397" s="98" t="str">
        <f t="shared" si="6"/>
        <v>29020</v>
      </c>
      <c r="B397" s="117" t="s">
        <v>2454</v>
      </c>
      <c r="C397" s="117" t="s">
        <v>2456</v>
      </c>
      <c r="D397" s="117" t="s">
        <v>1774</v>
      </c>
      <c r="E397" s="117" t="s">
        <v>987</v>
      </c>
      <c r="F397" s="118" t="str">
        <f>IF(A397=0,"",HYPERLINK("#Matrice!"&amp;ADDRESS(3,4+MATCH(D397,Matrice!$E$3:$AOP$3,0)),"Découvrir les compétences associées"))</f>
        <v>Découvrir les compétences associées</v>
      </c>
    </row>
    <row r="398" spans="1:6" ht="33" customHeight="1">
      <c r="A398" s="98" t="str">
        <f t="shared" si="6"/>
        <v>29872</v>
      </c>
      <c r="B398" s="117" t="s">
        <v>476</v>
      </c>
      <c r="C398" s="117" t="s">
        <v>1677</v>
      </c>
      <c r="D398" s="117" t="s">
        <v>1775</v>
      </c>
      <c r="E398" s="117" t="s">
        <v>987</v>
      </c>
      <c r="F398" s="118" t="str">
        <f>IF(A398=0,"",HYPERLINK("#Matrice!"&amp;ADDRESS(3,4+MATCH(D398,Matrice!$E$3:$AOP$3,0)),"Découvrir les compétences associées"))</f>
        <v>Découvrir les compétences associées</v>
      </c>
    </row>
    <row r="399" spans="1:6" ht="33" customHeight="1">
      <c r="A399" s="98" t="str">
        <f t="shared" si="6"/>
        <v>49032</v>
      </c>
      <c r="B399" s="117" t="s">
        <v>2018</v>
      </c>
      <c r="C399" s="117" t="s">
        <v>1886</v>
      </c>
      <c r="D399" s="117" t="s">
        <v>1776</v>
      </c>
      <c r="E399" s="117" t="s">
        <v>925</v>
      </c>
      <c r="F399" s="118" t="str">
        <f>IF(A399=0,"",HYPERLINK("#Matrice!"&amp;ADDRESS(3,4+MATCH(D399,Matrice!$E$3:$AOP$3,0)),"Découvrir les compétences associées"))</f>
        <v>Découvrir les compétences associées</v>
      </c>
    </row>
    <row r="400" spans="1:6" ht="33" customHeight="1">
      <c r="A400" s="98" t="str">
        <f t="shared" si="6"/>
        <v>48678</v>
      </c>
      <c r="B400" s="117" t="s">
        <v>2018</v>
      </c>
      <c r="C400" s="117" t="s">
        <v>1886</v>
      </c>
      <c r="D400" s="117" t="s">
        <v>1777</v>
      </c>
      <c r="E400" s="117" t="s">
        <v>926</v>
      </c>
      <c r="F400" s="118" t="str">
        <f>IF(A400=0,"",HYPERLINK("#Matrice!"&amp;ADDRESS(3,4+MATCH(D400,Matrice!$E$3:$AOP$3,0)),"Découvrir les compétences associées"))</f>
        <v>Découvrir les compétences associées</v>
      </c>
    </row>
    <row r="401" spans="1:7" ht="33" customHeight="1">
      <c r="A401" s="98" t="str">
        <f t="shared" si="6"/>
        <v>35014</v>
      </c>
      <c r="B401" s="117" t="s">
        <v>2018</v>
      </c>
      <c r="C401" s="117" t="s">
        <v>1886</v>
      </c>
      <c r="D401" s="117" t="s">
        <v>1778</v>
      </c>
      <c r="E401" s="117" t="s">
        <v>987</v>
      </c>
      <c r="F401" s="118" t="str">
        <f>IF(A401=0,"",HYPERLINK("#Matrice!"&amp;ADDRESS(3,4+MATCH(D401,Matrice!$E$3:$AOP$3,0)),"Découvrir les compétences associées"))</f>
        <v>Découvrir les compétences associées</v>
      </c>
    </row>
    <row r="402" spans="1:7" ht="33" customHeight="1">
      <c r="A402" s="98" t="str">
        <f t="shared" si="6"/>
        <v>35016</v>
      </c>
      <c r="B402" s="117" t="s">
        <v>2018</v>
      </c>
      <c r="C402" s="117" t="s">
        <v>1886</v>
      </c>
      <c r="D402" s="117" t="s">
        <v>1779</v>
      </c>
      <c r="E402" s="117" t="s">
        <v>987</v>
      </c>
      <c r="F402" s="118" t="str">
        <f>IF(A402=0,"",HYPERLINK("#Matrice!"&amp;ADDRESS(3,4+MATCH(D402,Matrice!$E$3:$AOP$3,0)),"Découvrir les compétences associées"))</f>
        <v>Découvrir les compétences associées</v>
      </c>
    </row>
    <row r="403" spans="1:7" ht="33" customHeight="1">
      <c r="A403" s="98" t="str">
        <f t="shared" si="6"/>
        <v>35305</v>
      </c>
      <c r="B403" s="117" t="s">
        <v>476</v>
      </c>
      <c r="C403" s="117" t="s">
        <v>1878</v>
      </c>
      <c r="D403" s="117" t="s">
        <v>1780</v>
      </c>
      <c r="E403" s="117" t="s">
        <v>962</v>
      </c>
      <c r="F403" s="118" t="str">
        <f>IF(A403=0,"",HYPERLINK("#Matrice!"&amp;ADDRESS(3,4+MATCH(D403,Matrice!$E$3:$AOP$3,0)),"Découvrir les compétences associées"))</f>
        <v>Découvrir les compétences associées</v>
      </c>
    </row>
    <row r="404" spans="1:7" ht="33" customHeight="1">
      <c r="A404" s="98" t="str">
        <f t="shared" si="6"/>
        <v>47622</v>
      </c>
      <c r="B404" s="117" t="s">
        <v>2048</v>
      </c>
      <c r="C404" s="117" t="s">
        <v>1652</v>
      </c>
      <c r="D404" s="117" t="s">
        <v>1781</v>
      </c>
      <c r="E404" s="117" t="s">
        <v>962</v>
      </c>
      <c r="F404" s="118" t="str">
        <f>IF(A404=0,"",HYPERLINK("#Matrice!"&amp;ADDRESS(3,4+MATCH(D404,Matrice!$E$3:$AOP$3,0)),"Découvrir les compétences associées"))</f>
        <v>Découvrir les compétences associées</v>
      </c>
    </row>
    <row r="405" spans="1:7" ht="33" customHeight="1">
      <c r="A405" s="98" t="str">
        <f t="shared" si="6"/>
        <v>35011</v>
      </c>
      <c r="B405" s="117" t="e">
        <v>#N/A</v>
      </c>
      <c r="C405" s="117" t="e">
        <v>#N/A</v>
      </c>
      <c r="D405" s="117" t="s">
        <v>1782</v>
      </c>
      <c r="E405" s="117" t="s">
        <v>987</v>
      </c>
      <c r="F405" s="118" t="str">
        <f>IF(A405=0,"",HYPERLINK("#Matrice!"&amp;ADDRESS(3,4+MATCH(D405,Matrice!$E$3:$AOP$3,0)),"Découvrir les compétences associées"))</f>
        <v>Découvrir les compétences associées</v>
      </c>
    </row>
    <row r="406" spans="1:7" ht="33" customHeight="1">
      <c r="A406" s="98" t="str">
        <f t="shared" si="6"/>
        <v>35451</v>
      </c>
      <c r="B406" s="117" t="e">
        <v>#N/A</v>
      </c>
      <c r="C406" s="117" t="e">
        <v>#N/A</v>
      </c>
      <c r="D406" s="117" t="s">
        <v>1784</v>
      </c>
      <c r="E406" s="117" t="s">
        <v>926</v>
      </c>
      <c r="F406" s="118" t="str">
        <f>IF(A406=0,"",HYPERLINK("#Matrice!"&amp;ADDRESS(3,4+MATCH(D406,Matrice!$E$3:$AOP$3,0)),"Découvrir les compétences associées"))</f>
        <v>Découvrir les compétences associées</v>
      </c>
    </row>
    <row r="407" spans="1:7" ht="33" customHeight="1">
      <c r="A407" s="98" t="str">
        <f t="shared" si="6"/>
        <v>35015</v>
      </c>
      <c r="B407" s="117" t="s">
        <v>474</v>
      </c>
      <c r="C407" s="117" t="s">
        <v>1783</v>
      </c>
      <c r="D407" s="117" t="s">
        <v>1785</v>
      </c>
      <c r="E407" s="117" t="s">
        <v>987</v>
      </c>
      <c r="F407" s="118" t="str">
        <f>IF(A407=0,"",HYPERLINK("#Matrice!"&amp;ADDRESS(3,4+MATCH(D407,Matrice!$E$3:$AOP$3,0)),"Découvrir les compétences associées"))</f>
        <v>Découvrir les compétences associées</v>
      </c>
    </row>
    <row r="408" spans="1:7" ht="33" customHeight="1">
      <c r="A408" s="98" t="str">
        <f t="shared" si="6"/>
        <v>35426</v>
      </c>
      <c r="B408" s="117" t="s">
        <v>476</v>
      </c>
      <c r="C408" s="117" t="s">
        <v>1878</v>
      </c>
      <c r="D408" s="117" t="s">
        <v>1786</v>
      </c>
      <c r="E408" s="117" t="s">
        <v>925</v>
      </c>
      <c r="F408" s="118" t="str">
        <f>IF(A408=0,"",HYPERLINK("#Matrice!"&amp;ADDRESS(3,4+MATCH(D408,Matrice!$E$3:$AOP$3,0)),"Découvrir les compétences associées"))</f>
        <v>Découvrir les compétences associées</v>
      </c>
    </row>
    <row r="409" spans="1:7" ht="33" customHeight="1">
      <c r="A409" s="98" t="str">
        <f t="shared" si="6"/>
        <v>35474</v>
      </c>
      <c r="B409" s="117" t="s">
        <v>476</v>
      </c>
      <c r="C409" s="117" t="s">
        <v>1878</v>
      </c>
      <c r="D409" s="117" t="s">
        <v>1787</v>
      </c>
      <c r="E409" s="117" t="s">
        <v>987</v>
      </c>
      <c r="F409" s="118" t="str">
        <f>IF(A409=0,"",HYPERLINK("#Matrice!"&amp;ADDRESS(3,4+MATCH(D409,Matrice!$E$3:$AOP$3,0)),"Découvrir les compétences associées"))</f>
        <v>Découvrir les compétences associées</v>
      </c>
    </row>
    <row r="410" spans="1:7" ht="33" customHeight="1">
      <c r="A410" s="98" t="str">
        <f t="shared" si="6"/>
        <v>35478</v>
      </c>
      <c r="B410" s="117" t="s">
        <v>476</v>
      </c>
      <c r="C410" s="117" t="s">
        <v>1878</v>
      </c>
      <c r="D410" s="117" t="s">
        <v>1788</v>
      </c>
      <c r="E410" s="117" t="s">
        <v>926</v>
      </c>
      <c r="F410" s="118" t="str">
        <f>IF(A410=0,"",HYPERLINK("#Matrice!"&amp;ADDRESS(3,4+MATCH(D410,Matrice!$E$3:$AOP$3,0)),"Découvrir les compétences associées"))</f>
        <v>Découvrir les compétences associées</v>
      </c>
    </row>
    <row r="411" spans="1:7" ht="33" customHeight="1">
      <c r="A411" s="98" t="str">
        <f t="shared" si="6"/>
        <v>35224</v>
      </c>
      <c r="B411" s="117" t="s">
        <v>476</v>
      </c>
      <c r="C411" s="117" t="s">
        <v>1741</v>
      </c>
      <c r="D411" s="117" t="s">
        <v>1789</v>
      </c>
      <c r="E411" s="117" t="s">
        <v>987</v>
      </c>
      <c r="F411" s="118" t="str">
        <f>IF(A411=0,"",HYPERLINK("#Matrice!"&amp;ADDRESS(3,4+MATCH(D411,Matrice!$E$3:$AOP$3,0)),"Découvrir les compétences associées"))</f>
        <v>Découvrir les compétences associées</v>
      </c>
    </row>
    <row r="412" spans="1:7" ht="73.5" customHeight="1">
      <c r="A412" s="826" t="str">
        <f t="shared" si="6"/>
        <v>35499</v>
      </c>
      <c r="B412" s="117" t="e">
        <v>#N/A</v>
      </c>
      <c r="C412" s="117" t="e">
        <v>#N/A</v>
      </c>
      <c r="D412" s="826" t="s">
        <v>1790</v>
      </c>
      <c r="E412" s="826" t="s">
        <v>926</v>
      </c>
      <c r="F412" s="827" t="str">
        <f>IF(A412=0,"",HYPERLINK("#Matrice!"&amp;ADDRESS(3,4+MATCH(D412,Matrice!$E$3:$AOP$3,0)),"Découvrir les compétences associées"))</f>
        <v>Découvrir les compétences associées</v>
      </c>
      <c r="G412" s="152" t="s">
        <v>2341</v>
      </c>
    </row>
    <row r="413" spans="1:7" ht="33" customHeight="1">
      <c r="A413" s="98" t="str">
        <f t="shared" si="6"/>
        <v>35359</v>
      </c>
      <c r="B413" s="117" t="e">
        <v>#N/A</v>
      </c>
      <c r="C413" s="117" t="e">
        <v>#N/A</v>
      </c>
      <c r="D413" s="117" t="s">
        <v>1791</v>
      </c>
      <c r="E413" s="117" t="s">
        <v>987</v>
      </c>
      <c r="F413" s="118" t="str">
        <f>IF(A413=0,"",HYPERLINK("#Matrice!"&amp;ADDRESS(3,4+MATCH(D413,Matrice!$E$3:$AOP$3,0)),"Découvrir les compétences associées"))</f>
        <v>Découvrir les compétences associées</v>
      </c>
    </row>
    <row r="414" spans="1:7" ht="33" customHeight="1">
      <c r="A414" s="98" t="str">
        <f t="shared" si="6"/>
        <v>35522</v>
      </c>
      <c r="B414" s="117" t="s">
        <v>476</v>
      </c>
      <c r="C414" s="117" t="s">
        <v>1792</v>
      </c>
      <c r="D414" s="117" t="s">
        <v>1793</v>
      </c>
      <c r="E414" s="117" t="s">
        <v>987</v>
      </c>
      <c r="F414" s="118" t="str">
        <f>IF(A414=0,"",HYPERLINK("#Matrice!"&amp;ADDRESS(3,4+MATCH(D414,Matrice!$E$3:$AOP$3,0)),"Découvrir les compétences associées"))</f>
        <v>Découvrir les compétences associées</v>
      </c>
    </row>
    <row r="415" spans="1:7" ht="33" customHeight="1">
      <c r="A415" s="98" t="str">
        <f t="shared" si="6"/>
        <v>35523</v>
      </c>
      <c r="B415" s="117" t="s">
        <v>476</v>
      </c>
      <c r="C415" s="117" t="s">
        <v>1792</v>
      </c>
      <c r="D415" s="117" t="s">
        <v>1794</v>
      </c>
      <c r="E415" s="117" t="s">
        <v>1569</v>
      </c>
      <c r="F415" s="118" t="str">
        <f>IF(A415=0,"",HYPERLINK("#Matrice!"&amp;ADDRESS(3,4+MATCH(D415,Matrice!$E$3:$AOP$3,0)),"Découvrir les compétences associées"))</f>
        <v>Découvrir les compétences associées</v>
      </c>
    </row>
    <row r="416" spans="1:7" ht="33" customHeight="1">
      <c r="A416" s="98" t="str">
        <f t="shared" si="6"/>
        <v>35473</v>
      </c>
      <c r="B416" s="117" t="s">
        <v>476</v>
      </c>
      <c r="C416" s="117" t="s">
        <v>1878</v>
      </c>
      <c r="D416" s="117" t="s">
        <v>1795</v>
      </c>
      <c r="E416" s="117" t="s">
        <v>987</v>
      </c>
      <c r="F416" s="118" t="str">
        <f>IF(A416=0,"",HYPERLINK("#Matrice!"&amp;ADDRESS(3,4+MATCH(D416,Matrice!$E$3:$AOP$3,0)),"Découvrir les compétences associées"))</f>
        <v>Découvrir les compétences associées</v>
      </c>
    </row>
    <row r="417" spans="1:6" ht="33" customHeight="1">
      <c r="A417" s="98" t="str">
        <f t="shared" si="6"/>
        <v>35520</v>
      </c>
      <c r="B417" s="117" t="s">
        <v>476</v>
      </c>
      <c r="C417" s="117" t="s">
        <v>1792</v>
      </c>
      <c r="D417" s="117" t="s">
        <v>1796</v>
      </c>
      <c r="E417" s="117" t="s">
        <v>987</v>
      </c>
      <c r="F417" s="118" t="str">
        <f>IF(A417=0,"",HYPERLINK("#Matrice!"&amp;ADDRESS(3,4+MATCH(D417,Matrice!$E$3:$AOP$3,0)),"Découvrir les compétences associées"))</f>
        <v>Découvrir les compétences associées</v>
      </c>
    </row>
    <row r="418" spans="1:6" ht="33" customHeight="1">
      <c r="A418" s="98" t="str">
        <f t="shared" si="6"/>
        <v>47580</v>
      </c>
      <c r="B418" s="117" t="s">
        <v>476</v>
      </c>
      <c r="C418" s="117" t="s">
        <v>1741</v>
      </c>
      <c r="D418" s="117" t="s">
        <v>1797</v>
      </c>
      <c r="E418" s="117" t="s">
        <v>1569</v>
      </c>
      <c r="F418" s="118" t="str">
        <f>IF(A418=0,"",HYPERLINK("#Matrice!"&amp;ADDRESS(3,4+MATCH(D418,Matrice!$E$3:$AOP$3,0)),"Découvrir les compétences associées"))</f>
        <v>Découvrir les compétences associées</v>
      </c>
    </row>
    <row r="419" spans="1:6" ht="33" customHeight="1">
      <c r="A419" s="98" t="str">
        <f t="shared" si="6"/>
        <v>35331</v>
      </c>
      <c r="B419" s="117" t="s">
        <v>476</v>
      </c>
      <c r="C419" s="117" t="s">
        <v>2473</v>
      </c>
      <c r="D419" s="117" t="s">
        <v>1798</v>
      </c>
      <c r="E419" s="117" t="s">
        <v>962</v>
      </c>
      <c r="F419" s="118" t="str">
        <f>IF(A419=0,"",HYPERLINK("#Matrice!"&amp;ADDRESS(3,4+MATCH(D419,Matrice!$E$3:$AOP$3,0)),"Découvrir les compétences associées"))</f>
        <v>Découvrir les compétences associées</v>
      </c>
    </row>
    <row r="420" spans="1:6" ht="33" customHeight="1">
      <c r="A420" s="98" t="str">
        <f t="shared" si="6"/>
        <v>35335</v>
      </c>
      <c r="B420" s="117" t="e">
        <v>#N/A</v>
      </c>
      <c r="C420" s="117" t="e">
        <v>#N/A</v>
      </c>
      <c r="D420" s="117" t="s">
        <v>1799</v>
      </c>
      <c r="E420" s="117" t="s">
        <v>925</v>
      </c>
      <c r="F420" s="118" t="str">
        <f>IF(A420=0,"",HYPERLINK("#Matrice!"&amp;ADDRESS(3,4+MATCH(D420,Matrice!$E$3:$AOP$3,0)),"Découvrir les compétences associées"))</f>
        <v>Découvrir les compétences associées</v>
      </c>
    </row>
    <row r="421" spans="1:6" ht="33" customHeight="1">
      <c r="A421" s="98" t="str">
        <f t="shared" si="6"/>
        <v>37476</v>
      </c>
      <c r="B421" s="117" t="s">
        <v>476</v>
      </c>
      <c r="C421" s="117" t="s">
        <v>2326</v>
      </c>
      <c r="D421" s="117" t="s">
        <v>2327</v>
      </c>
      <c r="E421" s="117" t="s">
        <v>926</v>
      </c>
      <c r="F421" s="118" t="e">
        <f>IF(A421=0,"",HYPERLINK("#Matrice!"&amp;ADDRESS(3,4+MATCH(D421,Matrice!$E$3:$AOP$3,0)),"Découvrir les compétences associées"))</f>
        <v>#N/A</v>
      </c>
    </row>
    <row r="422" spans="1:6" ht="33" customHeight="1">
      <c r="A422" s="98" t="str">
        <f t="shared" si="6"/>
        <v>47623</v>
      </c>
      <c r="B422" s="117" t="s">
        <v>2048</v>
      </c>
      <c r="C422" s="117" t="s">
        <v>1652</v>
      </c>
      <c r="D422" s="117" t="s">
        <v>1801</v>
      </c>
      <c r="E422" s="117" t="s">
        <v>925</v>
      </c>
      <c r="F422" s="118" t="str">
        <f>IF(A422=0,"",HYPERLINK("#Matrice!"&amp;ADDRESS(3,4+MATCH(D422,Matrice!$E$3:$AOP$3,0)),"Découvrir les compétences associées"))</f>
        <v>Découvrir les compétences associées</v>
      </c>
    </row>
    <row r="423" spans="1:6" ht="33" customHeight="1">
      <c r="A423" s="98" t="str">
        <f t="shared" si="6"/>
        <v>29060</v>
      </c>
      <c r="B423" s="117" t="s">
        <v>2472</v>
      </c>
      <c r="C423" s="117" t="s">
        <v>938</v>
      </c>
      <c r="D423" s="117" t="s">
        <v>1802</v>
      </c>
      <c r="E423" s="117" t="s">
        <v>987</v>
      </c>
      <c r="F423" s="118" t="str">
        <f>IF(A423=0,"",HYPERLINK("#Matrice!"&amp;ADDRESS(3,4+MATCH(D423,Matrice!$E$3:$AOP$3,0)),"Découvrir les compétences associées"))</f>
        <v>Découvrir les compétences associées</v>
      </c>
    </row>
    <row r="424" spans="1:6" ht="33" customHeight="1">
      <c r="A424" s="98" t="str">
        <f t="shared" si="6"/>
        <v>35334</v>
      </c>
      <c r="B424" s="117" t="e">
        <v>#N/A</v>
      </c>
      <c r="C424" s="117" t="e">
        <v>#N/A</v>
      </c>
      <c r="D424" s="117" t="s">
        <v>1803</v>
      </c>
      <c r="E424" s="117" t="s">
        <v>925</v>
      </c>
      <c r="F424" s="118" t="str">
        <f>IF(A424=0,"",HYPERLINK("#Matrice!"&amp;ADDRESS(3,4+MATCH(D424,Matrice!$E$3:$AOP$3,0)),"Découvrir les compétences associées"))</f>
        <v>Découvrir les compétences associées</v>
      </c>
    </row>
    <row r="425" spans="1:6" ht="33" customHeight="1">
      <c r="A425" s="98" t="str">
        <f t="shared" si="6"/>
        <v>35458</v>
      </c>
      <c r="B425" s="117" t="e">
        <v>#N/A</v>
      </c>
      <c r="C425" s="117" t="e">
        <v>#N/A</v>
      </c>
      <c r="D425" s="117" t="s">
        <v>1804</v>
      </c>
      <c r="E425" s="117" t="s">
        <v>926</v>
      </c>
      <c r="F425" s="118" t="str">
        <f>IF(A425=0,"",HYPERLINK("#Matrice!"&amp;ADDRESS(3,4+MATCH(D425,Matrice!$E$3:$AOP$3,0)),"Découvrir les compétences associées"))</f>
        <v>Découvrir les compétences associées</v>
      </c>
    </row>
    <row r="426" spans="1:6" ht="33" customHeight="1">
      <c r="A426" s="98" t="str">
        <f t="shared" si="6"/>
        <v>47232</v>
      </c>
      <c r="B426" s="117" t="e">
        <v>#N/A</v>
      </c>
      <c r="C426" s="117" t="e">
        <v>#N/A</v>
      </c>
      <c r="D426" s="117" t="s">
        <v>1805</v>
      </c>
      <c r="E426" s="117" t="s">
        <v>926</v>
      </c>
      <c r="F426" s="118" t="str">
        <f>IF(A426=0,"",HYPERLINK("#Matrice!"&amp;ADDRESS(3,4+MATCH(D426,Matrice!$E$3:$AOP$3,0)),"Découvrir les compétences associées"))</f>
        <v>Découvrir les compétences associées</v>
      </c>
    </row>
    <row r="427" spans="1:6" ht="33" customHeight="1">
      <c r="A427" s="98" t="str">
        <f t="shared" si="6"/>
        <v>35195</v>
      </c>
      <c r="B427" s="117" t="e">
        <v>#N/A</v>
      </c>
      <c r="C427" s="117" t="e">
        <v>#N/A</v>
      </c>
      <c r="D427" s="117" t="s">
        <v>1806</v>
      </c>
      <c r="E427" s="117" t="s">
        <v>987</v>
      </c>
      <c r="F427" s="118" t="str">
        <f>IF(A427=0,"",HYPERLINK("#Matrice!"&amp;ADDRESS(3,4+MATCH(D427,Matrice!$E$3:$AOP$3,0)),"Découvrir les compétences associées"))</f>
        <v>Découvrir les compétences associées</v>
      </c>
    </row>
    <row r="428" spans="1:6" ht="33" customHeight="1">
      <c r="A428" s="98" t="str">
        <f t="shared" si="6"/>
        <v>35205</v>
      </c>
      <c r="B428" s="117" t="s">
        <v>476</v>
      </c>
      <c r="C428" s="117" t="s">
        <v>1689</v>
      </c>
      <c r="D428" s="117" t="s">
        <v>1807</v>
      </c>
      <c r="E428" s="117" t="s">
        <v>987</v>
      </c>
      <c r="F428" s="118" t="str">
        <f>IF(A428=0,"",HYPERLINK("#Matrice!"&amp;ADDRESS(3,4+MATCH(D428,Matrice!$E$3:$AOP$3,0)),"Découvrir les compétences associées"))</f>
        <v>Découvrir les compétences associées</v>
      </c>
    </row>
    <row r="429" spans="1:6" ht="33" customHeight="1">
      <c r="A429" s="98" t="str">
        <f t="shared" si="6"/>
        <v>29875</v>
      </c>
      <c r="B429" s="117" t="s">
        <v>476</v>
      </c>
      <c r="C429" s="117" t="s">
        <v>1677</v>
      </c>
      <c r="D429" s="117" t="s">
        <v>1808</v>
      </c>
      <c r="E429" s="117" t="s">
        <v>925</v>
      </c>
      <c r="F429" s="118" t="str">
        <f>IF(A429=0,"",HYPERLINK("#Matrice!"&amp;ADDRESS(3,4+MATCH(D429,Matrice!$E$3:$AOP$3,0)),"Découvrir les compétences associées"))</f>
        <v>Découvrir les compétences associées</v>
      </c>
    </row>
    <row r="430" spans="1:6" ht="33" customHeight="1">
      <c r="A430" s="98" t="str">
        <f t="shared" si="6"/>
        <v>29877</v>
      </c>
      <c r="B430" s="117" t="s">
        <v>476</v>
      </c>
      <c r="C430" s="117" t="s">
        <v>1677</v>
      </c>
      <c r="D430" s="117" t="s">
        <v>1809</v>
      </c>
      <c r="E430" s="117" t="s">
        <v>926</v>
      </c>
      <c r="F430" s="118" t="str">
        <f>IF(A430=0,"",HYPERLINK("#Matrice!"&amp;ADDRESS(3,4+MATCH(D430,Matrice!$E$3:$AOP$3,0)),"Découvrir les compétences associées"))</f>
        <v>Découvrir les compétences associées</v>
      </c>
    </row>
    <row r="431" spans="1:6" ht="33" customHeight="1">
      <c r="A431" s="98" t="str">
        <f t="shared" si="6"/>
        <v>35292</v>
      </c>
      <c r="B431" s="117" t="s">
        <v>476</v>
      </c>
      <c r="C431" s="117" t="s">
        <v>1877</v>
      </c>
      <c r="D431" s="117" t="s">
        <v>1810</v>
      </c>
      <c r="E431" s="117" t="s">
        <v>947</v>
      </c>
      <c r="F431" s="118" t="str">
        <f>IF(A431=0,"",HYPERLINK("#Matrice!"&amp;ADDRESS(3,4+MATCH(D431,Matrice!$E$3:$AOP$3,0)),"Découvrir les compétences associées"))</f>
        <v>Découvrir les compétences associées</v>
      </c>
    </row>
    <row r="432" spans="1:6" ht="33" customHeight="1">
      <c r="A432" s="98" t="str">
        <f t="shared" si="6"/>
        <v>35293</v>
      </c>
      <c r="B432" s="117" t="s">
        <v>476</v>
      </c>
      <c r="C432" s="117" t="s">
        <v>1877</v>
      </c>
      <c r="D432" s="117" t="s">
        <v>1811</v>
      </c>
      <c r="E432" s="117" t="s">
        <v>948</v>
      </c>
      <c r="F432" s="118" t="str">
        <f>IF(A432=0,"",HYPERLINK("#Matrice!"&amp;ADDRESS(3,4+MATCH(D432,Matrice!$E$3:$AOP$3,0)),"Découvrir les compétences associées"))</f>
        <v>Découvrir les compétences associées</v>
      </c>
    </row>
    <row r="433" spans="1:6" ht="33" customHeight="1">
      <c r="A433" s="98" t="str">
        <f t="shared" si="6"/>
        <v>35317</v>
      </c>
      <c r="B433" s="117" t="s">
        <v>476</v>
      </c>
      <c r="C433" s="117" t="s">
        <v>1877</v>
      </c>
      <c r="D433" s="117" t="s">
        <v>1812</v>
      </c>
      <c r="E433" s="117" t="s">
        <v>949</v>
      </c>
      <c r="F433" s="118" t="str">
        <f>IF(A433=0,"",HYPERLINK("#Matrice!"&amp;ADDRESS(3,4+MATCH(D433,Matrice!$E$3:$AOP$3,0)),"Découvrir les compétences associées"))</f>
        <v>Découvrir les compétences associées</v>
      </c>
    </row>
    <row r="434" spans="1:6" ht="33" customHeight="1">
      <c r="A434" s="98" t="str">
        <f t="shared" si="6"/>
        <v>35532</v>
      </c>
      <c r="B434" s="117" t="s">
        <v>476</v>
      </c>
      <c r="C434" s="117" t="s">
        <v>1877</v>
      </c>
      <c r="D434" s="117" t="s">
        <v>1813</v>
      </c>
      <c r="E434" s="117" t="s">
        <v>962</v>
      </c>
      <c r="F434" s="118" t="str">
        <f>IF(A434=0,"",HYPERLINK("#Matrice!"&amp;ADDRESS(3,4+MATCH(D434,Matrice!$E$3:$AOP$3,0)),"Découvrir les compétences associées"))</f>
        <v>Découvrir les compétences associées</v>
      </c>
    </row>
    <row r="435" spans="1:6" ht="33" customHeight="1">
      <c r="A435" s="98" t="str">
        <f t="shared" si="6"/>
        <v>29184</v>
      </c>
      <c r="B435" s="117" t="e">
        <v>#N/A</v>
      </c>
      <c r="C435" s="117" t="e">
        <v>#N/A</v>
      </c>
      <c r="D435" s="117" t="s">
        <v>1814</v>
      </c>
      <c r="E435" s="117" t="s">
        <v>987</v>
      </c>
      <c r="F435" s="118" t="str">
        <f>IF(A435=0,"",HYPERLINK("#Matrice!"&amp;ADDRESS(3,4+MATCH(D435,Matrice!$E$3:$AOP$3,0)),"Découvrir les compétences associées"))</f>
        <v>Découvrir les compétences associées</v>
      </c>
    </row>
    <row r="436" spans="1:6" ht="33" customHeight="1">
      <c r="A436" s="98" t="str">
        <f t="shared" si="6"/>
        <v>47270</v>
      </c>
      <c r="B436" s="117" t="e">
        <v>#N/A</v>
      </c>
      <c r="C436" s="117" t="e">
        <v>#N/A</v>
      </c>
      <c r="D436" s="117" t="s">
        <v>1815</v>
      </c>
      <c r="E436" s="117" t="s">
        <v>987</v>
      </c>
      <c r="F436" s="118" t="str">
        <f>IF(A436=0,"",HYPERLINK("#Matrice!"&amp;ADDRESS(3,4+MATCH(D436,Matrice!$E$3:$AOP$3,0)),"Découvrir les compétences associées"))</f>
        <v>Découvrir les compétences associées</v>
      </c>
    </row>
    <row r="437" spans="1:6" ht="33" customHeight="1">
      <c r="A437" s="98" t="str">
        <f t="shared" si="6"/>
        <v>35510</v>
      </c>
      <c r="B437" s="117" t="e">
        <v>#N/A</v>
      </c>
      <c r="C437" s="117" t="e">
        <v>#N/A</v>
      </c>
      <c r="D437" s="117" t="s">
        <v>1816</v>
      </c>
      <c r="E437" s="117" t="s">
        <v>1569</v>
      </c>
      <c r="F437" s="118" t="str">
        <f>IF(A437=0,"",HYPERLINK("#Matrice!"&amp;ADDRESS(3,4+MATCH(D437,Matrice!$E$3:$AOP$3,0)),"Découvrir les compétences associées"))</f>
        <v>Découvrir les compétences associées</v>
      </c>
    </row>
    <row r="438" spans="1:6" ht="33" customHeight="1">
      <c r="A438" s="98" t="str">
        <f t="shared" si="6"/>
        <v>29212</v>
      </c>
      <c r="B438" s="117" t="s">
        <v>476</v>
      </c>
      <c r="C438" s="117" t="s">
        <v>1741</v>
      </c>
      <c r="D438" s="117" t="s">
        <v>1817</v>
      </c>
      <c r="E438" s="117" t="s">
        <v>987</v>
      </c>
      <c r="F438" s="118" t="str">
        <f>IF(A438=0,"",HYPERLINK("#Matrice!"&amp;ADDRESS(3,4+MATCH(D438,Matrice!$E$3:$AOP$3,0)),"Découvrir les compétences associées"))</f>
        <v>Découvrir les compétences associées</v>
      </c>
    </row>
    <row r="439" spans="1:6" ht="33" customHeight="1">
      <c r="A439" s="98" t="str">
        <f t="shared" si="6"/>
        <v>29508</v>
      </c>
      <c r="B439" s="117" t="s">
        <v>476</v>
      </c>
      <c r="C439" s="117" t="s">
        <v>1741</v>
      </c>
      <c r="D439" s="117" t="s">
        <v>1818</v>
      </c>
      <c r="E439" s="117" t="s">
        <v>1569</v>
      </c>
      <c r="F439" s="118" t="str">
        <f>IF(A439=0,"",HYPERLINK("#Matrice!"&amp;ADDRESS(3,4+MATCH(D439,Matrice!$E$3:$AOP$3,0)),"Découvrir les compétences associées"))</f>
        <v>Découvrir les compétences associées</v>
      </c>
    </row>
    <row r="440" spans="1:6" ht="33" customHeight="1">
      <c r="A440" s="98" t="str">
        <f t="shared" si="6"/>
        <v>35527</v>
      </c>
      <c r="B440" s="117" t="s">
        <v>476</v>
      </c>
      <c r="C440" s="117" t="s">
        <v>1875</v>
      </c>
      <c r="D440" s="117" t="s">
        <v>1819</v>
      </c>
      <c r="E440" s="117" t="s">
        <v>987</v>
      </c>
      <c r="F440" s="118" t="str">
        <f>IF(A440=0,"",HYPERLINK("#Matrice!"&amp;ADDRESS(3,4+MATCH(D440,Matrice!$E$3:$AOP$3,0)),"Découvrir les compétences associées"))</f>
        <v>Découvrir les compétences associées</v>
      </c>
    </row>
    <row r="441" spans="1:6" ht="33" customHeight="1">
      <c r="A441" s="98" t="str">
        <f t="shared" si="6"/>
        <v>35519</v>
      </c>
      <c r="B441" s="117" t="s">
        <v>476</v>
      </c>
      <c r="C441" s="117" t="s">
        <v>1875</v>
      </c>
      <c r="D441" s="117" t="s">
        <v>1820</v>
      </c>
      <c r="E441" s="117" t="s">
        <v>1569</v>
      </c>
      <c r="F441" s="118" t="str">
        <f>IF(A441=0,"",HYPERLINK("#Matrice!"&amp;ADDRESS(3,4+MATCH(D441,Matrice!$E$3:$AOP$3,0)),"Découvrir les compétences associées"))</f>
        <v>Découvrir les compétences associées</v>
      </c>
    </row>
    <row r="442" spans="1:6" ht="33" customHeight="1">
      <c r="A442" s="98" t="str">
        <f t="shared" si="6"/>
        <v>27146</v>
      </c>
      <c r="B442" s="117" t="e">
        <v>#N/A</v>
      </c>
      <c r="C442" s="117" t="e">
        <v>#N/A</v>
      </c>
      <c r="D442" s="117" t="s">
        <v>1821</v>
      </c>
      <c r="E442" s="117" t="s">
        <v>987</v>
      </c>
      <c r="F442" s="118" t="str">
        <f>IF(A442=0,"",HYPERLINK("#Matrice!"&amp;ADDRESS(3,4+MATCH(D442,Matrice!$E$3:$AOP$3,0)),"Découvrir les compétences associées"))</f>
        <v>Découvrir les compétences associées</v>
      </c>
    </row>
    <row r="443" spans="1:6" s="119" customFormat="1" ht="33" customHeight="1">
      <c r="A443" s="98" t="str">
        <f t="shared" si="6"/>
        <v>29504</v>
      </c>
      <c r="B443" s="117" t="s">
        <v>2472</v>
      </c>
      <c r="C443" s="117" t="s">
        <v>938</v>
      </c>
      <c r="D443" s="117" t="s">
        <v>1822</v>
      </c>
      <c r="E443" s="117" t="s">
        <v>1569</v>
      </c>
      <c r="F443" s="118" t="str">
        <f>IF(A443=0,"",HYPERLINK("#Matrice!"&amp;ADDRESS(3,4+MATCH(D443,Matrice!$E$3:$AOP$3,0)),"Découvrir les compétences associées"))</f>
        <v>Découvrir les compétences associées</v>
      </c>
    </row>
    <row r="444" spans="1:6" s="119" customFormat="1" ht="33" customHeight="1">
      <c r="A444" s="98" t="str">
        <f t="shared" si="6"/>
        <v>TECHN</v>
      </c>
      <c r="B444" s="117" t="e">
        <v>#N/A</v>
      </c>
      <c r="C444" s="117" t="e">
        <v>#N/A</v>
      </c>
      <c r="D444" s="117" t="s">
        <v>444</v>
      </c>
      <c r="E444" s="117" t="s">
        <v>396</v>
      </c>
      <c r="F444" s="118" t="str">
        <f>IF(A444=0,"",HYPERLINK("#Matrice!"&amp;ADDRESS(3,4+MATCH(D444,Matrice!$E$3:$AOP$3,0)),"Découvrir les compétences associées"))</f>
        <v>Découvrir les compétences associées</v>
      </c>
    </row>
    <row r="445" spans="1:6" s="119" customFormat="1" ht="33" customHeight="1">
      <c r="A445" s="98" t="str">
        <f t="shared" si="6"/>
        <v>TECOE</v>
      </c>
      <c r="B445" s="117" t="e">
        <v>#N/A</v>
      </c>
      <c r="C445" s="117" t="e">
        <v>#N/A</v>
      </c>
      <c r="D445" s="117" t="s">
        <v>455</v>
      </c>
      <c r="E445" s="117" t="s">
        <v>396</v>
      </c>
      <c r="F445" s="118" t="str">
        <f>IF(A445=0,"",HYPERLINK("#Matrice!"&amp;ADDRESS(3,4+MATCH(D445,Matrice!$E$3:$AOP$3,0)),"Découvrir les compétences associées"))</f>
        <v>Découvrir les compétences associées</v>
      </c>
    </row>
    <row r="446" spans="1:6" s="119" customFormat="1" ht="33" customHeight="1">
      <c r="A446" s="98" t="str">
        <f t="shared" si="6"/>
        <v>35325</v>
      </c>
      <c r="B446" s="117" t="s">
        <v>475</v>
      </c>
      <c r="C446" s="117" t="s">
        <v>934</v>
      </c>
      <c r="D446" s="117" t="s">
        <v>1823</v>
      </c>
      <c r="E446" s="117" t="s">
        <v>948</v>
      </c>
      <c r="F446" s="118" t="str">
        <f>IF(A446=0,"",HYPERLINK("#Matrice!"&amp;ADDRESS(3,4+MATCH(D446,Matrice!$E$3:$AOP$3,0)),"Découvrir les compétences associées"))</f>
        <v>Découvrir les compétences associées</v>
      </c>
    </row>
    <row r="447" spans="1:6" s="119" customFormat="1" ht="33" customHeight="1">
      <c r="A447" s="98" t="str">
        <f t="shared" si="6"/>
        <v>35329</v>
      </c>
      <c r="B447" s="117" t="s">
        <v>475</v>
      </c>
      <c r="C447" s="117" t="s">
        <v>934</v>
      </c>
      <c r="D447" s="117" t="s">
        <v>1824</v>
      </c>
      <c r="E447" s="117" t="s">
        <v>949</v>
      </c>
      <c r="F447" s="118" t="str">
        <f>IF(A447=0,"",HYPERLINK("#Matrice!"&amp;ADDRESS(3,4+MATCH(D447,Matrice!$E$3:$AOP$3,0)),"Découvrir les compétences associées"))</f>
        <v>Découvrir les compétences associées</v>
      </c>
    </row>
    <row r="448" spans="1:6" s="119" customFormat="1" ht="33" customHeight="1">
      <c r="A448" s="98" t="str">
        <f t="shared" si="6"/>
        <v>35034</v>
      </c>
      <c r="B448" s="117" t="s">
        <v>475</v>
      </c>
      <c r="C448" s="117" t="s">
        <v>2113</v>
      </c>
      <c r="D448" s="117" t="s">
        <v>1825</v>
      </c>
      <c r="E448" s="117" t="s">
        <v>987</v>
      </c>
      <c r="F448" s="118" t="str">
        <f>IF(A448=0,"",HYPERLINK("#Matrice!"&amp;ADDRESS(3,4+MATCH(D448,Matrice!$E$3:$AOP$3,0)),"Découvrir les compétences associées"))</f>
        <v>Découvrir les compétences associées</v>
      </c>
    </row>
    <row r="449" spans="1:6" s="119" customFormat="1" ht="33" customHeight="1">
      <c r="A449" s="98" t="str">
        <f t="shared" si="6"/>
        <v>35286</v>
      </c>
      <c r="B449" s="117" t="s">
        <v>475</v>
      </c>
      <c r="C449" s="117" t="s">
        <v>2113</v>
      </c>
      <c r="D449" s="117" t="s">
        <v>1826</v>
      </c>
      <c r="E449" s="117" t="s">
        <v>926</v>
      </c>
      <c r="F449" s="118" t="str">
        <f>IF(A449=0,"",HYPERLINK("#Matrice!"&amp;ADDRESS(3,4+MATCH(D449,Matrice!$E$3:$AOP$3,0)),"Découvrir les compétences associées"))</f>
        <v>Découvrir les compétences associées</v>
      </c>
    </row>
    <row r="450" spans="1:6" s="119" customFormat="1" ht="33" customHeight="1">
      <c r="A450" s="98" t="str">
        <f t="shared" si="6"/>
        <v>35338</v>
      </c>
      <c r="B450" s="117" t="s">
        <v>475</v>
      </c>
      <c r="C450" s="117" t="s">
        <v>2113</v>
      </c>
      <c r="D450" s="117" t="s">
        <v>1827</v>
      </c>
      <c r="E450" s="117" t="s">
        <v>925</v>
      </c>
      <c r="F450" s="118" t="str">
        <f>IF(A450=0,"",HYPERLINK("#Matrice!"&amp;ADDRESS(3,4+MATCH(D450,Matrice!$E$3:$AOP$3,0)),"Découvrir les compétences associées"))</f>
        <v>Découvrir les compétences associées</v>
      </c>
    </row>
    <row r="451" spans="1:6" s="119" customFormat="1" ht="33" customHeight="1">
      <c r="A451" s="98" t="str">
        <f t="shared" si="6"/>
        <v>29040</v>
      </c>
      <c r="B451" s="117" t="s">
        <v>475</v>
      </c>
      <c r="C451" s="117" t="s">
        <v>1828</v>
      </c>
      <c r="D451" s="117" t="s">
        <v>1829</v>
      </c>
      <c r="E451" s="117" t="s">
        <v>987</v>
      </c>
      <c r="F451" s="118" t="str">
        <f>IF(A451=0,"",HYPERLINK("#Matrice!"&amp;ADDRESS(3,4+MATCH(D451,Matrice!$E$3:$AOP$3,0)),"Découvrir les compétences associées"))</f>
        <v>Découvrir les compétences associées</v>
      </c>
    </row>
    <row r="452" spans="1:6" s="119" customFormat="1" ht="33" customHeight="1">
      <c r="A452" s="98" t="str">
        <f t="shared" si="6"/>
        <v>48457</v>
      </c>
      <c r="B452" s="117" t="s">
        <v>475</v>
      </c>
      <c r="C452" s="117" t="s">
        <v>1828</v>
      </c>
      <c r="D452" s="117" t="s">
        <v>1830</v>
      </c>
      <c r="E452" s="117" t="s">
        <v>987</v>
      </c>
      <c r="F452" s="118" t="str">
        <f>IF(A452=0,"",HYPERLINK("#Matrice!"&amp;ADDRESS(3,4+MATCH(D452,Matrice!$E$3:$AOP$3,0)),"Découvrir les compétences associées"))</f>
        <v>Découvrir les compétences associées</v>
      </c>
    </row>
    <row r="453" spans="1:6" s="119" customFormat="1" ht="33" customHeight="1">
      <c r="A453" s="98" t="str">
        <f t="shared" si="6"/>
        <v>48421</v>
      </c>
      <c r="B453" s="117" t="e">
        <v>#N/A</v>
      </c>
      <c r="C453" s="117" t="e">
        <v>#N/A</v>
      </c>
      <c r="D453" s="117" t="s">
        <v>1831</v>
      </c>
      <c r="E453" s="117" t="s">
        <v>926</v>
      </c>
      <c r="F453" s="118" t="str">
        <f>IF(A453=0,"",HYPERLINK("#Matrice!"&amp;ADDRESS(3,4+MATCH(D453,Matrice!$E$3:$AOP$3,0)),"Découvrir les compétences associées"))</f>
        <v>Découvrir les compétences associées</v>
      </c>
    </row>
    <row r="454" spans="1:6" s="119" customFormat="1" ht="33" customHeight="1">
      <c r="A454" s="98" t="str">
        <f t="shared" si="6"/>
        <v>35038</v>
      </c>
      <c r="B454" s="117" t="s">
        <v>475</v>
      </c>
      <c r="C454" s="117" t="s">
        <v>1828</v>
      </c>
      <c r="D454" s="117" t="s">
        <v>1832</v>
      </c>
      <c r="E454" s="117" t="s">
        <v>987</v>
      </c>
      <c r="F454" s="118" t="str">
        <f>IF(A454=0,"",HYPERLINK("#Matrice!"&amp;ADDRESS(3,4+MATCH(D454,Matrice!$E$3:$AOP$3,0)),"Découvrir les compétences associées"))</f>
        <v>Découvrir les compétences associées</v>
      </c>
    </row>
    <row r="455" spans="1:6" s="119" customFormat="1" ht="33" customHeight="1">
      <c r="A455" s="98" t="str">
        <f t="shared" si="6"/>
        <v>35212</v>
      </c>
      <c r="B455" s="117" t="s">
        <v>476</v>
      </c>
      <c r="C455" s="117" t="s">
        <v>1792</v>
      </c>
      <c r="D455" s="117" t="s">
        <v>1833</v>
      </c>
      <c r="E455" s="117" t="s">
        <v>987</v>
      </c>
      <c r="F455" s="118" t="str">
        <f>IF(A455=0,"",HYPERLINK("#Matrice!"&amp;ADDRESS(3,4+MATCH(D455,Matrice!$E$3:$AOP$3,0)),"Découvrir les compétences associées"))</f>
        <v>Découvrir les compétences associées</v>
      </c>
    </row>
    <row r="456" spans="1:6" s="119" customFormat="1" ht="33" customHeight="1">
      <c r="A456" s="98" t="str">
        <f t="shared" ref="A456:A499" si="7">LEFT(D456,5)</f>
        <v>01248</v>
      </c>
      <c r="B456" s="117" t="s">
        <v>2461</v>
      </c>
      <c r="C456" s="117" t="s">
        <v>1834</v>
      </c>
      <c r="D456" s="117" t="s">
        <v>1835</v>
      </c>
      <c r="E456" s="117" t="s">
        <v>926</v>
      </c>
      <c r="F456" s="118" t="str">
        <f>IF(A456=0,"",HYPERLINK("#Matrice!"&amp;ADDRESS(3,4+MATCH(D456,Matrice!$E$3:$AOP$3,0)),"Découvrir les compétences associées"))</f>
        <v>Découvrir les compétences associées</v>
      </c>
    </row>
    <row r="457" spans="1:6" s="119" customFormat="1" ht="33" customHeight="1">
      <c r="A457" s="98" t="str">
        <f t="shared" si="7"/>
        <v>01252</v>
      </c>
      <c r="B457" s="117" t="s">
        <v>2474</v>
      </c>
      <c r="C457" s="117" t="s">
        <v>1836</v>
      </c>
      <c r="D457" s="117" t="s">
        <v>1837</v>
      </c>
      <c r="E457" s="117" t="s">
        <v>926</v>
      </c>
      <c r="F457" s="118" t="str">
        <f>IF(A457=0,"",HYPERLINK("#Matrice!"&amp;ADDRESS(3,4+MATCH(D457,Matrice!$E$3:$AOP$3,0)),"Découvrir les compétences associées"))</f>
        <v>Découvrir les compétences associées</v>
      </c>
    </row>
    <row r="458" spans="1:6" s="119" customFormat="1" ht="33" customHeight="1">
      <c r="A458" s="98" t="str">
        <f t="shared" si="7"/>
        <v>35025</v>
      </c>
      <c r="B458" s="117" t="s">
        <v>2474</v>
      </c>
      <c r="C458" s="117" t="s">
        <v>1836</v>
      </c>
      <c r="D458" s="117" t="s">
        <v>1838</v>
      </c>
      <c r="E458" s="117" t="s">
        <v>987</v>
      </c>
      <c r="F458" s="118" t="str">
        <f>IF(A458=0,"",HYPERLINK("#Matrice!"&amp;ADDRESS(3,4+MATCH(D458,Matrice!$E$3:$AOP$3,0)),"Découvrir les compétences associées"))</f>
        <v>Découvrir les compétences associées</v>
      </c>
    </row>
    <row r="459" spans="1:6" s="119" customFormat="1" ht="33" customHeight="1">
      <c r="A459" s="98" t="str">
        <f t="shared" si="7"/>
        <v>35027</v>
      </c>
      <c r="B459" s="117" t="s">
        <v>2461</v>
      </c>
      <c r="C459" s="117" t="s">
        <v>1834</v>
      </c>
      <c r="D459" s="117" t="s">
        <v>1839</v>
      </c>
      <c r="E459" s="117" t="s">
        <v>987</v>
      </c>
      <c r="F459" s="118" t="str">
        <f>IF(A459=0,"",HYPERLINK("#Matrice!"&amp;ADDRESS(3,4+MATCH(D459,Matrice!$E$3:$AOP$3,0)),"Découvrir les compétences associées"))</f>
        <v>Découvrir les compétences associées</v>
      </c>
    </row>
    <row r="460" spans="1:6" s="119" customFormat="1" ht="33" customHeight="1">
      <c r="A460" s="98" t="str">
        <f t="shared" si="7"/>
        <v>35028</v>
      </c>
      <c r="B460" s="117" t="s">
        <v>2474</v>
      </c>
      <c r="C460" s="117" t="s">
        <v>1836</v>
      </c>
      <c r="D460" s="117" t="s">
        <v>1840</v>
      </c>
      <c r="E460" s="117" t="s">
        <v>987</v>
      </c>
      <c r="F460" s="118" t="str">
        <f>IF(A460=0,"",HYPERLINK("#Matrice!"&amp;ADDRESS(3,4+MATCH(D460,Matrice!$E$3:$AOP$3,0)),"Découvrir les compétences associées"))</f>
        <v>Découvrir les compétences associées</v>
      </c>
    </row>
    <row r="461" spans="1:6" s="119" customFormat="1" ht="33" customHeight="1">
      <c r="A461" s="98" t="str">
        <f t="shared" si="7"/>
        <v>35031</v>
      </c>
      <c r="B461" s="117" t="s">
        <v>2461</v>
      </c>
      <c r="C461" s="117" t="s">
        <v>922</v>
      </c>
      <c r="D461" s="117" t="s">
        <v>1841</v>
      </c>
      <c r="E461" s="117" t="s">
        <v>987</v>
      </c>
      <c r="F461" s="118" t="str">
        <f>IF(A461=0,"",HYPERLINK("#Matrice!"&amp;ADDRESS(3,4+MATCH(D461,Matrice!$E$3:$AOP$3,0)),"Découvrir les compétences associées"))</f>
        <v>Découvrir les compétences associées</v>
      </c>
    </row>
    <row r="462" spans="1:6" s="119" customFormat="1" ht="33" customHeight="1">
      <c r="A462" s="98" t="str">
        <f t="shared" si="7"/>
        <v>35162</v>
      </c>
      <c r="B462" s="117" t="s">
        <v>2115</v>
      </c>
      <c r="C462" s="117" t="s">
        <v>1842</v>
      </c>
      <c r="D462" s="117" t="s">
        <v>1843</v>
      </c>
      <c r="E462" s="117" t="s">
        <v>987</v>
      </c>
      <c r="F462" s="118" t="str">
        <f>IF(A462=0,"",HYPERLINK("#Matrice!"&amp;ADDRESS(3,4+MATCH(D462,Matrice!$E$3:$AOP$3,0)),"Découvrir les compétences associées"))</f>
        <v>Découvrir les compétences associées</v>
      </c>
    </row>
    <row r="463" spans="1:6" s="119" customFormat="1" ht="33" customHeight="1">
      <c r="A463" s="98" t="str">
        <f t="shared" si="7"/>
        <v>35186</v>
      </c>
      <c r="B463" s="117" t="s">
        <v>2115</v>
      </c>
      <c r="C463" s="117" t="s">
        <v>1844</v>
      </c>
      <c r="D463" s="117" t="s">
        <v>1845</v>
      </c>
      <c r="E463" s="117" t="s">
        <v>987</v>
      </c>
      <c r="F463" s="118" t="str">
        <f>IF(A463=0,"",HYPERLINK("#Matrice!"&amp;ADDRESS(3,4+MATCH(D463,Matrice!$E$3:$AOP$3,0)),"Découvrir les compétences associées"))</f>
        <v>Découvrir les compétences associées</v>
      </c>
    </row>
    <row r="464" spans="1:6" s="119" customFormat="1" ht="33" customHeight="1">
      <c r="A464" s="98" t="str">
        <f t="shared" si="7"/>
        <v>35475</v>
      </c>
      <c r="B464" s="117" t="s">
        <v>2115</v>
      </c>
      <c r="C464" s="117" t="s">
        <v>1846</v>
      </c>
      <c r="D464" s="117" t="s">
        <v>1847</v>
      </c>
      <c r="E464" s="117" t="s">
        <v>949</v>
      </c>
      <c r="F464" s="118" t="str">
        <f>IF(A464=0,"",HYPERLINK("#Matrice!"&amp;ADDRESS(3,4+MATCH(D464,Matrice!$E$3:$AOP$3,0)),"Découvrir les compétences associées"))</f>
        <v>Découvrir les compétences associées</v>
      </c>
    </row>
    <row r="465" spans="1:6" s="119" customFormat="1" ht="33" customHeight="1">
      <c r="A465" s="98" t="str">
        <f t="shared" si="7"/>
        <v>35476</v>
      </c>
      <c r="B465" s="117" t="s">
        <v>2115</v>
      </c>
      <c r="C465" s="117" t="s">
        <v>1842</v>
      </c>
      <c r="D465" s="117" t="s">
        <v>1848</v>
      </c>
      <c r="E465" s="117" t="s">
        <v>925</v>
      </c>
      <c r="F465" s="118" t="str">
        <f>IF(A465=0,"",HYPERLINK("#Matrice!"&amp;ADDRESS(3,4+MATCH(D465,Matrice!$E$3:$AOP$3,0)),"Découvrir les compétences associées"))</f>
        <v>Découvrir les compétences associées</v>
      </c>
    </row>
    <row r="466" spans="1:6" s="119" customFormat="1" ht="33" customHeight="1">
      <c r="A466" s="98" t="str">
        <f t="shared" si="7"/>
        <v>35477</v>
      </c>
      <c r="B466" s="117" t="s">
        <v>2115</v>
      </c>
      <c r="C466" s="117" t="s">
        <v>1842</v>
      </c>
      <c r="D466" s="117" t="s">
        <v>1849</v>
      </c>
      <c r="E466" s="117" t="s">
        <v>926</v>
      </c>
      <c r="F466" s="118" t="str">
        <f>IF(A466=0,"",HYPERLINK("#Matrice!"&amp;ADDRESS(3,4+MATCH(D466,Matrice!$E$3:$AOP$3,0)),"Découvrir les compétences associées"))</f>
        <v>Découvrir les compétences associées</v>
      </c>
    </row>
    <row r="467" spans="1:6" s="119" customFormat="1" ht="33" customHeight="1">
      <c r="A467" s="98" t="str">
        <f t="shared" si="7"/>
        <v>35483</v>
      </c>
      <c r="B467" s="117" t="s">
        <v>2115</v>
      </c>
      <c r="C467" s="117" t="s">
        <v>1846</v>
      </c>
      <c r="D467" s="117" t="s">
        <v>1850</v>
      </c>
      <c r="E467" s="117" t="s">
        <v>948</v>
      </c>
      <c r="F467" s="118" t="str">
        <f>IF(A467=0,"",HYPERLINK("#Matrice!"&amp;ADDRESS(3,4+MATCH(D467,Matrice!$E$3:$AOP$3,0)),"Découvrir les compétences associées"))</f>
        <v>Découvrir les compétences associées</v>
      </c>
    </row>
    <row r="468" spans="1:6" s="119" customFormat="1" ht="33" customHeight="1">
      <c r="A468" s="98" t="str">
        <f t="shared" si="7"/>
        <v>35491</v>
      </c>
      <c r="B468" s="117" t="e">
        <v>#N/A</v>
      </c>
      <c r="C468" s="117" t="e">
        <v>#N/A</v>
      </c>
      <c r="D468" s="117" t="s">
        <v>1851</v>
      </c>
      <c r="E468" s="117" t="s">
        <v>925</v>
      </c>
      <c r="F468" s="118" t="str">
        <f>IF(A468=0,"",HYPERLINK("#Matrice!"&amp;ADDRESS(3,4+MATCH(D468,Matrice!$E$3:$AOP$3,0)),"Découvrir les compétences associées"))</f>
        <v>Découvrir les compétences associées</v>
      </c>
    </row>
    <row r="469" spans="1:6" s="119" customFormat="1" ht="33" customHeight="1">
      <c r="A469" s="98" t="str">
        <f t="shared" si="7"/>
        <v>35492</v>
      </c>
      <c r="B469" s="117" t="s">
        <v>2115</v>
      </c>
      <c r="C469" s="117" t="s">
        <v>1842</v>
      </c>
      <c r="D469" s="117" t="s">
        <v>1852</v>
      </c>
      <c r="E469" s="117" t="s">
        <v>926</v>
      </c>
      <c r="F469" s="118" t="str">
        <f>IF(A469=0,"",HYPERLINK("#Matrice!"&amp;ADDRESS(3,4+MATCH(D469,Matrice!$E$3:$AOP$3,0)),"Découvrir les compétences associées"))</f>
        <v>Découvrir les compétences associées</v>
      </c>
    </row>
    <row r="470" spans="1:6" s="119" customFormat="1" ht="33" customHeight="1">
      <c r="A470" s="98" t="str">
        <f t="shared" si="7"/>
        <v>35503</v>
      </c>
      <c r="B470" s="117" t="e">
        <v>#N/A</v>
      </c>
      <c r="C470" s="117" t="e">
        <v>#N/A</v>
      </c>
      <c r="D470" s="117" t="s">
        <v>1853</v>
      </c>
      <c r="E470" s="117" t="s">
        <v>987</v>
      </c>
      <c r="F470" s="118" t="str">
        <f>IF(A470=0,"",HYPERLINK("#Matrice!"&amp;ADDRESS(3,4+MATCH(D470,Matrice!$E$3:$AOP$3,0)),"Découvrir les compétences associées"))</f>
        <v>Découvrir les compétences associées</v>
      </c>
    </row>
    <row r="471" spans="1:6" s="119" customFormat="1" ht="33" customHeight="1">
      <c r="A471" s="98" t="str">
        <f t="shared" si="7"/>
        <v>25018</v>
      </c>
      <c r="B471" s="117" t="s">
        <v>2461</v>
      </c>
      <c r="C471" s="117" t="s">
        <v>1834</v>
      </c>
      <c r="D471" s="117" t="s">
        <v>1854</v>
      </c>
      <c r="E471" s="117" t="s">
        <v>949</v>
      </c>
      <c r="F471" s="118" t="str">
        <f>IF(A471=0,"",HYPERLINK("#Matrice!"&amp;ADDRESS(3,4+MATCH(D471,Matrice!$E$3:$AOP$3,0)),"Découvrir les compétences associées"))</f>
        <v>Découvrir les compétences associées</v>
      </c>
    </row>
    <row r="472" spans="1:6" s="119" customFormat="1" ht="33" customHeight="1">
      <c r="A472" s="98" t="str">
        <f t="shared" si="7"/>
        <v>25022</v>
      </c>
      <c r="B472" s="117" t="e">
        <v>#N/A</v>
      </c>
      <c r="C472" s="117" t="e">
        <v>#N/A</v>
      </c>
      <c r="D472" s="117" t="s">
        <v>1855</v>
      </c>
      <c r="E472" s="117" t="s">
        <v>948</v>
      </c>
      <c r="F472" s="118" t="str">
        <f>IF(A472=0,"",HYPERLINK("#Matrice!"&amp;ADDRESS(3,4+MATCH(D472,Matrice!$E$3:$AOP$3,0)),"Découvrir les compétences associées"))</f>
        <v>Découvrir les compétences associées</v>
      </c>
    </row>
    <row r="473" spans="1:6" s="119" customFormat="1" ht="33" customHeight="1">
      <c r="A473" s="98" t="str">
        <f t="shared" si="7"/>
        <v>25026</v>
      </c>
      <c r="B473" s="117" t="e">
        <v>#N/A</v>
      </c>
      <c r="C473" s="117" t="e">
        <v>#N/A</v>
      </c>
      <c r="D473" s="117" t="s">
        <v>1856</v>
      </c>
      <c r="E473" s="117" t="s">
        <v>947</v>
      </c>
      <c r="F473" s="118" t="str">
        <f>IF(A473=0,"",HYPERLINK("#Matrice!"&amp;ADDRESS(3,4+MATCH(D473,Matrice!$E$3:$AOP$3,0)),"Découvrir les compétences associées"))</f>
        <v>Découvrir les compétences associées</v>
      </c>
    </row>
    <row r="474" spans="1:6" s="119" customFormat="1" ht="33" customHeight="1">
      <c r="A474" s="98" t="str">
        <f t="shared" si="7"/>
        <v>27036</v>
      </c>
      <c r="B474" s="117" t="s">
        <v>2461</v>
      </c>
      <c r="C474" s="117" t="s">
        <v>1834</v>
      </c>
      <c r="D474" s="117" t="s">
        <v>1857</v>
      </c>
      <c r="E474" s="117" t="s">
        <v>962</v>
      </c>
      <c r="F474" s="118" t="str">
        <f>IF(A474=0,"",HYPERLINK("#Matrice!"&amp;ADDRESS(3,4+MATCH(D474,Matrice!$E$3:$AOP$3,0)),"Découvrir les compétences associées"))</f>
        <v>Découvrir les compétences associées</v>
      </c>
    </row>
    <row r="475" spans="1:6" s="119" customFormat="1" ht="33" customHeight="1">
      <c r="A475" s="98" t="str">
        <f t="shared" si="7"/>
        <v>27040</v>
      </c>
      <c r="B475" s="117" t="s">
        <v>2461</v>
      </c>
      <c r="C475" s="117" t="s">
        <v>1834</v>
      </c>
      <c r="D475" s="117" t="s">
        <v>1858</v>
      </c>
      <c r="E475" s="117" t="s">
        <v>925</v>
      </c>
      <c r="F475" s="118" t="str">
        <f>IF(A475=0,"",HYPERLINK("#Matrice!"&amp;ADDRESS(3,4+MATCH(D475,Matrice!$E$3:$AOP$3,0)),"Découvrir les compétences associées"))</f>
        <v>Découvrir les compétences associées</v>
      </c>
    </row>
    <row r="476" spans="1:6" s="119" customFormat="1" ht="33" customHeight="1">
      <c r="A476" s="98" t="str">
        <f t="shared" si="7"/>
        <v>29008</v>
      </c>
      <c r="B476" s="117" t="s">
        <v>2474</v>
      </c>
      <c r="C476" s="117" t="s">
        <v>1836</v>
      </c>
      <c r="D476" s="117" t="s">
        <v>1859</v>
      </c>
      <c r="E476" s="117" t="s">
        <v>987</v>
      </c>
      <c r="F476" s="118" t="str">
        <f>IF(A476=0,"",HYPERLINK("#Matrice!"&amp;ADDRESS(3,4+MATCH(D476,Matrice!$E$3:$AOP$3,0)),"Découvrir les compétences associées"))</f>
        <v>Découvrir les compétences associées</v>
      </c>
    </row>
    <row r="477" spans="1:6" s="119" customFormat="1" ht="33" customHeight="1">
      <c r="A477" s="98" t="str">
        <f t="shared" si="7"/>
        <v>29032</v>
      </c>
      <c r="B477" s="117" t="s">
        <v>2474</v>
      </c>
      <c r="C477" s="117" t="s">
        <v>1836</v>
      </c>
      <c r="D477" s="117" t="s">
        <v>1860</v>
      </c>
      <c r="E477" s="117" t="s">
        <v>987</v>
      </c>
      <c r="F477" s="118" t="str">
        <f>IF(A477=0,"",HYPERLINK("#Matrice!"&amp;ADDRESS(3,4+MATCH(D477,Matrice!$E$3:$AOP$3,0)),"Découvrir les compétences associées"))</f>
        <v>Découvrir les compétences associées</v>
      </c>
    </row>
    <row r="478" spans="1:6" s="119" customFormat="1" ht="33" customHeight="1">
      <c r="A478" s="98" t="str">
        <f t="shared" si="7"/>
        <v>29128</v>
      </c>
      <c r="B478" s="117" t="s">
        <v>2115</v>
      </c>
      <c r="C478" s="117" t="s">
        <v>1842</v>
      </c>
      <c r="D478" s="117" t="s">
        <v>1861</v>
      </c>
      <c r="E478" s="117" t="s">
        <v>987</v>
      </c>
      <c r="F478" s="118" t="str">
        <f>IF(A478=0,"",HYPERLINK("#Matrice!"&amp;ADDRESS(3,4+MATCH(D478,Matrice!$E$3:$AOP$3,0)),"Découvrir les compétences associées"))</f>
        <v>Découvrir les compétences associées</v>
      </c>
    </row>
    <row r="479" spans="1:6" s="119" customFormat="1" ht="33" customHeight="1">
      <c r="A479" s="98" t="str">
        <f t="shared" si="7"/>
        <v>29196</v>
      </c>
      <c r="B479" s="117" t="s">
        <v>2115</v>
      </c>
      <c r="C479" s="117" t="s">
        <v>1844</v>
      </c>
      <c r="D479" s="117" t="s">
        <v>1862</v>
      </c>
      <c r="E479" s="117" t="s">
        <v>987</v>
      </c>
      <c r="F479" s="118" t="str">
        <f>IF(A479=0,"",HYPERLINK("#Matrice!"&amp;ADDRESS(3,4+MATCH(D479,Matrice!$E$3:$AOP$3,0)),"Découvrir les compétences associées"))</f>
        <v>Découvrir les compétences associées</v>
      </c>
    </row>
    <row r="480" spans="1:6" s="119" customFormat="1" ht="33" customHeight="1">
      <c r="A480" s="98" t="str">
        <f t="shared" si="7"/>
        <v>29532</v>
      </c>
      <c r="B480" s="117" t="s">
        <v>2474</v>
      </c>
      <c r="C480" s="117" t="s">
        <v>1836</v>
      </c>
      <c r="D480" s="117" t="s">
        <v>1863</v>
      </c>
      <c r="E480" s="117" t="s">
        <v>987</v>
      </c>
      <c r="F480" s="118" t="str">
        <f>IF(A480=0,"",HYPERLINK("#Matrice!"&amp;ADDRESS(3,4+MATCH(D480,Matrice!$E$3:$AOP$3,0)),"Découvrir les compétences associées"))</f>
        <v>Découvrir les compétences associées</v>
      </c>
    </row>
    <row r="481" spans="1:6" s="119" customFormat="1" ht="33" customHeight="1">
      <c r="A481" s="98" t="str">
        <f t="shared" si="7"/>
        <v>29690</v>
      </c>
      <c r="B481" s="117" t="s">
        <v>2461</v>
      </c>
      <c r="C481" s="117" t="s">
        <v>922</v>
      </c>
      <c r="D481" s="117" t="s">
        <v>1864</v>
      </c>
      <c r="E481" s="117" t="s">
        <v>1569</v>
      </c>
      <c r="F481" s="118" t="str">
        <f>IF(A481=0,"",HYPERLINK("#Matrice!"&amp;ADDRESS(3,4+MATCH(D481,Matrice!$E$3:$AOP$3,0)),"Découvrir les compétences associées"))</f>
        <v>Découvrir les compétences associées</v>
      </c>
    </row>
    <row r="482" spans="1:6" s="119" customFormat="1" ht="33" customHeight="1">
      <c r="A482" s="98" t="str">
        <f t="shared" si="7"/>
        <v>29694</v>
      </c>
      <c r="B482" s="117" t="s">
        <v>2474</v>
      </c>
      <c r="C482" s="117" t="s">
        <v>1836</v>
      </c>
      <c r="D482" s="117" t="s">
        <v>1865</v>
      </c>
      <c r="E482" s="117" t="s">
        <v>1569</v>
      </c>
      <c r="F482" s="118" t="str">
        <f>IF(A482=0,"",HYPERLINK("#Matrice!"&amp;ADDRESS(3,4+MATCH(D482,Matrice!$E$3:$AOP$3,0)),"Découvrir les compétences associées"))</f>
        <v>Découvrir les compétences associées</v>
      </c>
    </row>
    <row r="483" spans="1:6" s="119" customFormat="1" ht="33" customHeight="1">
      <c r="A483" s="98" t="str">
        <f t="shared" si="7"/>
        <v>29700</v>
      </c>
      <c r="B483" s="117" t="s">
        <v>2115</v>
      </c>
      <c r="C483" s="117" t="s">
        <v>1844</v>
      </c>
      <c r="D483" s="117" t="s">
        <v>1866</v>
      </c>
      <c r="E483" s="117" t="s">
        <v>1569</v>
      </c>
      <c r="F483" s="118" t="str">
        <f>IF(A483=0,"",HYPERLINK("#Matrice!"&amp;ADDRESS(3,4+MATCH(D483,Matrice!$E$3:$AOP$3,0)),"Découvrir les compétences associées"))</f>
        <v>Découvrir les compétences associées</v>
      </c>
    </row>
    <row r="484" spans="1:6" s="119" customFormat="1" ht="33" customHeight="1">
      <c r="A484" s="98" t="str">
        <f t="shared" si="7"/>
        <v>29728</v>
      </c>
      <c r="B484" s="117" t="s">
        <v>2461</v>
      </c>
      <c r="C484" s="117" t="s">
        <v>922</v>
      </c>
      <c r="D484" s="117" t="s">
        <v>1867</v>
      </c>
      <c r="E484" s="117" t="s">
        <v>1569</v>
      </c>
      <c r="F484" s="118" t="str">
        <f>IF(A484=0,"",HYPERLINK("#Matrice!"&amp;ADDRESS(3,4+MATCH(D484,Matrice!$E$3:$AOP$3,0)),"Découvrir les compétences associées"))</f>
        <v>Découvrir les compétences associées</v>
      </c>
    </row>
    <row r="485" spans="1:6" s="119" customFormat="1" ht="33" customHeight="1">
      <c r="A485" s="98" t="str">
        <f t="shared" si="7"/>
        <v>45023</v>
      </c>
      <c r="B485" s="117" t="e">
        <v>#N/A</v>
      </c>
      <c r="C485" s="117" t="e">
        <v>#N/A</v>
      </c>
      <c r="D485" s="117" t="s">
        <v>1868</v>
      </c>
      <c r="E485" s="117" t="s">
        <v>925</v>
      </c>
      <c r="F485" s="118" t="str">
        <f>IF(A485=0,"",HYPERLINK("#Matrice!"&amp;ADDRESS(3,4+MATCH(D485,Matrice!$E$3:$AOP$3,0)),"Découvrir les compétences associées"))</f>
        <v>Découvrir les compétences associées</v>
      </c>
    </row>
    <row r="486" spans="1:6" s="119" customFormat="1" ht="33" customHeight="1">
      <c r="A486" s="98" t="str">
        <f t="shared" si="7"/>
        <v>45024</v>
      </c>
      <c r="B486" s="117" t="e">
        <v>#N/A</v>
      </c>
      <c r="C486" s="117" t="e">
        <v>#N/A</v>
      </c>
      <c r="D486" s="117" t="s">
        <v>1869</v>
      </c>
      <c r="E486" s="117" t="s">
        <v>926</v>
      </c>
      <c r="F486" s="118" t="str">
        <f>IF(A486=0,"",HYPERLINK("#Matrice!"&amp;ADDRESS(3,4+MATCH(D486,Matrice!$E$3:$AOP$3,0)),"Découvrir les compétences associées"))</f>
        <v>Découvrir les compétences associées</v>
      </c>
    </row>
    <row r="487" spans="1:6" s="119" customFormat="1" ht="33" customHeight="1">
      <c r="A487" s="98" t="str">
        <f t="shared" si="7"/>
        <v>45145</v>
      </c>
      <c r="B487" s="117" t="s">
        <v>2115</v>
      </c>
      <c r="C487" s="117" t="s">
        <v>1842</v>
      </c>
      <c r="D487" s="117" t="s">
        <v>1870</v>
      </c>
      <c r="E487" s="117" t="s">
        <v>962</v>
      </c>
      <c r="F487" s="118" t="str">
        <f>IF(A487=0,"",HYPERLINK("#Matrice!"&amp;ADDRESS(3,4+MATCH(D487,Matrice!$E$3:$AOP$3,0)),"Découvrir les compétences associées"))</f>
        <v>Découvrir les compétences associées</v>
      </c>
    </row>
    <row r="488" spans="1:6" s="119" customFormat="1" ht="33" customHeight="1">
      <c r="A488" s="98" t="str">
        <f t="shared" si="7"/>
        <v>45146</v>
      </c>
      <c r="B488" s="117" t="s">
        <v>2115</v>
      </c>
      <c r="C488" s="117" t="s">
        <v>1842</v>
      </c>
      <c r="D488" s="117" t="s">
        <v>1871</v>
      </c>
      <c r="E488" s="117" t="s">
        <v>925</v>
      </c>
      <c r="F488" s="118" t="str">
        <f>IF(A488=0,"",HYPERLINK("#Matrice!"&amp;ADDRESS(3,4+MATCH(D488,Matrice!$E$3:$AOP$3,0)),"Découvrir les compétences associées"))</f>
        <v>Découvrir les compétences associées</v>
      </c>
    </row>
    <row r="489" spans="1:6" s="119" customFormat="1" ht="33" customHeight="1">
      <c r="A489" s="98" t="str">
        <f t="shared" si="7"/>
        <v>45147</v>
      </c>
      <c r="B489" s="117" t="s">
        <v>2115</v>
      </c>
      <c r="C489" s="117" t="s">
        <v>1842</v>
      </c>
      <c r="D489" s="117" t="s">
        <v>1872</v>
      </c>
      <c r="E489" s="117" t="s">
        <v>926</v>
      </c>
      <c r="F489" s="118" t="str">
        <f>IF(A489=0,"",HYPERLINK("#Matrice!"&amp;ADDRESS(3,4+MATCH(D489,Matrice!$E$3:$AOP$3,0)),"Découvrir les compétences associées"))</f>
        <v>Découvrir les compétences associées</v>
      </c>
    </row>
    <row r="490" spans="1:6" s="119" customFormat="1" ht="33" customHeight="1">
      <c r="A490" s="98" t="str">
        <f t="shared" si="7"/>
        <v>45148</v>
      </c>
      <c r="B490" s="117" t="s">
        <v>2115</v>
      </c>
      <c r="C490" s="117" t="s">
        <v>1842</v>
      </c>
      <c r="D490" s="117" t="s">
        <v>1873</v>
      </c>
      <c r="E490" s="117" t="s">
        <v>987</v>
      </c>
      <c r="F490" s="118" t="str">
        <f>IF(A490=0,"",HYPERLINK("#Matrice!"&amp;ADDRESS(3,4+MATCH(D490,Matrice!$E$3:$AOP$3,0)),"Découvrir les compétences associées"))</f>
        <v>Découvrir les compétences associées</v>
      </c>
    </row>
    <row r="491" spans="1:6" s="119" customFormat="1" ht="33" customHeight="1">
      <c r="A491" s="98" t="str">
        <f t="shared" si="7"/>
        <v>46947</v>
      </c>
      <c r="B491" s="117" t="s">
        <v>955</v>
      </c>
      <c r="C491" s="117" t="s">
        <v>2475</v>
      </c>
      <c r="D491" s="117" t="s">
        <v>2004</v>
      </c>
      <c r="E491" s="117" t="s">
        <v>1888</v>
      </c>
      <c r="F491" s="118" t="str">
        <f>IF(A491=0,"",HYPERLINK("#Matrice!"&amp;ADDRESS(3,4+MATCH(D491,Matrice!$E$3:$AOP$3,0)),"Découvrir les compétences associées"))</f>
        <v>Découvrir les compétences associées</v>
      </c>
    </row>
    <row r="492" spans="1:6" s="119" customFormat="1" ht="33" customHeight="1">
      <c r="A492" s="98" t="str">
        <f t="shared" si="7"/>
        <v>46944</v>
      </c>
      <c r="B492" s="117" t="s">
        <v>955</v>
      </c>
      <c r="C492" s="117" t="s">
        <v>2475</v>
      </c>
      <c r="D492" s="117" t="s">
        <v>2005</v>
      </c>
      <c r="E492" s="117" t="s">
        <v>926</v>
      </c>
      <c r="F492" s="118" t="str">
        <f>IF(A492=0,"",HYPERLINK("#Matrice!"&amp;ADDRESS(3,4+MATCH(D492,Matrice!$E$3:$AOP$3,0)),"Découvrir les compétences associées"))</f>
        <v>Découvrir les compétences associées</v>
      </c>
    </row>
    <row r="493" spans="1:6" s="119" customFormat="1" ht="33" customHeight="1">
      <c r="A493" s="98" t="str">
        <f t="shared" si="7"/>
        <v>46908</v>
      </c>
      <c r="B493" s="117" t="s">
        <v>955</v>
      </c>
      <c r="C493" s="117" t="s">
        <v>2475</v>
      </c>
      <c r="D493" s="117" t="s">
        <v>2006</v>
      </c>
      <c r="E493" s="117" t="s">
        <v>925</v>
      </c>
      <c r="F493" s="118" t="str">
        <f>IF(A493=0,"",HYPERLINK("#Matrice!"&amp;ADDRESS(3,4+MATCH(D493,Matrice!$E$3:$AOP$3,0)),"Découvrir les compétences associées"))</f>
        <v>Découvrir les compétences associées</v>
      </c>
    </row>
    <row r="494" spans="1:6" s="119" customFormat="1" ht="33" customHeight="1">
      <c r="A494" s="98" t="str">
        <f t="shared" si="7"/>
        <v>45992</v>
      </c>
      <c r="B494" s="117" t="s">
        <v>955</v>
      </c>
      <c r="C494" s="117" t="s">
        <v>2475</v>
      </c>
      <c r="D494" s="117" t="s">
        <v>2007</v>
      </c>
      <c r="E494" s="117" t="s">
        <v>1888</v>
      </c>
      <c r="F494" s="118" t="str">
        <f>IF(A494=0,"",HYPERLINK("#Matrice!"&amp;ADDRESS(3,4+MATCH(D494,Matrice!$E$3:$AOP$3,0)),"Découvrir les compétences associées"))</f>
        <v>Découvrir les compétences associées</v>
      </c>
    </row>
    <row r="495" spans="1:6" s="119" customFormat="1" ht="46.5" customHeight="1">
      <c r="A495" s="98" t="str">
        <f t="shared" si="7"/>
        <v>37046</v>
      </c>
      <c r="B495" s="117" t="s">
        <v>476</v>
      </c>
      <c r="C495" s="117" t="s">
        <v>2321</v>
      </c>
      <c r="D495" s="117" t="s">
        <v>2344</v>
      </c>
      <c r="E495" s="117" t="s">
        <v>926</v>
      </c>
      <c r="F495" s="118"/>
    </row>
    <row r="496" spans="1:6" s="119" customFormat="1" ht="51" customHeight="1">
      <c r="A496" s="98" t="str">
        <f t="shared" si="7"/>
        <v>45991</v>
      </c>
      <c r="B496" s="117" t="s">
        <v>955</v>
      </c>
      <c r="C496" s="117" t="s">
        <v>2460</v>
      </c>
      <c r="D496" s="117" t="s">
        <v>2008</v>
      </c>
      <c r="E496" s="117" t="s">
        <v>1888</v>
      </c>
      <c r="F496" s="118" t="str">
        <f>IF(A496=0,"",HYPERLINK("#Matrice!"&amp;ADDRESS(3,4+MATCH(D496,Matrice!$E$3:$AOP$3,0)),"Découvrir les compétences associées"))</f>
        <v>Découvrir les compétences associées</v>
      </c>
    </row>
    <row r="497" spans="1:10" s="119" customFormat="1" ht="46.5" customHeight="1">
      <c r="A497" s="98" t="str">
        <f t="shared" si="7"/>
        <v>45055</v>
      </c>
      <c r="B497" s="117" t="s">
        <v>955</v>
      </c>
      <c r="C497" s="117" t="s">
        <v>2467</v>
      </c>
      <c r="D497" s="117" t="s">
        <v>2009</v>
      </c>
      <c r="E497" s="117" t="s">
        <v>1888</v>
      </c>
      <c r="F497" s="118" t="str">
        <f>IF(A497=0,"",HYPERLINK("#Matrice!"&amp;ADDRESS(3,4+MATCH(D497,Matrice!$E$3:$AOP$3,0)),"Découvrir les compétences associées"))</f>
        <v>Découvrir les compétences associées</v>
      </c>
    </row>
    <row r="498" spans="1:10" s="119" customFormat="1" ht="44.25" customHeight="1">
      <c r="A498" s="583" t="s">
        <v>2298</v>
      </c>
      <c r="B498" s="117" t="s">
        <v>2301</v>
      </c>
      <c r="C498" s="117" t="s">
        <v>2299</v>
      </c>
      <c r="D498" s="117" t="s">
        <v>2300</v>
      </c>
      <c r="E498" s="117" t="s">
        <v>947</v>
      </c>
      <c r="F498" s="118" t="e">
        <f>IF(A498=0,"",HYPERLINK("#Matrice!"&amp;ADDRESS(3,4+MATCH(D498,Matrice!$E$3:$AOP$3,0)),"Découvrir les compétences associées"))</f>
        <v>#N/A</v>
      </c>
    </row>
    <row r="499" spans="1:10" s="119" customFormat="1" ht="46.5" customHeight="1">
      <c r="A499" s="98" t="str">
        <f t="shared" si="7"/>
        <v>46986</v>
      </c>
      <c r="B499" s="117" t="s">
        <v>955</v>
      </c>
      <c r="C499" s="117" t="s">
        <v>2460</v>
      </c>
      <c r="D499" s="117" t="s">
        <v>2011</v>
      </c>
      <c r="E499" s="117" t="s">
        <v>926</v>
      </c>
      <c r="F499" s="118" t="str">
        <f>IF(A499=0,"",HYPERLINK("#Matrice!"&amp;ADDRESS(3,4+MATCH(D499,Matrice!$E$3:$AOP$3,0)),"Découvrir les compétences associées"))</f>
        <v>Découvrir les compétences associées</v>
      </c>
    </row>
    <row r="500" spans="1:10" s="119" customFormat="1" ht="43.5" customHeight="1">
      <c r="A500" s="96" t="str">
        <f t="shared" ref="A500:A534" si="8">LEFT(D500,5)</f>
        <v>35616</v>
      </c>
      <c r="B500" s="117" t="s">
        <v>2018</v>
      </c>
      <c r="C500" s="117" t="s">
        <v>1887</v>
      </c>
      <c r="D500" s="96" t="s">
        <v>2346</v>
      </c>
      <c r="E500" s="117" t="s">
        <v>926</v>
      </c>
      <c r="F500" s="118"/>
    </row>
    <row r="501" spans="1:10" s="119" customFormat="1" ht="33" customHeight="1">
      <c r="A501" s="96" t="str">
        <f t="shared" si="8"/>
        <v>35644</v>
      </c>
      <c r="B501" s="117" t="s">
        <v>2116</v>
      </c>
      <c r="C501" s="117" t="s">
        <v>2350</v>
      </c>
      <c r="D501" s="117" t="s">
        <v>2351</v>
      </c>
      <c r="E501" s="117" t="s">
        <v>926</v>
      </c>
      <c r="F501" s="118"/>
    </row>
    <row r="502" spans="1:10" s="119" customFormat="1" ht="33" customHeight="1">
      <c r="A502" s="96" t="str">
        <f t="shared" si="8"/>
        <v>35729</v>
      </c>
      <c r="B502" s="117" t="s">
        <v>475</v>
      </c>
      <c r="C502" s="117" t="s">
        <v>2364</v>
      </c>
      <c r="D502" s="885" t="s">
        <v>2366</v>
      </c>
      <c r="E502" s="117" t="s">
        <v>962</v>
      </c>
      <c r="F502" s="118"/>
    </row>
    <row r="503" spans="1:10" s="119" customFormat="1" ht="33" customHeight="1">
      <c r="A503" s="96" t="str">
        <f t="shared" si="8"/>
        <v>35730</v>
      </c>
      <c r="B503" s="117" t="s">
        <v>475</v>
      </c>
      <c r="C503" s="117" t="s">
        <v>2364</v>
      </c>
      <c r="D503" s="885" t="s">
        <v>2367</v>
      </c>
      <c r="E503" s="117" t="s">
        <v>925</v>
      </c>
      <c r="F503" s="118"/>
    </row>
    <row r="504" spans="1:10" s="119" customFormat="1" ht="33" customHeight="1">
      <c r="A504" s="96" t="str">
        <f t="shared" si="8"/>
        <v>35731</v>
      </c>
      <c r="B504" s="117" t="s">
        <v>475</v>
      </c>
      <c r="C504" s="117" t="s">
        <v>2364</v>
      </c>
      <c r="D504" s="885" t="s">
        <v>2368</v>
      </c>
      <c r="E504" s="117" t="s">
        <v>926</v>
      </c>
      <c r="F504" s="118"/>
    </row>
    <row r="505" spans="1:10" s="119" customFormat="1" ht="33" customHeight="1">
      <c r="A505" s="96" t="str">
        <f t="shared" si="8"/>
        <v>35733</v>
      </c>
      <c r="B505" s="117" t="s">
        <v>475</v>
      </c>
      <c r="C505" s="117" t="s">
        <v>2365</v>
      </c>
      <c r="D505" s="885" t="s">
        <v>2369</v>
      </c>
      <c r="E505" s="117" t="s">
        <v>926</v>
      </c>
      <c r="F505" s="118"/>
    </row>
    <row r="506" spans="1:10" s="119" customFormat="1" ht="33" customHeight="1">
      <c r="A506" s="96" t="str">
        <f t="shared" si="8"/>
        <v>35706</v>
      </c>
      <c r="B506" s="117" t="s">
        <v>474</v>
      </c>
      <c r="C506" s="117" t="s">
        <v>2377</v>
      </c>
      <c r="D506" s="885" t="s">
        <v>2378</v>
      </c>
      <c r="E506" s="117" t="s">
        <v>962</v>
      </c>
      <c r="F506" s="118"/>
    </row>
    <row r="507" spans="1:10" s="119" customFormat="1" ht="48.75" customHeight="1">
      <c r="A507" s="96" t="str">
        <f t="shared" si="8"/>
        <v>35650</v>
      </c>
      <c r="B507" s="117" t="s">
        <v>2116</v>
      </c>
      <c r="C507" s="117" t="s">
        <v>2381</v>
      </c>
      <c r="D507" s="117" t="s">
        <v>2382</v>
      </c>
      <c r="E507" s="117" t="s">
        <v>949</v>
      </c>
      <c r="F507" s="118"/>
      <c r="G507" s="918"/>
      <c r="H507" s="918"/>
      <c r="I507" s="918"/>
      <c r="J507" s="918"/>
    </row>
    <row r="508" spans="1:10" s="119" customFormat="1" ht="33" customHeight="1">
      <c r="A508" s="96" t="str">
        <f t="shared" si="8"/>
        <v>35648</v>
      </c>
      <c r="B508" s="117" t="s">
        <v>2116</v>
      </c>
      <c r="C508" s="117" t="s">
        <v>2381</v>
      </c>
      <c r="D508" s="117" t="s">
        <v>2383</v>
      </c>
      <c r="E508" s="117" t="s">
        <v>947</v>
      </c>
      <c r="F508" s="118"/>
      <c r="G508" s="918"/>
      <c r="H508" s="918"/>
      <c r="I508" s="918"/>
      <c r="J508" s="918"/>
    </row>
    <row r="509" spans="1:10" s="119" customFormat="1" ht="33" customHeight="1">
      <c r="A509" s="96" t="str">
        <f t="shared" si="8"/>
        <v>35649</v>
      </c>
      <c r="B509" s="117" t="s">
        <v>2116</v>
      </c>
      <c r="C509" s="117" t="s">
        <v>2381</v>
      </c>
      <c r="D509" s="117" t="s">
        <v>2384</v>
      </c>
      <c r="E509" s="117" t="s">
        <v>948</v>
      </c>
      <c r="F509" s="118"/>
      <c r="G509" s="918"/>
      <c r="H509" s="918"/>
      <c r="I509" s="918"/>
      <c r="J509" s="918"/>
    </row>
    <row r="510" spans="1:10" s="119" customFormat="1" ht="33" customHeight="1">
      <c r="A510" s="96" t="str">
        <f t="shared" si="8"/>
        <v>35707</v>
      </c>
      <c r="B510" s="117" t="s">
        <v>474</v>
      </c>
      <c r="C510" s="117" t="s">
        <v>2377</v>
      </c>
      <c r="D510" s="117" t="s">
        <v>2385</v>
      </c>
      <c r="E510" s="117" t="s">
        <v>925</v>
      </c>
      <c r="F510" s="118"/>
      <c r="G510" s="918"/>
      <c r="H510" s="918"/>
      <c r="I510" s="918"/>
      <c r="J510" s="918"/>
    </row>
    <row r="511" spans="1:10" s="119" customFormat="1" ht="33" customHeight="1">
      <c r="A511" s="96" t="str">
        <f t="shared" si="8"/>
        <v>35708</v>
      </c>
      <c r="B511" s="117" t="s">
        <v>474</v>
      </c>
      <c r="C511" s="117" t="s">
        <v>2377</v>
      </c>
      <c r="D511" s="117" t="s">
        <v>2386</v>
      </c>
      <c r="E511" s="117" t="s">
        <v>926</v>
      </c>
      <c r="F511" s="118"/>
      <c r="G511" s="918"/>
      <c r="H511" s="918"/>
      <c r="I511" s="918"/>
      <c r="J511" s="918"/>
    </row>
    <row r="512" spans="1:10" s="119" customFormat="1" ht="33" customHeight="1">
      <c r="A512" s="96" t="str">
        <f t="shared" si="8"/>
        <v>35514</v>
      </c>
      <c r="B512" s="117" t="s">
        <v>2031</v>
      </c>
      <c r="C512" s="117" t="s">
        <v>2030</v>
      </c>
      <c r="D512" s="117" t="s">
        <v>2387</v>
      </c>
      <c r="E512" s="117" t="s">
        <v>947</v>
      </c>
      <c r="F512" s="118"/>
      <c r="G512" s="918"/>
      <c r="H512" s="918"/>
      <c r="I512" s="918"/>
      <c r="J512" s="918"/>
    </row>
    <row r="513" spans="1:10" s="119" customFormat="1" ht="33" customHeight="1">
      <c r="A513" s="96" t="str">
        <f t="shared" si="8"/>
        <v>37446</v>
      </c>
      <c r="B513" s="117" t="s">
        <v>476</v>
      </c>
      <c r="C513" s="117" t="s">
        <v>2326</v>
      </c>
      <c r="D513" s="117" t="s">
        <v>2388</v>
      </c>
      <c r="E513" s="117" t="s">
        <v>926</v>
      </c>
      <c r="F513" s="118"/>
      <c r="G513" s="918"/>
      <c r="H513" s="918"/>
      <c r="I513" s="918"/>
      <c r="J513" s="918"/>
    </row>
    <row r="514" spans="1:10" s="119" customFormat="1" ht="33" customHeight="1">
      <c r="A514" s="96" t="str">
        <f t="shared" si="8"/>
        <v/>
      </c>
      <c r="B514" s="117"/>
      <c r="C514" s="98"/>
      <c r="D514" s="117"/>
      <c r="E514" s="117"/>
      <c r="F514" s="118"/>
    </row>
    <row r="515" spans="1:10" s="119" customFormat="1" ht="33" customHeight="1">
      <c r="A515" s="96" t="str">
        <f t="shared" si="8"/>
        <v/>
      </c>
    </row>
    <row r="516" spans="1:10" s="119" customFormat="1" ht="54.75" customHeight="1">
      <c r="A516" s="96" t="str">
        <f t="shared" si="8"/>
        <v/>
      </c>
    </row>
    <row r="517" spans="1:10">
      <c r="A517" s="96" t="str">
        <f t="shared" si="8"/>
        <v/>
      </c>
      <c r="F517" s="111"/>
    </row>
    <row r="518" spans="1:10">
      <c r="A518" s="96" t="str">
        <f t="shared" si="8"/>
        <v/>
      </c>
      <c r="F518" s="111"/>
    </row>
    <row r="519" spans="1:10">
      <c r="A519" s="96" t="str">
        <f t="shared" si="8"/>
        <v/>
      </c>
      <c r="F519" s="111"/>
    </row>
    <row r="520" spans="1:10">
      <c r="A520" s="96" t="str">
        <f t="shared" si="8"/>
        <v/>
      </c>
      <c r="F520" s="111"/>
    </row>
    <row r="521" spans="1:10">
      <c r="A521" s="96" t="str">
        <f t="shared" si="8"/>
        <v/>
      </c>
      <c r="F521" s="111"/>
    </row>
    <row r="522" spans="1:10">
      <c r="A522" s="96" t="str">
        <f t="shared" si="8"/>
        <v/>
      </c>
      <c r="F522" s="111"/>
    </row>
    <row r="523" spans="1:10">
      <c r="A523" s="96" t="str">
        <f t="shared" si="8"/>
        <v/>
      </c>
      <c r="F523" s="111"/>
    </row>
    <row r="524" spans="1:10">
      <c r="A524" s="96" t="str">
        <f t="shared" si="8"/>
        <v/>
      </c>
      <c r="F524" s="111"/>
    </row>
    <row r="525" spans="1:10">
      <c r="A525" s="96" t="str">
        <f t="shared" si="8"/>
        <v/>
      </c>
      <c r="F525" s="111"/>
    </row>
    <row r="526" spans="1:10">
      <c r="A526" s="96" t="str">
        <f t="shared" si="8"/>
        <v/>
      </c>
      <c r="F526" s="111"/>
    </row>
    <row r="527" spans="1:10">
      <c r="A527" s="96" t="str">
        <f t="shared" si="8"/>
        <v/>
      </c>
      <c r="F527" s="111"/>
    </row>
    <row r="528" spans="1:10">
      <c r="A528" s="96" t="str">
        <f t="shared" si="8"/>
        <v/>
      </c>
      <c r="F528" s="111"/>
    </row>
    <row r="529" spans="1:6">
      <c r="A529" s="96" t="str">
        <f t="shared" si="8"/>
        <v/>
      </c>
      <c r="F529" s="111"/>
    </row>
    <row r="530" spans="1:6">
      <c r="A530" s="96" t="str">
        <f t="shared" si="8"/>
        <v/>
      </c>
      <c r="F530" s="111"/>
    </row>
    <row r="531" spans="1:6">
      <c r="A531" s="96" t="str">
        <f t="shared" si="8"/>
        <v/>
      </c>
      <c r="F531" s="111"/>
    </row>
    <row r="532" spans="1:6">
      <c r="A532" s="96" t="str">
        <f t="shared" si="8"/>
        <v/>
      </c>
      <c r="F532" s="111"/>
    </row>
    <row r="533" spans="1:6">
      <c r="A533" s="96" t="str">
        <f t="shared" si="8"/>
        <v/>
      </c>
      <c r="F533" s="111"/>
    </row>
    <row r="534" spans="1:6">
      <c r="A534" s="96" t="str">
        <f t="shared" si="8"/>
        <v/>
      </c>
      <c r="F534" s="111"/>
    </row>
    <row r="535" spans="1:6">
      <c r="F535" s="111"/>
    </row>
    <row r="536" spans="1:6">
      <c r="F536" s="111"/>
    </row>
  </sheetData>
  <autoFilter ref="A6:F536" xr:uid="{00000000-0009-0000-0000-000005000000}"/>
  <pageMargins left="0.7" right="0.7" top="0.75" bottom="0.75" header="0.3" footer="0.3"/>
  <pageSetup paperSize="9" orientation="portrait" r:id="rId1"/>
  <headerFooter>
    <oddFooter>&amp;C&amp;1#&amp;"Calibri"&amp;10&amp;K0078D7C1 - Interne</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50">
    <tabColor theme="9" tint="0.89999084444715716"/>
    <pageSetUpPr fitToPage="1"/>
  </sheetPr>
  <dimension ref="A1:I39"/>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8" width="11.5" style="207"/>
    <col min="9" max="9" width="18" style="207" customWidth="1"/>
    <col min="10"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27144 - MONITEUR DES VENTES BANCAIRE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27144</v>
      </c>
    </row>
    <row r="6" spans="1:7" s="278" customFormat="1" ht="21" customHeight="1">
      <c r="A6" s="273"/>
      <c r="B6" s="274"/>
      <c r="C6" s="275" t="s">
        <v>404</v>
      </c>
      <c r="D6" s="276" t="str">
        <f ca="1">VLOOKUP($G$5,Répertoire_des_fonctions!$A$7:$E$780,3,0)</f>
        <v>ANIMATION COMMERCIALE RESEAU ET BANQUE</v>
      </c>
      <c r="E6" s="277"/>
      <c r="F6" s="276" t="s">
        <v>1987</v>
      </c>
      <c r="G6" s="276" t="str">
        <f ca="1">VLOOKUP($G$5,Répertoire_des_fonctions!$A$7:$E$780,5,0)</f>
        <v>III.3</v>
      </c>
    </row>
    <row r="7" spans="1:7" s="248" customFormat="1" ht="6.75" customHeight="1">
      <c r="A7" s="230"/>
      <c r="B7" s="279"/>
      <c r="C7" s="676"/>
      <c r="D7" s="281"/>
      <c r="E7" s="282"/>
    </row>
    <row r="8" spans="1:7" s="248" customFormat="1" ht="19.5" customHeight="1">
      <c r="A8" s="268"/>
      <c r="B8" s="279"/>
      <c r="C8" s="414" t="s">
        <v>1988</v>
      </c>
      <c r="D8" s="270" t="s">
        <v>1991</v>
      </c>
      <c r="E8" s="375" t="s">
        <v>1989</v>
      </c>
      <c r="F8" s="271"/>
      <c r="G8" s="283"/>
    </row>
    <row r="9" spans="1:7" s="248" customFormat="1" ht="19.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3" customHeight="1">
      <c r="A12" s="239" t="s">
        <v>959</v>
      </c>
      <c r="B12" s="240" t="s">
        <v>1982</v>
      </c>
      <c r="C12" s="241" t="s">
        <v>432</v>
      </c>
      <c r="D12" s="241" t="s">
        <v>431</v>
      </c>
      <c r="E12" s="241" t="s">
        <v>1997</v>
      </c>
      <c r="F12" s="242" t="s">
        <v>2057</v>
      </c>
      <c r="G12" s="242" t="s">
        <v>1984</v>
      </c>
    </row>
    <row r="13" spans="1:7" s="243" customFormat="1" ht="80">
      <c r="A13" s="239"/>
      <c r="B13" s="408"/>
      <c r="C13" s="677" t="s">
        <v>2138</v>
      </c>
      <c r="D13" s="688" t="s">
        <v>2139</v>
      </c>
      <c r="E13" s="689" t="s">
        <v>1044</v>
      </c>
      <c r="F13" s="430" t="s">
        <v>1996</v>
      </c>
      <c r="G13" s="431"/>
    </row>
    <row r="14" spans="1:7" s="243" customFormat="1" ht="48">
      <c r="A14" s="239"/>
      <c r="B14" s="408"/>
      <c r="C14" s="679" t="s">
        <v>38</v>
      </c>
      <c r="D14" s="691" t="s">
        <v>505</v>
      </c>
      <c r="E14" s="692" t="s">
        <v>1179</v>
      </c>
      <c r="F14" s="432" t="s">
        <v>1996</v>
      </c>
      <c r="G14" s="433"/>
    </row>
    <row r="15" spans="1:7" s="243" customFormat="1" ht="48">
      <c r="A15" s="239"/>
      <c r="B15" s="408"/>
      <c r="C15" s="679" t="s">
        <v>44</v>
      </c>
      <c r="D15" s="691" t="s">
        <v>2220</v>
      </c>
      <c r="E15" s="692" t="s">
        <v>1202</v>
      </c>
      <c r="F15" s="432" t="s">
        <v>1996</v>
      </c>
      <c r="G15" s="433"/>
    </row>
    <row r="16" spans="1:7" s="243" customFormat="1" ht="51">
      <c r="A16" s="239"/>
      <c r="B16" s="408"/>
      <c r="C16" s="679" t="s">
        <v>47</v>
      </c>
      <c r="D16" s="691" t="s">
        <v>2221</v>
      </c>
      <c r="E16" s="692" t="s">
        <v>1211</v>
      </c>
      <c r="F16" s="432" t="s">
        <v>1996</v>
      </c>
      <c r="G16" s="433"/>
    </row>
    <row r="17" spans="1:7" s="243" customFormat="1" ht="48">
      <c r="A17" s="239"/>
      <c r="B17" s="408"/>
      <c r="C17" s="679" t="s">
        <v>56</v>
      </c>
      <c r="D17" s="691" t="s">
        <v>653</v>
      </c>
      <c r="E17" s="692" t="s">
        <v>1244</v>
      </c>
      <c r="F17" s="432" t="s">
        <v>1996</v>
      </c>
      <c r="G17" s="433"/>
    </row>
    <row r="18" spans="1:7" s="243" customFormat="1" ht="64">
      <c r="A18" s="239"/>
      <c r="B18" s="408"/>
      <c r="C18" s="679" t="s">
        <v>64</v>
      </c>
      <c r="D18" s="691" t="s">
        <v>661</v>
      </c>
      <c r="E18" s="692" t="s">
        <v>1262</v>
      </c>
      <c r="F18" s="432" t="s">
        <v>1996</v>
      </c>
      <c r="G18" s="433"/>
    </row>
    <row r="19" spans="1:7" s="243" customFormat="1" ht="80">
      <c r="A19" s="239"/>
      <c r="B19" s="408"/>
      <c r="C19" s="679" t="s">
        <v>662</v>
      </c>
      <c r="D19" s="691" t="s">
        <v>2222</v>
      </c>
      <c r="E19" s="692" t="s">
        <v>1268</v>
      </c>
      <c r="F19" s="432" t="s">
        <v>1996</v>
      </c>
      <c r="G19" s="433"/>
    </row>
    <row r="20" spans="1:7" s="243" customFormat="1" ht="64">
      <c r="A20" s="239"/>
      <c r="B20" s="408"/>
      <c r="C20" s="679" t="s">
        <v>67</v>
      </c>
      <c r="D20" s="691" t="s">
        <v>667</v>
      </c>
      <c r="E20" s="692" t="s">
        <v>1283</v>
      </c>
      <c r="F20" s="432" t="s">
        <v>1996</v>
      </c>
      <c r="G20" s="433"/>
    </row>
    <row r="21" spans="1:7" s="243" customFormat="1" ht="64">
      <c r="A21" s="239"/>
      <c r="B21" s="408"/>
      <c r="C21" s="679" t="s">
        <v>2129</v>
      </c>
      <c r="D21" s="691" t="s">
        <v>2134</v>
      </c>
      <c r="E21" s="692" t="s">
        <v>1484</v>
      </c>
      <c r="F21" s="432" t="s">
        <v>1996</v>
      </c>
      <c r="G21" s="433"/>
    </row>
    <row r="22" spans="1:7" s="243" customFormat="1" ht="64">
      <c r="A22" s="239"/>
      <c r="B22" s="408"/>
      <c r="C22" s="679" t="s">
        <v>181</v>
      </c>
      <c r="D22" s="691" t="s">
        <v>2135</v>
      </c>
      <c r="E22" s="692" t="s">
        <v>1490</v>
      </c>
      <c r="F22" s="432" t="s">
        <v>1996</v>
      </c>
      <c r="G22" s="433"/>
    </row>
    <row r="23" spans="1:7" s="243" customFormat="1" ht="80">
      <c r="A23" s="239"/>
      <c r="B23" s="408"/>
      <c r="C23" s="679" t="s">
        <v>2130</v>
      </c>
      <c r="D23" s="691" t="s">
        <v>2137</v>
      </c>
      <c r="E23" s="692" t="s">
        <v>1496</v>
      </c>
      <c r="F23" s="432" t="s">
        <v>1996</v>
      </c>
      <c r="G23" s="433"/>
    </row>
    <row r="24" spans="1:7" s="243" customFormat="1" ht="64">
      <c r="A24" s="239"/>
      <c r="B24" s="408"/>
      <c r="C24" s="681" t="s">
        <v>184</v>
      </c>
      <c r="D24" s="694" t="s">
        <v>2136</v>
      </c>
      <c r="E24" s="695" t="s">
        <v>1508</v>
      </c>
      <c r="F24" s="434" t="s">
        <v>1996</v>
      </c>
      <c r="G24" s="435"/>
    </row>
    <row r="25" spans="1:7" s="243" customFormat="1" ht="47" customHeight="1">
      <c r="A25" s="239"/>
      <c r="B25" s="240"/>
      <c r="C25" s="260" t="s">
        <v>1993</v>
      </c>
      <c r="D25" s="285"/>
      <c r="E25" s="379"/>
      <c r="F25" s="260" t="s">
        <v>1995</v>
      </c>
      <c r="G25" s="207"/>
    </row>
    <row r="26" spans="1:7" s="243" customFormat="1" ht="47" customHeight="1">
      <c r="A26" s="239"/>
      <c r="B26" s="240"/>
      <c r="C26" s="669" t="s">
        <v>1994</v>
      </c>
      <c r="D26" s="285"/>
      <c r="E26" s="379"/>
      <c r="F26" s="262" t="s">
        <v>1994</v>
      </c>
      <c r="G26" s="207"/>
    </row>
    <row r="27" spans="1:7" s="243" customFormat="1" ht="47" customHeight="1">
      <c r="A27" s="239"/>
      <c r="B27" s="240"/>
      <c r="C27" s="279"/>
      <c r="D27" s="285"/>
      <c r="E27" s="379"/>
      <c r="F27" s="207"/>
      <c r="G27" s="207"/>
    </row>
    <row r="28" spans="1:7" s="243" customFormat="1" ht="47" customHeight="1">
      <c r="A28" s="239"/>
      <c r="B28" s="240"/>
      <c r="C28" s="279"/>
      <c r="D28" s="285"/>
      <c r="E28" s="379"/>
      <c r="F28" s="207"/>
      <c r="G28" s="207"/>
    </row>
    <row r="29" spans="1:7" s="248" customFormat="1" ht="76.25" customHeight="1">
      <c r="A29" s="244" t="s">
        <v>701</v>
      </c>
      <c r="B29" s="245" t="str">
        <f>IFERROR(VLOOKUP($A29,Référentiel_de_Compétences!$B$7:$E$700,2,0),"")</f>
        <v>B. Vente, Conseil</v>
      </c>
      <c r="C29" s="279"/>
      <c r="D29" s="285"/>
      <c r="E29" s="379"/>
      <c r="F29" s="207"/>
      <c r="G29" s="207"/>
    </row>
    <row r="30" spans="1:7" s="248" customFormat="1" hidden="1">
      <c r="A30" s="244" t="s">
        <v>708</v>
      </c>
      <c r="B30" s="245" t="str">
        <f>IFERROR(VLOOKUP($A30,Référentiel_de_Compétences!$B$7:$E$700,2,0),"")</f>
        <v>B. Vente, Conseil</v>
      </c>
      <c r="C30" s="279"/>
      <c r="D30" s="285"/>
      <c r="E30" s="379"/>
      <c r="F30" s="207"/>
      <c r="G30" s="207"/>
    </row>
    <row r="31" spans="1:7" s="248" customFormat="1" ht="28" hidden="1">
      <c r="A31" s="244" t="s">
        <v>713</v>
      </c>
      <c r="B31" s="245" t="str">
        <f>IFERROR(VLOOKUP($A31,Référentiel_de_Compétences!$B$7:$E$700,2,0),"")</f>
        <v>C. Gestion des risques</v>
      </c>
      <c r="C31" s="279"/>
      <c r="D31" s="285"/>
      <c r="E31" s="379"/>
      <c r="F31" s="207"/>
      <c r="G31" s="207"/>
    </row>
    <row r="32" spans="1:7" s="248" customFormat="1" ht="42" hidden="1">
      <c r="A32" s="244" t="s">
        <v>726</v>
      </c>
      <c r="B32" s="245" t="str">
        <f>IFERROR(VLOOKUP($A32,Référentiel_de_Compétences!$B$7:$E$700,2,0),"")</f>
        <v>D. Excellence opérationnelle Expertise transverse</v>
      </c>
      <c r="C32" s="279"/>
      <c r="E32" s="379"/>
      <c r="F32" s="207"/>
      <c r="G32" s="207"/>
    </row>
    <row r="33" spans="1:9" s="210" customFormat="1">
      <c r="A33" s="207"/>
      <c r="B33" s="208"/>
      <c r="C33" s="279"/>
      <c r="D33" s="248"/>
      <c r="E33" s="379"/>
      <c r="F33" s="207"/>
      <c r="G33" s="207"/>
      <c r="H33" s="207"/>
      <c r="I33" s="207"/>
    </row>
    <row r="34" spans="1:9" s="210" customFormat="1">
      <c r="A34" s="207"/>
      <c r="B34" s="208"/>
      <c r="C34" s="279"/>
      <c r="D34" s="248"/>
      <c r="E34" s="379"/>
      <c r="F34" s="207"/>
      <c r="G34" s="207"/>
      <c r="H34" s="207"/>
      <c r="I34" s="207"/>
    </row>
    <row r="35" spans="1:9" s="210" customFormat="1">
      <c r="A35" s="207"/>
      <c r="B35" s="208"/>
      <c r="C35" s="279"/>
      <c r="D35" s="248"/>
      <c r="F35" s="207"/>
      <c r="G35" s="207"/>
      <c r="H35" s="207"/>
      <c r="I35" s="207"/>
    </row>
    <row r="36" spans="1:9" s="210" customFormat="1">
      <c r="A36" s="207"/>
      <c r="B36" s="208"/>
      <c r="C36" s="279"/>
      <c r="D36" s="248"/>
      <c r="F36" s="207"/>
      <c r="G36" s="207"/>
      <c r="H36" s="207"/>
      <c r="I36" s="207"/>
    </row>
    <row r="37" spans="1:9" s="210" customFormat="1">
      <c r="A37" s="207"/>
      <c r="B37" s="208"/>
      <c r="C37" s="279"/>
      <c r="D37" s="248"/>
      <c r="F37" s="207"/>
      <c r="G37" s="207"/>
      <c r="H37" s="207"/>
      <c r="I37" s="207"/>
    </row>
    <row r="38" spans="1:9" s="210" customFormat="1">
      <c r="A38" s="207"/>
      <c r="B38" s="208"/>
      <c r="C38" s="279"/>
      <c r="D38" s="248"/>
      <c r="F38" s="207"/>
      <c r="G38" s="207"/>
      <c r="H38" s="207"/>
      <c r="I38" s="207"/>
    </row>
    <row r="39" spans="1:9" s="210" customFormat="1">
      <c r="A39" s="207"/>
      <c r="B39" s="208"/>
      <c r="C39" s="279"/>
      <c r="D39" s="248"/>
      <c r="F39" s="207"/>
      <c r="G39" s="207"/>
      <c r="H39" s="207"/>
      <c r="I39" s="207"/>
    </row>
  </sheetData>
  <sheetProtection algorithmName="SHA-512" hashValue="f7upeo1BxhWb+x1FHykB5gQQWgi0/G7slfFXqq5/jsIX9VU/YPTJQe6qfRtG+DTVC7i8R2CYgmnAO1NFCM1UrA==" saltValue="+/orEjOjYKPtdlomCtzJTw==" spinCount="100000" sheet="1" objects="1" scenarios="1"/>
  <autoFilter ref="A12:G32" xr:uid="{00000000-0009-0000-0000-00003B000000}"/>
  <mergeCells count="1">
    <mergeCell ref="C11:G11"/>
  </mergeCells>
  <conditionalFormatting sqref="C4 C7">
    <cfRule type="containsText" dxfId="3978" priority="56" operator="containsText" text="Choisie">
      <formula>NOT(ISERROR(SEARCH("Choisie",C4)))</formula>
    </cfRule>
    <cfRule type="containsText" dxfId="3977" priority="57" operator="containsText" text="clé">
      <formula>NOT(ISERROR(SEARCH("clé",C4)))</formula>
    </cfRule>
    <cfRule type="containsText" dxfId="3976" priority="58" operator="containsText" text="UTILE">
      <formula>NOT(ISERROR(SEARCH("UTILE",C4)))</formula>
    </cfRule>
  </conditionalFormatting>
  <conditionalFormatting sqref="F25:F26 C25:C71">
    <cfRule type="expression" dxfId="3975" priority="38">
      <formula>$B33="Z. Compétences Managériales"</formula>
    </cfRule>
    <cfRule type="expression" dxfId="3974" priority="39">
      <formula>$B33="Y. Compétences comportementales"</formula>
    </cfRule>
    <cfRule type="expression" dxfId="3973" priority="40">
      <formula>$B33="X. Digital"</formula>
    </cfRule>
    <cfRule type="expression" dxfId="3972" priority="41">
      <formula>$B33="P.  Projet"</formula>
    </cfRule>
    <cfRule type="expression" dxfId="3971" priority="42">
      <formula>$B33="O.  Communication"</formula>
    </cfRule>
    <cfRule type="expression" dxfId="3970" priority="43">
      <formula>$B33="N .  Système d'informations"</formula>
    </cfRule>
    <cfRule type="expression" dxfId="3969" priority="44">
      <formula>$B33="M.  Marketing"</formula>
    </cfRule>
    <cfRule type="expression" dxfId="3968" priority="45">
      <formula>$B33="L.  Ressources Humaines"</formula>
    </cfRule>
    <cfRule type="expression" dxfId="3967" priority="46">
      <formula>$B33="K.  Audit / Risques"</formula>
    </cfRule>
    <cfRule type="expression" dxfId="3966" priority="47">
      <formula>$B33="J.  Administration / Services Généraux"</formula>
    </cfRule>
    <cfRule type="expression" dxfId="3965" priority="48">
      <formula>$B33="I.  Immobilier"</formula>
    </cfRule>
    <cfRule type="expression" dxfId="3964" priority="49">
      <formula>$B33="H.  Finance / Contrôle de Gestion / Comptabilité"</formula>
    </cfRule>
    <cfRule type="expression" dxfId="3963" priority="50">
      <formula>$B33="G.  Achats"</formula>
    </cfRule>
    <cfRule type="expression" dxfId="3962" priority="51">
      <formula>$B33="F.  Entreprises"</formula>
    </cfRule>
    <cfRule type="expression" dxfId="3961" priority="52">
      <formula>$B33="E. Excellence opérationnelle  Banque de détail"</formula>
    </cfRule>
    <cfRule type="expression" dxfId="3960" priority="53">
      <formula>$B33="D. Excellence opérationnelle Expertise transverse"</formula>
    </cfRule>
    <cfRule type="expression" dxfId="3959" priority="54">
      <formula>$B33="C. Gestion des risques"</formula>
    </cfRule>
    <cfRule type="expression" dxfId="3958" priority="55">
      <formula>$B33="B. Vente, Conseil"</formula>
    </cfRule>
    <cfRule type="expression" dxfId="3957" priority="59">
      <formula>$B33="A. Accueil, orientation"</formula>
    </cfRule>
  </conditionalFormatting>
  <conditionalFormatting sqref="C8 C10">
    <cfRule type="containsText" dxfId="3956" priority="35" operator="containsText" text="Choisie">
      <formula>NOT(ISERROR(SEARCH("Choisie",C8)))</formula>
    </cfRule>
    <cfRule type="containsText" dxfId="3955" priority="36" operator="containsText" text="clé">
      <formula>NOT(ISERROR(SEARCH("clé",C8)))</formula>
    </cfRule>
    <cfRule type="containsText" dxfId="3954" priority="37" operator="containsText" text="UTILE">
      <formula>NOT(ISERROR(SEARCH("UTILE",C8)))</formula>
    </cfRule>
  </conditionalFormatting>
  <conditionalFormatting sqref="B29:B79">
    <cfRule type="expression" dxfId="3953" priority="581">
      <formula>$B29="Z. Compétences Managériales"</formula>
    </cfRule>
    <cfRule type="expression" dxfId="3952" priority="582">
      <formula>$B29="Y. Compétences comportementales"</formula>
    </cfRule>
    <cfRule type="expression" dxfId="3951" priority="583">
      <formula>$B29="X. Digital"</formula>
    </cfRule>
    <cfRule type="expression" dxfId="3950" priority="584">
      <formula>$B29="P.  Projet"</formula>
    </cfRule>
    <cfRule type="expression" dxfId="3949" priority="585">
      <formula>$B29="O.  Communication"</formula>
    </cfRule>
    <cfRule type="expression" dxfId="3948" priority="586">
      <formula>$B29="N .  Système d'informations"</formula>
    </cfRule>
    <cfRule type="expression" dxfId="3947" priority="587">
      <formula>$B29="M.  Marketing"</formula>
    </cfRule>
    <cfRule type="expression" dxfId="3946" priority="588">
      <formula>$B29="L.  Ressources Humaines"</formula>
    </cfRule>
    <cfRule type="expression" dxfId="3945" priority="589">
      <formula>$B29="K.  Audit / Risques"</formula>
    </cfRule>
    <cfRule type="expression" dxfId="3944" priority="590">
      <formula>$B29="J.  Administration / Services Généraux"</formula>
    </cfRule>
    <cfRule type="expression" dxfId="3943" priority="591">
      <formula>$B29="I.  Immobilier"</formula>
    </cfRule>
    <cfRule type="expression" dxfId="3942" priority="592">
      <formula>$B29="H.  Finance / Contrôle de Gestion / Comptabilité"</formula>
    </cfRule>
    <cfRule type="expression" dxfId="3941" priority="593">
      <formula>$B29="G.  Achats"</formula>
    </cfRule>
    <cfRule type="expression" dxfId="3940" priority="594">
      <formula>$B29="F.  Entreprises"</formula>
    </cfRule>
    <cfRule type="expression" dxfId="3939" priority="595">
      <formula>$B29="E. Excellence opérationnelle  Banque de détail"</formula>
    </cfRule>
    <cfRule type="expression" dxfId="3938" priority="596">
      <formula>$B29="D. Excellence opérationnelle Expertise transverse"</formula>
    </cfRule>
    <cfRule type="expression" dxfId="3937" priority="597">
      <formula>$B29="C. Gestion des risques"</formula>
    </cfRule>
    <cfRule type="expression" dxfId="3936" priority="598">
      <formula>$B29="B. Vente, Conseil"</formula>
    </cfRule>
    <cfRule type="expression" dxfId="3935" priority="599">
      <formula>$B29="A. Accueil, orientation"</formula>
    </cfRule>
  </conditionalFormatting>
  <printOptions horizontalCentered="1"/>
  <pageMargins left="0.23622047244094491" right="0.23622047244094491" top="0.74803149606299213" bottom="0.74803149606299213" header="0" footer="0"/>
  <pageSetup paperSize="9" scale="68" orientation="portrait" r:id="rId1"/>
  <headerFooter>
    <oddFooter>&amp;C&amp;1#&amp;"Calibri"&amp;10&amp;K0078D7C1 - Interne</oddFoot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51">
    <tabColor theme="9" tint="0.89999084444715716"/>
    <pageSetUpPr fitToPage="1"/>
  </sheetPr>
  <dimension ref="A1:I34"/>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1">
      <c r="D2" s="386" t="s">
        <v>2051</v>
      </c>
    </row>
    <row r="3" spans="1:7" ht="18" customHeight="1">
      <c r="D3" s="212"/>
    </row>
    <row r="4" spans="1:7" s="248" customFormat="1" ht="21" customHeight="1">
      <c r="A4" s="268"/>
      <c r="B4" s="231"/>
      <c r="C4" s="269" t="s">
        <v>1985</v>
      </c>
      <c r="D4" s="270" t="str">
        <f ca="1">VLOOKUP($G$5,Répertoire_des_fonctions!$A$7:$E$780,4,0)</f>
        <v>01195 - MONITEUR DES VENTES RESEAU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APPUI AU DEVELOPPEMENT COMMERCIAL</v>
      </c>
      <c r="E5" s="277"/>
      <c r="F5" s="276" t="s">
        <v>1986</v>
      </c>
      <c r="G5" s="276" t="str">
        <f ca="1">RIGHT(CELL("filename",A1),LEN(CELL("filename",A1))-SEARCH("]",CELL("filename",A1)))</f>
        <v>01195</v>
      </c>
    </row>
    <row r="6" spans="1:7" s="278" customFormat="1" ht="21" customHeight="1">
      <c r="A6" s="273"/>
      <c r="B6" s="274"/>
      <c r="C6" s="275" t="s">
        <v>404</v>
      </c>
      <c r="D6" s="276" t="str">
        <f ca="1">VLOOKUP($G$5,Répertoire_des_fonctions!$A$7:$E$780,3,0)</f>
        <v>RESPONSABLE APPUI VENTE</v>
      </c>
      <c r="E6" s="277"/>
      <c r="F6" s="276" t="s">
        <v>1987</v>
      </c>
      <c r="G6" s="276" t="str">
        <f ca="1">VLOOKUP($G$5,Répertoire_des_fonctions!$A$7:$E$780,5,0)</f>
        <v>III.2</v>
      </c>
    </row>
    <row r="7" spans="1:7" s="248" customFormat="1" ht="6.75" customHeight="1">
      <c r="A7" s="230"/>
      <c r="B7" s="279"/>
      <c r="C7" s="280"/>
      <c r="D7" s="281"/>
      <c r="E7" s="282"/>
    </row>
    <row r="8" spans="1:7" s="248" customFormat="1" ht="18.75" customHeight="1">
      <c r="A8" s="268"/>
      <c r="B8" s="279"/>
      <c r="C8" s="269" t="s">
        <v>1988</v>
      </c>
      <c r="D8" s="270" t="s">
        <v>1991</v>
      </c>
      <c r="E8" s="375" t="s">
        <v>1989</v>
      </c>
      <c r="F8" s="271"/>
      <c r="G8" s="283"/>
    </row>
    <row r="9" spans="1:7" s="248" customFormat="1" ht="15.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1.25" customHeight="1">
      <c r="A12" s="426" t="s">
        <v>959</v>
      </c>
      <c r="B12" s="427" t="s">
        <v>1982</v>
      </c>
      <c r="C12" s="241" t="s">
        <v>432</v>
      </c>
      <c r="D12" s="241" t="s">
        <v>431</v>
      </c>
      <c r="E12" s="241" t="s">
        <v>1997</v>
      </c>
      <c r="F12" s="242" t="s">
        <v>2056</v>
      </c>
      <c r="G12" s="242" t="s">
        <v>1984</v>
      </c>
    </row>
    <row r="13" spans="1:7" s="243" customFormat="1" ht="34">
      <c r="A13" s="447"/>
      <c r="B13" s="447"/>
      <c r="C13" s="677" t="s">
        <v>2140</v>
      </c>
      <c r="D13" s="684" t="s">
        <v>2141</v>
      </c>
      <c r="E13" s="665" t="s">
        <v>1084</v>
      </c>
      <c r="F13" s="430" t="s">
        <v>1996</v>
      </c>
      <c r="G13" s="431"/>
    </row>
    <row r="14" spans="1:7" s="243" customFormat="1" ht="51">
      <c r="A14" s="441"/>
      <c r="B14" s="441"/>
      <c r="C14" s="679" t="s">
        <v>38</v>
      </c>
      <c r="D14" s="685" t="s">
        <v>505</v>
      </c>
      <c r="E14" s="667" t="s">
        <v>1178</v>
      </c>
      <c r="F14" s="432" t="s">
        <v>1996</v>
      </c>
      <c r="G14" s="433"/>
    </row>
    <row r="15" spans="1:7" s="243" customFormat="1" ht="51">
      <c r="A15" s="441"/>
      <c r="B15" s="441"/>
      <c r="C15" s="679" t="s">
        <v>44</v>
      </c>
      <c r="D15" s="685" t="s">
        <v>2220</v>
      </c>
      <c r="E15" s="667" t="s">
        <v>1201</v>
      </c>
      <c r="F15" s="432" t="s">
        <v>1996</v>
      </c>
      <c r="G15" s="433"/>
    </row>
    <row r="16" spans="1:7" s="243" customFormat="1" ht="51">
      <c r="A16" s="441"/>
      <c r="B16" s="441"/>
      <c r="C16" s="679" t="s">
        <v>47</v>
      </c>
      <c r="D16" s="685" t="s">
        <v>2221</v>
      </c>
      <c r="E16" s="667" t="s">
        <v>1210</v>
      </c>
      <c r="F16" s="432" t="s">
        <v>1996</v>
      </c>
      <c r="G16" s="433"/>
    </row>
    <row r="17" spans="1:9" s="243" customFormat="1" ht="68">
      <c r="A17" s="441"/>
      <c r="B17" s="441"/>
      <c r="C17" s="679" t="s">
        <v>69</v>
      </c>
      <c r="D17" s="685" t="s">
        <v>669</v>
      </c>
      <c r="E17" s="667" t="s">
        <v>1293</v>
      </c>
      <c r="F17" s="432" t="s">
        <v>1996</v>
      </c>
      <c r="G17" s="433"/>
    </row>
    <row r="18" spans="1:9" s="243" customFormat="1" ht="68">
      <c r="A18" s="441"/>
      <c r="B18" s="441"/>
      <c r="C18" s="679" t="s">
        <v>70</v>
      </c>
      <c r="D18" s="685" t="s">
        <v>670</v>
      </c>
      <c r="E18" s="667" t="s">
        <v>1299</v>
      </c>
      <c r="F18" s="432" t="s">
        <v>1996</v>
      </c>
      <c r="G18" s="433"/>
    </row>
    <row r="19" spans="1:9" s="243" customFormat="1" ht="68">
      <c r="A19" s="441"/>
      <c r="B19" s="441"/>
      <c r="C19" s="679" t="s">
        <v>2129</v>
      </c>
      <c r="D19" s="685" t="s">
        <v>2134</v>
      </c>
      <c r="E19" s="667" t="s">
        <v>1483</v>
      </c>
      <c r="F19" s="432" t="s">
        <v>1996</v>
      </c>
      <c r="G19" s="433"/>
    </row>
    <row r="20" spans="1:9" s="243" customFormat="1" ht="68">
      <c r="A20" s="441"/>
      <c r="B20" s="441"/>
      <c r="C20" s="679" t="s">
        <v>181</v>
      </c>
      <c r="D20" s="685" t="s">
        <v>2135</v>
      </c>
      <c r="E20" s="667" t="s">
        <v>1489</v>
      </c>
      <c r="F20" s="432" t="s">
        <v>1996</v>
      </c>
      <c r="G20" s="433"/>
    </row>
    <row r="21" spans="1:9" s="243" customFormat="1" ht="102">
      <c r="A21" s="441"/>
      <c r="B21" s="441"/>
      <c r="C21" s="679" t="s">
        <v>193</v>
      </c>
      <c r="D21" s="685" t="s">
        <v>2223</v>
      </c>
      <c r="E21" s="667" t="s">
        <v>1552</v>
      </c>
      <c r="F21" s="432" t="s">
        <v>1996</v>
      </c>
      <c r="G21" s="433"/>
    </row>
    <row r="22" spans="1:9" s="243" customFormat="1" ht="102">
      <c r="A22" s="441"/>
      <c r="B22" s="441"/>
      <c r="C22" s="679" t="s">
        <v>2130</v>
      </c>
      <c r="D22" s="685" t="s">
        <v>2137</v>
      </c>
      <c r="E22" s="667" t="s">
        <v>1495</v>
      </c>
      <c r="F22" s="432" t="s">
        <v>1996</v>
      </c>
      <c r="G22" s="433"/>
    </row>
    <row r="23" spans="1:9" s="243" customFormat="1" ht="85">
      <c r="A23" s="448"/>
      <c r="B23" s="448"/>
      <c r="C23" s="681" t="s">
        <v>184</v>
      </c>
      <c r="D23" s="686" t="s">
        <v>2136</v>
      </c>
      <c r="E23" s="673" t="s">
        <v>1507</v>
      </c>
      <c r="F23" s="434" t="s">
        <v>1996</v>
      </c>
      <c r="G23" s="435"/>
    </row>
    <row r="24" spans="1:9" ht="27.75" customHeight="1">
      <c r="C24" s="260" t="s">
        <v>1992</v>
      </c>
      <c r="D24" s="261"/>
      <c r="E24" s="379"/>
      <c r="F24" s="260" t="s">
        <v>1992</v>
      </c>
    </row>
    <row r="25" spans="1:9" s="210" customFormat="1">
      <c r="A25" s="207"/>
      <c r="B25" s="208"/>
      <c r="C25" s="260" t="s">
        <v>1993</v>
      </c>
      <c r="D25" s="261"/>
      <c r="E25" s="379"/>
      <c r="F25" s="260" t="s">
        <v>1995</v>
      </c>
      <c r="G25" s="207"/>
      <c r="H25" s="207"/>
      <c r="I25" s="207"/>
    </row>
    <row r="26" spans="1:9" s="210" customFormat="1">
      <c r="A26" s="207"/>
      <c r="B26" s="208"/>
      <c r="C26" s="262" t="s">
        <v>1994</v>
      </c>
      <c r="D26" s="261"/>
      <c r="E26" s="379"/>
      <c r="F26" s="262" t="s">
        <v>1994</v>
      </c>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c r="E32" s="379"/>
    </row>
    <row r="33" spans="5:5">
      <c r="E33" s="379"/>
    </row>
    <row r="34" spans="5:5">
      <c r="E34" s="379"/>
    </row>
  </sheetData>
  <sheetProtection algorithmName="SHA-512" hashValue="w5SA2fqeXEcEQqqdoHbQT3lydWR4jJ9aNbg9Z8LRS/4bnLS5Me8bCX7VYL/txJPC39HXMJUM+Jlv9PV+glsQYw==" saltValue="O/9aVd0tkgvK3VoNOb9C+A==" spinCount="100000" sheet="1" objects="1" scenarios="1"/>
  <autoFilter ref="A12:G23" xr:uid="{00000000-0009-0000-0000-00003C000000}"/>
  <mergeCells count="1">
    <mergeCell ref="C11:G11"/>
  </mergeCells>
  <conditionalFormatting sqref="C4 C7">
    <cfRule type="containsText" dxfId="3934" priority="50" operator="containsText" text="Choisie">
      <formula>NOT(ISERROR(SEARCH("Choisie",C4)))</formula>
    </cfRule>
    <cfRule type="containsText" dxfId="3933" priority="51" operator="containsText" text="clé">
      <formula>NOT(ISERROR(SEARCH("clé",C4)))</formula>
    </cfRule>
    <cfRule type="containsText" dxfId="3932" priority="52" operator="containsText" text="UTILE">
      <formula>NOT(ISERROR(SEARCH("UTILE",C4)))</formula>
    </cfRule>
  </conditionalFormatting>
  <conditionalFormatting sqref="B24:C71">
    <cfRule type="expression" dxfId="3931" priority="32">
      <formula>$B24="Z. Compétences Managériales"</formula>
    </cfRule>
    <cfRule type="expression" dxfId="3930" priority="33">
      <formula>$B24="Y. Compétences comportementales"</formula>
    </cfRule>
    <cfRule type="expression" dxfId="3929" priority="34">
      <formula>$B24="X. Digital"</formula>
    </cfRule>
    <cfRule type="expression" dxfId="3928" priority="35">
      <formula>$B24="P.  Projet"</formula>
    </cfRule>
    <cfRule type="expression" dxfId="3927" priority="36">
      <formula>$B24="O.  Communication"</formula>
    </cfRule>
    <cfRule type="expression" dxfId="3926" priority="37">
      <formula>$B24="N .  Système d'informations"</formula>
    </cfRule>
    <cfRule type="expression" dxfId="3925" priority="38">
      <formula>$B24="M.  Marketing"</formula>
    </cfRule>
    <cfRule type="expression" dxfId="3924" priority="39">
      <formula>$B24="L.  Ressources Humaines"</formula>
    </cfRule>
    <cfRule type="expression" dxfId="3923" priority="40">
      <formula>$B24="K.  Audit / Risques"</formula>
    </cfRule>
    <cfRule type="expression" dxfId="3922" priority="41">
      <formula>$B24="J.  Administration / Services Généraux"</formula>
    </cfRule>
    <cfRule type="expression" dxfId="3921" priority="42">
      <formula>$B24="I.  Immobilier"</formula>
    </cfRule>
    <cfRule type="expression" dxfId="3920" priority="43">
      <formula>$B24="H.  Finance / Contrôle de Gestion / Comptabilité"</formula>
    </cfRule>
    <cfRule type="expression" dxfId="3919" priority="44">
      <formula>$B24="G.  Achats"</formula>
    </cfRule>
    <cfRule type="expression" dxfId="3918" priority="45">
      <formula>$B24="F.  Entreprises"</formula>
    </cfRule>
    <cfRule type="expression" dxfId="3917" priority="46">
      <formula>$B24="E. Excellence opérationnelle  Banque de détail"</formula>
    </cfRule>
    <cfRule type="expression" dxfId="3916" priority="47">
      <formula>$B24="D. Excellence opérationnelle Expertise transverse"</formula>
    </cfRule>
    <cfRule type="expression" dxfId="3915" priority="48">
      <formula>$B24="C. Gestion des risques"</formula>
    </cfRule>
    <cfRule type="expression" dxfId="3914" priority="49">
      <formula>$B24="B. Vente, Conseil"</formula>
    </cfRule>
    <cfRule type="expression" dxfId="3913" priority="53">
      <formula>$B24="A. Accueil, orientation"</formula>
    </cfRule>
  </conditionalFormatting>
  <conditionalFormatting sqref="C8 C10">
    <cfRule type="containsText" dxfId="3912" priority="29" operator="containsText" text="Choisie">
      <formula>NOT(ISERROR(SEARCH("Choisie",C8)))</formula>
    </cfRule>
    <cfRule type="containsText" dxfId="3911" priority="30" operator="containsText" text="clé">
      <formula>NOT(ISERROR(SEARCH("clé",C8)))</formula>
    </cfRule>
    <cfRule type="containsText" dxfId="3910" priority="31" operator="containsText" text="UTILE">
      <formula>NOT(ISERROR(SEARCH("UTILE",C8)))</formula>
    </cfRule>
  </conditionalFormatting>
  <conditionalFormatting sqref="F24:F26">
    <cfRule type="expression" dxfId="3909" priority="10">
      <formula>$B24="Z. Compétences Managériales"</formula>
    </cfRule>
    <cfRule type="expression" dxfId="3908" priority="11">
      <formula>$B24="Y. Compétences comportementales"</formula>
    </cfRule>
    <cfRule type="expression" dxfId="3907" priority="12">
      <formula>$B24="X. Digital"</formula>
    </cfRule>
    <cfRule type="expression" dxfId="3906" priority="13">
      <formula>$B24="P.  Projet"</formula>
    </cfRule>
    <cfRule type="expression" dxfId="3905" priority="14">
      <formula>$B24="O.  Communication"</formula>
    </cfRule>
    <cfRule type="expression" dxfId="3904" priority="15">
      <formula>$B24="N .  Système d'informations"</formula>
    </cfRule>
    <cfRule type="expression" dxfId="3903" priority="16">
      <formula>$B24="M.  Marketing"</formula>
    </cfRule>
    <cfRule type="expression" dxfId="3902" priority="17">
      <formula>$B24="L.  Ressources Humaines"</formula>
    </cfRule>
    <cfRule type="expression" dxfId="3901" priority="18">
      <formula>$B24="K.  Audit / Risques"</formula>
    </cfRule>
    <cfRule type="expression" dxfId="3900" priority="19">
      <formula>$B24="J.  Administration / Services Généraux"</formula>
    </cfRule>
    <cfRule type="expression" dxfId="3899" priority="20">
      <formula>$B24="I.  Immobilier"</formula>
    </cfRule>
    <cfRule type="expression" dxfId="3898" priority="21">
      <formula>$B24="H.  Finance / Contrôle de Gestion / Comptabilité"</formula>
    </cfRule>
    <cfRule type="expression" dxfId="3897" priority="22">
      <formula>$B24="G.  Achats"</formula>
    </cfRule>
    <cfRule type="expression" dxfId="3896" priority="23">
      <formula>$B24="F.  Entreprises"</formula>
    </cfRule>
    <cfRule type="expression" dxfId="3895" priority="24">
      <formula>$B24="E. Excellence opérationnelle  Banque de détail"</formula>
    </cfRule>
    <cfRule type="expression" dxfId="3894" priority="25">
      <formula>$B24="D. Excellence opérationnelle Expertise transverse"</formula>
    </cfRule>
    <cfRule type="expression" dxfId="3893" priority="26">
      <formula>$B24="C. Gestion des risques"</formula>
    </cfRule>
    <cfRule type="expression" dxfId="3892" priority="27">
      <formula>$B24="B. Vente, Conseil"</formula>
    </cfRule>
    <cfRule type="expression" dxfId="3891" priority="28">
      <formula>$B24="A. Accueil, orientation"</formula>
    </cfRule>
  </conditionalFormatting>
  <printOptions horizontalCentered="1"/>
  <pageMargins left="0.23622047244094491" right="0.23622047244094491" top="0.74803149606299213" bottom="0.74803149606299213" header="0" footer="0"/>
  <pageSetup paperSize="9" scale="70" orientation="portrait" r:id="rId1"/>
  <headerFooter>
    <oddFooter>&amp;C&amp;1#&amp;"Calibri"&amp;10&amp;K0078D7C1 - Interne</oddFoot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52">
    <tabColor theme="9" tint="0.89999084444715716"/>
    <pageSetUpPr fitToPage="1"/>
  </sheetPr>
  <dimension ref="A1:I35"/>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20.83203125" style="208" customWidth="1" collapsed="1"/>
    <col min="4" max="4" width="77.33203125" style="207" customWidth="1"/>
    <col min="5" max="5" width="10.6640625" style="210" customWidth="1"/>
    <col min="6" max="7" width="12.83203125" style="207" customWidth="1"/>
    <col min="8" max="16384" width="11.5" style="207"/>
  </cols>
  <sheetData>
    <row r="1" spans="1:7" ht="21">
      <c r="D1" s="209" t="s">
        <v>1983</v>
      </c>
    </row>
    <row r="2" spans="1:7" ht="21">
      <c r="D2" s="386" t="s">
        <v>2051</v>
      </c>
    </row>
    <row r="3" spans="1:7" ht="18" customHeight="1">
      <c r="D3" s="212"/>
    </row>
    <row r="4" spans="1:7" s="248" customFormat="1" ht="21" customHeight="1">
      <c r="A4" s="268"/>
      <c r="B4" s="231"/>
      <c r="C4" s="269" t="s">
        <v>1985</v>
      </c>
      <c r="D4" s="270" t="str">
        <f ca="1">VLOOKUP($G$5,Répertoire_des_fonctions!$A$7:$E$780,4,0)</f>
        <v>01196 - MONITEUR DES VENTES RESEAU III.3</v>
      </c>
      <c r="E4" s="271"/>
      <c r="F4" s="271"/>
      <c r="G4" s="272" t="str">
        <f ca="1">HYPERLINK("#Matrice!"&amp;ADDRESS(3,4+MATCH(D4,Matrice!$E$3:$AOP$3,0)),"Go")</f>
        <v>Go</v>
      </c>
    </row>
    <row r="5" spans="1:7" s="278" customFormat="1" ht="21" customHeight="1">
      <c r="A5" s="273"/>
      <c r="B5" s="274"/>
      <c r="C5" s="275" t="s">
        <v>403</v>
      </c>
      <c r="D5" s="276" t="str">
        <f ca="1">VLOOKUP($G$5,Répertoire_des_fonctions!$A$7:$E$780,2,0)</f>
        <v>APPUI AU DEVELOPPEMENT COMMERCIAL</v>
      </c>
      <c r="E5" s="277"/>
      <c r="F5" s="276" t="s">
        <v>1986</v>
      </c>
      <c r="G5" s="276" t="str">
        <f ca="1">RIGHT(CELL("filename",A1),LEN(CELL("filename",A1))-SEARCH("]",CELL("filename",A1)))</f>
        <v>01196</v>
      </c>
    </row>
    <row r="6" spans="1:7" s="278" customFormat="1" ht="21" customHeight="1">
      <c r="A6" s="273"/>
      <c r="B6" s="274"/>
      <c r="C6" s="275" t="s">
        <v>404</v>
      </c>
      <c r="D6" s="276" t="str">
        <f ca="1">VLOOKUP($G$5,Répertoire_des_fonctions!$A$7:$E$780,3,0)</f>
        <v>RESPONSABLE APPUI VENTE</v>
      </c>
      <c r="E6" s="277"/>
      <c r="F6" s="276" t="s">
        <v>1987</v>
      </c>
      <c r="G6" s="276" t="str">
        <f ca="1">VLOOKUP($G$5,Répertoire_des_fonctions!$A$7:$E$780,5,0)</f>
        <v>III.3</v>
      </c>
    </row>
    <row r="7" spans="1:7" s="248" customFormat="1" ht="6.75" customHeight="1">
      <c r="A7" s="230"/>
      <c r="B7" s="279"/>
      <c r="C7" s="280"/>
      <c r="D7" s="281"/>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7.5" customHeight="1">
      <c r="A12" s="239" t="s">
        <v>959</v>
      </c>
      <c r="B12" s="240" t="s">
        <v>1982</v>
      </c>
      <c r="C12" s="241" t="s">
        <v>432</v>
      </c>
      <c r="D12" s="241" t="s">
        <v>431</v>
      </c>
      <c r="E12" s="241" t="s">
        <v>1997</v>
      </c>
      <c r="F12" s="242" t="s">
        <v>2056</v>
      </c>
      <c r="G12" s="242" t="s">
        <v>1984</v>
      </c>
    </row>
    <row r="13" spans="1:7" s="243" customFormat="1" ht="34">
      <c r="A13" s="239"/>
      <c r="B13" s="408"/>
      <c r="C13" s="677" t="s">
        <v>2140</v>
      </c>
      <c r="D13" s="684" t="s">
        <v>2141</v>
      </c>
      <c r="E13" s="665" t="s">
        <v>1085</v>
      </c>
      <c r="F13" s="430" t="s">
        <v>1996</v>
      </c>
      <c r="G13" s="431"/>
    </row>
    <row r="14" spans="1:7" s="243" customFormat="1" ht="34">
      <c r="A14" s="239"/>
      <c r="B14" s="408"/>
      <c r="C14" s="679" t="s">
        <v>2152</v>
      </c>
      <c r="D14" s="685" t="s">
        <v>426</v>
      </c>
      <c r="E14" s="667" t="s">
        <v>1153</v>
      </c>
      <c r="F14" s="432" t="s">
        <v>1996</v>
      </c>
      <c r="G14" s="433"/>
    </row>
    <row r="15" spans="1:7" s="243" customFormat="1" ht="51">
      <c r="A15" s="239"/>
      <c r="B15" s="408"/>
      <c r="C15" s="679" t="s">
        <v>38</v>
      </c>
      <c r="D15" s="685" t="s">
        <v>505</v>
      </c>
      <c r="E15" s="667" t="s">
        <v>1179</v>
      </c>
      <c r="F15" s="432" t="s">
        <v>1996</v>
      </c>
      <c r="G15" s="433"/>
    </row>
    <row r="16" spans="1:7" s="243" customFormat="1" ht="51">
      <c r="A16" s="239"/>
      <c r="B16" s="408"/>
      <c r="C16" s="679" t="s">
        <v>44</v>
      </c>
      <c r="D16" s="685" t="s">
        <v>2220</v>
      </c>
      <c r="E16" s="667" t="s">
        <v>1202</v>
      </c>
      <c r="F16" s="432" t="s">
        <v>1996</v>
      </c>
      <c r="G16" s="433"/>
    </row>
    <row r="17" spans="1:9" s="243" customFormat="1" ht="51">
      <c r="A17" s="239"/>
      <c r="B17" s="408"/>
      <c r="C17" s="679" t="s">
        <v>47</v>
      </c>
      <c r="D17" s="685" t="s">
        <v>2221</v>
      </c>
      <c r="E17" s="667" t="s">
        <v>1211</v>
      </c>
      <c r="F17" s="432" t="s">
        <v>1996</v>
      </c>
      <c r="G17" s="433"/>
    </row>
    <row r="18" spans="1:9" s="243" customFormat="1" ht="68">
      <c r="A18" s="239"/>
      <c r="B18" s="408"/>
      <c r="C18" s="679" t="s">
        <v>69</v>
      </c>
      <c r="D18" s="685" t="s">
        <v>669</v>
      </c>
      <c r="E18" s="667" t="s">
        <v>1294</v>
      </c>
      <c r="F18" s="432" t="s">
        <v>1996</v>
      </c>
      <c r="G18" s="433"/>
    </row>
    <row r="19" spans="1:9" s="243" customFormat="1" ht="68">
      <c r="A19" s="239"/>
      <c r="B19" s="408"/>
      <c r="C19" s="679" t="s">
        <v>70</v>
      </c>
      <c r="D19" s="685" t="s">
        <v>670</v>
      </c>
      <c r="E19" s="667" t="s">
        <v>1300</v>
      </c>
      <c r="F19" s="432" t="s">
        <v>1996</v>
      </c>
      <c r="G19" s="433"/>
    </row>
    <row r="20" spans="1:9" s="243" customFormat="1" ht="68">
      <c r="A20" s="239"/>
      <c r="B20" s="408"/>
      <c r="C20" s="679" t="s">
        <v>2129</v>
      </c>
      <c r="D20" s="685" t="s">
        <v>2134</v>
      </c>
      <c r="E20" s="667" t="s">
        <v>1484</v>
      </c>
      <c r="F20" s="432" t="s">
        <v>1996</v>
      </c>
      <c r="G20" s="433"/>
    </row>
    <row r="21" spans="1:9" s="243" customFormat="1" ht="68">
      <c r="A21" s="239"/>
      <c r="B21" s="408"/>
      <c r="C21" s="679" t="s">
        <v>181</v>
      </c>
      <c r="D21" s="685" t="s">
        <v>2135</v>
      </c>
      <c r="E21" s="667" t="s">
        <v>1490</v>
      </c>
      <c r="F21" s="432" t="s">
        <v>1996</v>
      </c>
      <c r="G21" s="433"/>
    </row>
    <row r="22" spans="1:9" s="243" customFormat="1" ht="102">
      <c r="A22" s="239"/>
      <c r="B22" s="408"/>
      <c r="C22" s="679" t="s">
        <v>2130</v>
      </c>
      <c r="D22" s="685" t="s">
        <v>2137</v>
      </c>
      <c r="E22" s="667" t="s">
        <v>1496</v>
      </c>
      <c r="F22" s="432" t="s">
        <v>1996</v>
      </c>
      <c r="G22" s="433"/>
    </row>
    <row r="23" spans="1:9" s="243" customFormat="1" ht="85">
      <c r="A23" s="239"/>
      <c r="B23" s="408"/>
      <c r="C23" s="679" t="s">
        <v>184</v>
      </c>
      <c r="D23" s="685" t="s">
        <v>2136</v>
      </c>
      <c r="E23" s="667" t="s">
        <v>1508</v>
      </c>
      <c r="F23" s="432" t="s">
        <v>1996</v>
      </c>
      <c r="G23" s="433"/>
    </row>
    <row r="24" spans="1:9" s="243" customFormat="1" ht="102">
      <c r="A24" s="239"/>
      <c r="B24" s="408"/>
      <c r="C24" s="681" t="s">
        <v>193</v>
      </c>
      <c r="D24" s="686" t="s">
        <v>2223</v>
      </c>
      <c r="E24" s="673" t="s">
        <v>1553</v>
      </c>
      <c r="F24" s="434" t="s">
        <v>1996</v>
      </c>
      <c r="G24" s="435"/>
    </row>
    <row r="25" spans="1:9" ht="27.75" customHeight="1">
      <c r="C25" s="260" t="s">
        <v>1992</v>
      </c>
      <c r="D25" s="261"/>
      <c r="E25" s="379"/>
      <c r="F25" s="260" t="s">
        <v>1992</v>
      </c>
    </row>
    <row r="26" spans="1:9" s="210" customFormat="1">
      <c r="A26" s="207"/>
      <c r="B26" s="208"/>
      <c r="C26" s="260" t="s">
        <v>1993</v>
      </c>
      <c r="D26" s="261"/>
      <c r="E26" s="379"/>
      <c r="F26" s="260" t="s">
        <v>1995</v>
      </c>
      <c r="G26" s="207"/>
      <c r="H26" s="207"/>
      <c r="I26" s="207"/>
    </row>
    <row r="27" spans="1:9" s="210" customFormat="1">
      <c r="A27" s="207"/>
      <c r="B27" s="208"/>
      <c r="C27" s="262" t="s">
        <v>1994</v>
      </c>
      <c r="D27" s="261"/>
      <c r="E27" s="379"/>
      <c r="F27" s="262" t="s">
        <v>1994</v>
      </c>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s="210" customFormat="1">
      <c r="A32" s="207"/>
      <c r="B32" s="208"/>
      <c r="C32" s="208"/>
      <c r="D32" s="261"/>
      <c r="E32" s="379"/>
      <c r="F32" s="207"/>
      <c r="G32" s="207"/>
      <c r="H32" s="207"/>
      <c r="I32" s="207"/>
    </row>
    <row r="33" spans="5:5">
      <c r="E33" s="379"/>
    </row>
    <row r="34" spans="5:5">
      <c r="E34" s="379"/>
    </row>
    <row r="35" spans="5:5">
      <c r="E35" s="379"/>
    </row>
  </sheetData>
  <sheetProtection algorithmName="SHA-512" hashValue="rM8LhMDY9akEh7f1w50QSvvfy40BJ1nI/8l/XVuwy/CSz/iYRx6OMKm5MSQ8LEf+ty+o0ibj4MnBUJ2QS5o7OA==" saltValue="IluUkVGsnVp9ltpPQr7xcA==" spinCount="100000" sheet="1" objects="1" scenarios="1"/>
  <autoFilter ref="A12:G24" xr:uid="{00000000-0009-0000-0000-00003D000000}"/>
  <mergeCells count="1">
    <mergeCell ref="C11:G11"/>
  </mergeCells>
  <conditionalFormatting sqref="C4 C7">
    <cfRule type="containsText" dxfId="3890" priority="50" operator="containsText" text="Choisie">
      <formula>NOT(ISERROR(SEARCH("Choisie",C4)))</formula>
    </cfRule>
    <cfRule type="containsText" dxfId="3889" priority="51" operator="containsText" text="clé">
      <formula>NOT(ISERROR(SEARCH("clé",C4)))</formula>
    </cfRule>
    <cfRule type="containsText" dxfId="3888" priority="52" operator="containsText" text="UTILE">
      <formula>NOT(ISERROR(SEARCH("UTILE",C4)))</formula>
    </cfRule>
  </conditionalFormatting>
  <conditionalFormatting sqref="B25:C72">
    <cfRule type="expression" dxfId="3887" priority="32">
      <formula>$B25="Z. Compétences Managériales"</formula>
    </cfRule>
    <cfRule type="expression" dxfId="3886" priority="33">
      <formula>$B25="Y. Compétences comportementales"</formula>
    </cfRule>
    <cfRule type="expression" dxfId="3885" priority="34">
      <formula>$B25="X. Digital"</formula>
    </cfRule>
    <cfRule type="expression" dxfId="3884" priority="35">
      <formula>$B25="P.  Projet"</formula>
    </cfRule>
    <cfRule type="expression" dxfId="3883" priority="36">
      <formula>$B25="O.  Communication"</formula>
    </cfRule>
    <cfRule type="expression" dxfId="3882" priority="37">
      <formula>$B25="N .  Système d'informations"</formula>
    </cfRule>
    <cfRule type="expression" dxfId="3881" priority="38">
      <formula>$B25="M.  Marketing"</formula>
    </cfRule>
    <cfRule type="expression" dxfId="3880" priority="39">
      <formula>$B25="L.  Ressources Humaines"</formula>
    </cfRule>
    <cfRule type="expression" dxfId="3879" priority="40">
      <formula>$B25="K.  Audit / Risques"</formula>
    </cfRule>
    <cfRule type="expression" dxfId="3878" priority="41">
      <formula>$B25="J.  Administration / Services Généraux"</formula>
    </cfRule>
    <cfRule type="expression" dxfId="3877" priority="42">
      <formula>$B25="I.  Immobilier"</formula>
    </cfRule>
    <cfRule type="expression" dxfId="3876" priority="43">
      <formula>$B25="H.  Finance / Contrôle de Gestion / Comptabilité"</formula>
    </cfRule>
    <cfRule type="expression" dxfId="3875" priority="44">
      <formula>$B25="G.  Achats"</formula>
    </cfRule>
    <cfRule type="expression" dxfId="3874" priority="45">
      <formula>$B25="F.  Entreprises"</formula>
    </cfRule>
    <cfRule type="expression" dxfId="3873" priority="46">
      <formula>$B25="E. Excellence opérationnelle  Banque de détail"</formula>
    </cfRule>
    <cfRule type="expression" dxfId="3872" priority="47">
      <formula>$B25="D. Excellence opérationnelle Expertise transverse"</formula>
    </cfRule>
    <cfRule type="expression" dxfId="3871" priority="48">
      <formula>$B25="C. Gestion des risques"</formula>
    </cfRule>
    <cfRule type="expression" dxfId="3870" priority="49">
      <formula>$B25="B. Vente, Conseil"</formula>
    </cfRule>
    <cfRule type="expression" dxfId="3869" priority="53">
      <formula>$B25="A. Accueil, orientation"</formula>
    </cfRule>
  </conditionalFormatting>
  <conditionalFormatting sqref="C8 C10">
    <cfRule type="containsText" dxfId="3868" priority="29" operator="containsText" text="Choisie">
      <formula>NOT(ISERROR(SEARCH("Choisie",C8)))</formula>
    </cfRule>
    <cfRule type="containsText" dxfId="3867" priority="30" operator="containsText" text="clé">
      <formula>NOT(ISERROR(SEARCH("clé",C8)))</formula>
    </cfRule>
    <cfRule type="containsText" dxfId="3866" priority="31" operator="containsText" text="UTILE">
      <formula>NOT(ISERROR(SEARCH("UTILE",C8)))</formula>
    </cfRule>
  </conditionalFormatting>
  <conditionalFormatting sqref="F25:F27">
    <cfRule type="expression" dxfId="3865" priority="10">
      <formula>$B25="Z. Compétences Managériales"</formula>
    </cfRule>
    <cfRule type="expression" dxfId="3864" priority="11">
      <formula>$B25="Y. Compétences comportementales"</formula>
    </cfRule>
    <cfRule type="expression" dxfId="3863" priority="12">
      <formula>$B25="X. Digital"</formula>
    </cfRule>
    <cfRule type="expression" dxfId="3862" priority="13">
      <formula>$B25="P.  Projet"</formula>
    </cfRule>
    <cfRule type="expression" dxfId="3861" priority="14">
      <formula>$B25="O.  Communication"</formula>
    </cfRule>
    <cfRule type="expression" dxfId="3860" priority="15">
      <formula>$B25="N .  Système d'informations"</formula>
    </cfRule>
    <cfRule type="expression" dxfId="3859" priority="16">
      <formula>$B25="M.  Marketing"</formula>
    </cfRule>
    <cfRule type="expression" dxfId="3858" priority="17">
      <formula>$B25="L.  Ressources Humaines"</formula>
    </cfRule>
    <cfRule type="expression" dxfId="3857" priority="18">
      <formula>$B25="K.  Audit / Risques"</formula>
    </cfRule>
    <cfRule type="expression" dxfId="3856" priority="19">
      <formula>$B25="J.  Administration / Services Généraux"</formula>
    </cfRule>
    <cfRule type="expression" dxfId="3855" priority="20">
      <formula>$B25="I.  Immobilier"</formula>
    </cfRule>
    <cfRule type="expression" dxfId="3854" priority="21">
      <formula>$B25="H.  Finance / Contrôle de Gestion / Comptabilité"</formula>
    </cfRule>
    <cfRule type="expression" dxfId="3853" priority="22">
      <formula>$B25="G.  Achats"</formula>
    </cfRule>
    <cfRule type="expression" dxfId="3852" priority="23">
      <formula>$B25="F.  Entreprises"</formula>
    </cfRule>
    <cfRule type="expression" dxfId="3851" priority="24">
      <formula>$B25="E. Excellence opérationnelle  Banque de détail"</formula>
    </cfRule>
    <cfRule type="expression" dxfId="3850" priority="25">
      <formula>$B25="D. Excellence opérationnelle Expertise transverse"</formula>
    </cfRule>
    <cfRule type="expression" dxfId="3849" priority="26">
      <formula>$B25="C. Gestion des risques"</formula>
    </cfRule>
    <cfRule type="expression" dxfId="3848" priority="27">
      <formula>$B25="B. Vente, Conseil"</formula>
    </cfRule>
    <cfRule type="expression" dxfId="3847" priority="28">
      <formula>$B25="A. Accueil, orientation"</formula>
    </cfRule>
  </conditionalFormatting>
  <printOptions horizontalCentered="1"/>
  <pageMargins left="0.23622047244094491" right="0.23622047244094491" top="0.74803149606299213" bottom="0.74803149606299213" header="0" footer="0"/>
  <pageSetup paperSize="9" scale="67" orientation="portrait" r:id="rId1"/>
  <headerFooter>
    <oddFooter>&amp;C&amp;1#&amp;"Calibri"&amp;10&amp;K0078D7C1 - Interne</oddFoot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53">
    <tabColor theme="9" tint="0.89999084444715716"/>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1">
      <c r="D2" s="747" t="s">
        <v>2051</v>
      </c>
    </row>
    <row r="3" spans="1:7" ht="18" customHeight="1">
      <c r="D3" s="661"/>
    </row>
    <row r="4" spans="1:7" s="248" customFormat="1" ht="21" customHeight="1">
      <c r="A4" s="268"/>
      <c r="B4" s="231"/>
      <c r="C4" s="414" t="s">
        <v>1985</v>
      </c>
      <c r="D4" s="270" t="str">
        <f ca="1">VLOOKUP($G$5,Répertoire_des_fonctions!$A$7:$E$780,4,0)</f>
        <v>29893 - RESPONSABLE ANIMATION DES PARTENARIATS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29893</v>
      </c>
    </row>
    <row r="6" spans="1:7" s="278" customFormat="1" ht="21" customHeight="1">
      <c r="A6" s="273"/>
      <c r="B6" s="274"/>
      <c r="C6" s="275" t="s">
        <v>404</v>
      </c>
      <c r="D6" s="276" t="str">
        <f ca="1">VLOOKUP($G$5,Répertoire_des_fonctions!$A$7:$E$780,3,0)</f>
        <v>ANIMATION COMMERCIALE RESEAU ET BANQUE</v>
      </c>
      <c r="E6" s="277"/>
      <c r="F6" s="276" t="s">
        <v>1987</v>
      </c>
      <c r="G6" s="276" t="str">
        <f ca="1">VLOOKUP($G$5,Répertoire_des_fonctions!$A$7:$E$780,5,0)</f>
        <v>III.3</v>
      </c>
    </row>
    <row r="7" spans="1:7" s="248" customFormat="1" ht="14.25" customHeight="1">
      <c r="A7" s="268"/>
      <c r="B7" s="279"/>
      <c r="C7" s="662"/>
      <c r="D7" s="285"/>
      <c r="E7" s="282"/>
    </row>
    <row r="8" spans="1:7" s="248" customFormat="1" ht="14.25" customHeight="1">
      <c r="A8" s="268"/>
      <c r="B8" s="279"/>
      <c r="C8" s="414" t="s">
        <v>1988</v>
      </c>
      <c r="D8" s="270" t="s">
        <v>1991</v>
      </c>
      <c r="E8" s="375" t="s">
        <v>1989</v>
      </c>
      <c r="F8" s="271"/>
      <c r="G8" s="283"/>
    </row>
    <row r="9" spans="1:7" s="248" customFormat="1" ht="14.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4.5" customHeight="1">
      <c r="A12" s="239" t="s">
        <v>959</v>
      </c>
      <c r="B12" s="240" t="s">
        <v>1982</v>
      </c>
      <c r="C12" s="241" t="s">
        <v>432</v>
      </c>
      <c r="D12" s="241" t="s">
        <v>431</v>
      </c>
      <c r="E12" s="241" t="s">
        <v>1997</v>
      </c>
      <c r="F12" s="242" t="s">
        <v>2056</v>
      </c>
      <c r="G12" s="242" t="s">
        <v>1984</v>
      </c>
    </row>
    <row r="13" spans="1:7" s="538" customFormat="1" ht="85">
      <c r="A13" s="535"/>
      <c r="B13" s="536"/>
      <c r="C13" s="677" t="s">
        <v>7</v>
      </c>
      <c r="D13" s="684" t="s">
        <v>2224</v>
      </c>
      <c r="E13" s="665" t="s">
        <v>1032</v>
      </c>
      <c r="F13" s="509" t="s">
        <v>2063</v>
      </c>
      <c r="G13" s="537"/>
    </row>
    <row r="14" spans="1:7" s="538" customFormat="1" ht="34">
      <c r="A14" s="535"/>
      <c r="B14" s="536"/>
      <c r="C14" s="679" t="s">
        <v>2140</v>
      </c>
      <c r="D14" s="685" t="s">
        <v>2141</v>
      </c>
      <c r="E14" s="667" t="s">
        <v>1085</v>
      </c>
      <c r="F14" s="511" t="s">
        <v>2063</v>
      </c>
      <c r="G14" s="539"/>
    </row>
    <row r="15" spans="1:7" s="538" customFormat="1" ht="51">
      <c r="A15" s="535"/>
      <c r="B15" s="536"/>
      <c r="C15" s="679" t="s">
        <v>38</v>
      </c>
      <c r="D15" s="685" t="s">
        <v>505</v>
      </c>
      <c r="E15" s="667" t="s">
        <v>1179</v>
      </c>
      <c r="F15" s="511" t="s">
        <v>2063</v>
      </c>
      <c r="G15" s="539"/>
    </row>
    <row r="16" spans="1:7" s="538" customFormat="1" ht="34">
      <c r="A16" s="535"/>
      <c r="B16" s="536"/>
      <c r="C16" s="679" t="s">
        <v>2153</v>
      </c>
      <c r="D16" s="685" t="s">
        <v>2154</v>
      </c>
      <c r="E16" s="667" t="s">
        <v>1184</v>
      </c>
      <c r="F16" s="511" t="s">
        <v>2063</v>
      </c>
      <c r="G16" s="539"/>
    </row>
    <row r="17" spans="1:9" s="538" customFormat="1" ht="85">
      <c r="A17" s="535"/>
      <c r="B17" s="536"/>
      <c r="C17" s="679" t="s">
        <v>2225</v>
      </c>
      <c r="D17" s="685" t="s">
        <v>2226</v>
      </c>
      <c r="E17" s="667" t="s">
        <v>1191</v>
      </c>
      <c r="F17" s="511" t="s">
        <v>2063</v>
      </c>
      <c r="G17" s="539"/>
    </row>
    <row r="18" spans="1:9" s="538" customFormat="1" ht="34">
      <c r="A18" s="535"/>
      <c r="B18" s="536"/>
      <c r="C18" s="679" t="s">
        <v>54</v>
      </c>
      <c r="D18" s="685" t="s">
        <v>650</v>
      </c>
      <c r="E18" s="667" t="s">
        <v>1233</v>
      </c>
      <c r="F18" s="511" t="s">
        <v>2063</v>
      </c>
      <c r="G18" s="539"/>
    </row>
    <row r="19" spans="1:9" s="538" customFormat="1" ht="68">
      <c r="A19" s="535"/>
      <c r="B19" s="536"/>
      <c r="C19" s="679" t="s">
        <v>70</v>
      </c>
      <c r="D19" s="685" t="s">
        <v>670</v>
      </c>
      <c r="E19" s="667" t="s">
        <v>1300</v>
      </c>
      <c r="F19" s="511" t="s">
        <v>2063</v>
      </c>
      <c r="G19" s="539"/>
    </row>
    <row r="20" spans="1:9" s="538" customFormat="1" ht="68">
      <c r="A20" s="535"/>
      <c r="B20" s="536"/>
      <c r="C20" s="679" t="s">
        <v>2129</v>
      </c>
      <c r="D20" s="685" t="s">
        <v>2134</v>
      </c>
      <c r="E20" s="667" t="s">
        <v>1484</v>
      </c>
      <c r="F20" s="511" t="s">
        <v>2063</v>
      </c>
      <c r="G20" s="539"/>
    </row>
    <row r="21" spans="1:9" s="538" customFormat="1" ht="68">
      <c r="A21" s="535"/>
      <c r="B21" s="536"/>
      <c r="C21" s="679" t="s">
        <v>181</v>
      </c>
      <c r="D21" s="685" t="s">
        <v>2135</v>
      </c>
      <c r="E21" s="667" t="s">
        <v>1490</v>
      </c>
      <c r="F21" s="511" t="s">
        <v>2063</v>
      </c>
      <c r="G21" s="539"/>
    </row>
    <row r="22" spans="1:9" s="538" customFormat="1" ht="102">
      <c r="A22" s="535"/>
      <c r="B22" s="536"/>
      <c r="C22" s="679" t="s">
        <v>193</v>
      </c>
      <c r="D22" s="685" t="s">
        <v>2223</v>
      </c>
      <c r="E22" s="667" t="s">
        <v>1553</v>
      </c>
      <c r="F22" s="511" t="s">
        <v>2063</v>
      </c>
      <c r="G22" s="539"/>
    </row>
    <row r="23" spans="1:9" s="538" customFormat="1" ht="102">
      <c r="A23" s="535"/>
      <c r="B23" s="536"/>
      <c r="C23" s="679" t="s">
        <v>2130</v>
      </c>
      <c r="D23" s="685" t="s">
        <v>2137</v>
      </c>
      <c r="E23" s="667" t="s">
        <v>1496</v>
      </c>
      <c r="F23" s="511" t="s">
        <v>2063</v>
      </c>
      <c r="G23" s="539"/>
    </row>
    <row r="24" spans="1:9" s="538" customFormat="1" ht="85">
      <c r="A24" s="535"/>
      <c r="B24" s="536"/>
      <c r="C24" s="681" t="s">
        <v>184</v>
      </c>
      <c r="D24" s="686" t="s">
        <v>2136</v>
      </c>
      <c r="E24" s="673" t="s">
        <v>1508</v>
      </c>
      <c r="F24" s="513" t="s">
        <v>2063</v>
      </c>
      <c r="G24" s="540"/>
    </row>
    <row r="25" spans="1:9" ht="27.75" customHeight="1">
      <c r="C25" s="260" t="s">
        <v>1992</v>
      </c>
      <c r="D25" s="285"/>
      <c r="E25" s="379"/>
      <c r="F25" s="260" t="s">
        <v>1992</v>
      </c>
    </row>
    <row r="26" spans="1:9" s="210" customFormat="1">
      <c r="A26" s="207"/>
      <c r="B26" s="208"/>
      <c r="C26" s="260" t="s">
        <v>1993</v>
      </c>
      <c r="D26" s="285"/>
      <c r="E26" s="379"/>
      <c r="F26" s="260" t="s">
        <v>1995</v>
      </c>
      <c r="G26" s="207"/>
      <c r="H26" s="207"/>
      <c r="I26" s="207"/>
    </row>
    <row r="27" spans="1:9" s="210" customFormat="1">
      <c r="A27" s="207"/>
      <c r="B27" s="208"/>
      <c r="C27" s="669" t="s">
        <v>1994</v>
      </c>
      <c r="D27" s="285"/>
      <c r="E27" s="379"/>
      <c r="F27" s="262" t="s">
        <v>1994</v>
      </c>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5:5">
      <c r="E33" s="379"/>
    </row>
    <row r="34" spans="5:5">
      <c r="E34" s="379"/>
    </row>
    <row r="35" spans="5:5">
      <c r="E35" s="379"/>
    </row>
  </sheetData>
  <sheetProtection algorithmName="SHA-512" hashValue="mUulGb4P0AfsbAsRtzDolY899jJ0OqARH2qbPBgeyg1AE9TMM1rvgJidgFsaBxK6+j7iQWVZm1cOn6DpyRKj7Q==" saltValue="s/YZHqfaqmnuOf9R2c8rRA==" spinCount="100000" sheet="1" objects="1" scenarios="1"/>
  <autoFilter ref="A12:G24" xr:uid="{00000000-0009-0000-0000-00003E000000}"/>
  <mergeCells count="1">
    <mergeCell ref="C11:G11"/>
  </mergeCells>
  <conditionalFormatting sqref="C4 C7">
    <cfRule type="containsText" dxfId="3846" priority="50" operator="containsText" text="Choisie">
      <formula>NOT(ISERROR(SEARCH("Choisie",C4)))</formula>
    </cfRule>
    <cfRule type="containsText" dxfId="3845" priority="51" operator="containsText" text="clé">
      <formula>NOT(ISERROR(SEARCH("clé",C4)))</formula>
    </cfRule>
    <cfRule type="containsText" dxfId="3844" priority="52" operator="containsText" text="UTILE">
      <formula>NOT(ISERROR(SEARCH("UTILE",C4)))</formula>
    </cfRule>
  </conditionalFormatting>
  <conditionalFormatting sqref="B25:C72">
    <cfRule type="expression" dxfId="3843" priority="32">
      <formula>$B25="Z. Compétences Managériales"</formula>
    </cfRule>
    <cfRule type="expression" dxfId="3842" priority="33">
      <formula>$B25="Y. Compétences comportementales"</formula>
    </cfRule>
    <cfRule type="expression" dxfId="3841" priority="34">
      <formula>$B25="X. Digital"</formula>
    </cfRule>
    <cfRule type="expression" dxfId="3840" priority="35">
      <formula>$B25="P.  Projet"</formula>
    </cfRule>
    <cfRule type="expression" dxfId="3839" priority="36">
      <formula>$B25="O.  Communication"</formula>
    </cfRule>
    <cfRule type="expression" dxfId="3838" priority="37">
      <formula>$B25="N .  Système d'informations"</formula>
    </cfRule>
    <cfRule type="expression" dxfId="3837" priority="38">
      <formula>$B25="M.  Marketing"</formula>
    </cfRule>
    <cfRule type="expression" dxfId="3836" priority="39">
      <formula>$B25="L.  Ressources Humaines"</formula>
    </cfRule>
    <cfRule type="expression" dxfId="3835" priority="40">
      <formula>$B25="K.  Audit / Risques"</formula>
    </cfRule>
    <cfRule type="expression" dxfId="3834" priority="41">
      <formula>$B25="J.  Administration / Services Généraux"</formula>
    </cfRule>
    <cfRule type="expression" dxfId="3833" priority="42">
      <formula>$B25="I.  Immobilier"</formula>
    </cfRule>
    <cfRule type="expression" dxfId="3832" priority="43">
      <formula>$B25="H.  Finance / Contrôle de Gestion / Comptabilité"</formula>
    </cfRule>
    <cfRule type="expression" dxfId="3831" priority="44">
      <formula>$B25="G.  Achats"</formula>
    </cfRule>
    <cfRule type="expression" dxfId="3830" priority="45">
      <formula>$B25="F.  Entreprises"</formula>
    </cfRule>
    <cfRule type="expression" dxfId="3829" priority="46">
      <formula>$B25="E. Excellence opérationnelle  Banque de détail"</formula>
    </cfRule>
    <cfRule type="expression" dxfId="3828" priority="47">
      <formula>$B25="D. Excellence opérationnelle Expertise transverse"</formula>
    </cfRule>
    <cfRule type="expression" dxfId="3827" priority="48">
      <formula>$B25="C. Gestion des risques"</formula>
    </cfRule>
    <cfRule type="expression" dxfId="3826" priority="49">
      <formula>$B25="B. Vente, Conseil"</formula>
    </cfRule>
    <cfRule type="expression" dxfId="3825" priority="53">
      <formula>$B25="A. Accueil, orientation"</formula>
    </cfRule>
  </conditionalFormatting>
  <conditionalFormatting sqref="C8 C10">
    <cfRule type="containsText" dxfId="3824" priority="29" operator="containsText" text="Choisie">
      <formula>NOT(ISERROR(SEARCH("Choisie",C8)))</formula>
    </cfRule>
    <cfRule type="containsText" dxfId="3823" priority="30" operator="containsText" text="clé">
      <formula>NOT(ISERROR(SEARCH("clé",C8)))</formula>
    </cfRule>
    <cfRule type="containsText" dxfId="3822" priority="31" operator="containsText" text="UTILE">
      <formula>NOT(ISERROR(SEARCH("UTILE",C8)))</formula>
    </cfRule>
  </conditionalFormatting>
  <conditionalFormatting sqref="F25:F27">
    <cfRule type="expression" dxfId="3821" priority="10">
      <formula>$B25="Z. Compétences Managériales"</formula>
    </cfRule>
    <cfRule type="expression" dxfId="3820" priority="11">
      <formula>$B25="Y. Compétences comportementales"</formula>
    </cfRule>
    <cfRule type="expression" dxfId="3819" priority="12">
      <formula>$B25="X. Digital"</formula>
    </cfRule>
    <cfRule type="expression" dxfId="3818" priority="13">
      <formula>$B25="P.  Projet"</formula>
    </cfRule>
    <cfRule type="expression" dxfId="3817" priority="14">
      <formula>$B25="O.  Communication"</formula>
    </cfRule>
    <cfRule type="expression" dxfId="3816" priority="15">
      <formula>$B25="N .  Système d'informations"</formula>
    </cfRule>
    <cfRule type="expression" dxfId="3815" priority="16">
      <formula>$B25="M.  Marketing"</formula>
    </cfRule>
    <cfRule type="expression" dxfId="3814" priority="17">
      <formula>$B25="L.  Ressources Humaines"</formula>
    </cfRule>
    <cfRule type="expression" dxfId="3813" priority="18">
      <formula>$B25="K.  Audit / Risques"</formula>
    </cfRule>
    <cfRule type="expression" dxfId="3812" priority="19">
      <formula>$B25="J.  Administration / Services Généraux"</formula>
    </cfRule>
    <cfRule type="expression" dxfId="3811" priority="20">
      <formula>$B25="I.  Immobilier"</formula>
    </cfRule>
    <cfRule type="expression" dxfId="3810" priority="21">
      <formula>$B25="H.  Finance / Contrôle de Gestion / Comptabilité"</formula>
    </cfRule>
    <cfRule type="expression" dxfId="3809" priority="22">
      <formula>$B25="G.  Achats"</formula>
    </cfRule>
    <cfRule type="expression" dxfId="3808" priority="23">
      <formula>$B25="F.  Entreprises"</formula>
    </cfRule>
    <cfRule type="expression" dxfId="3807" priority="24">
      <formula>$B25="E. Excellence opérationnelle  Banque de détail"</formula>
    </cfRule>
    <cfRule type="expression" dxfId="3806" priority="25">
      <formula>$B25="D. Excellence opérationnelle Expertise transverse"</formula>
    </cfRule>
    <cfRule type="expression" dxfId="3805" priority="26">
      <formula>$B25="C. Gestion des risques"</formula>
    </cfRule>
    <cfRule type="expression" dxfId="3804" priority="27">
      <formula>$B25="B. Vente, Conseil"</formula>
    </cfRule>
    <cfRule type="expression" dxfId="3803" priority="28">
      <formula>$B25="A. Accueil, orientation"</formula>
    </cfRule>
  </conditionalFormatting>
  <printOptions horizontalCentered="1"/>
  <pageMargins left="0.23622047244094491" right="0.23622047244094491" top="0.74803149606299213" bottom="0.74803149606299213" header="0" footer="0"/>
  <pageSetup paperSize="9" scale="66" orientation="portrait" r:id="rId1"/>
  <headerFooter>
    <oddFooter>&amp;C&amp;1#&amp;"Calibri"&amp;10&amp;K0078D7C1 - Interne</oddFoot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54">
    <tabColor theme="9" tint="0.89999084444715716"/>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157" hidden="1" customWidth="1" outlineLevel="1"/>
    <col min="2" max="2" width="21.5" style="158" hidden="1" customWidth="1" outlineLevel="1"/>
    <col min="3" max="3" width="21.6640625" style="154" customWidth="1" collapsed="1"/>
    <col min="4" max="4" width="77.33203125" style="153" customWidth="1"/>
    <col min="5" max="5" width="9.5" style="159" customWidth="1"/>
    <col min="6" max="7" width="12.83203125" style="157" customWidth="1"/>
    <col min="8" max="16384" width="11.5" style="157"/>
  </cols>
  <sheetData>
    <row r="1" spans="1:7" ht="21">
      <c r="D1" s="696" t="s">
        <v>1983</v>
      </c>
    </row>
    <row r="2" spans="1:7" ht="21">
      <c r="D2" s="747" t="s">
        <v>2051</v>
      </c>
    </row>
    <row r="3" spans="1:7" ht="18" customHeight="1">
      <c r="D3" s="697"/>
    </row>
    <row r="4" spans="1:7" s="153" customFormat="1" ht="21" customHeight="1">
      <c r="A4" s="312"/>
      <c r="B4" s="178"/>
      <c r="C4" s="698" t="s">
        <v>1985</v>
      </c>
      <c r="D4" s="314" t="str">
        <f ca="1">VLOOKUP($G$5,Répertoire_des_fonctions!$A$7:$E$780,4,0)</f>
        <v>27004 - SUPERVISEUR SERVICE CONSOMMATEUR III.2</v>
      </c>
      <c r="E4" s="166"/>
      <c r="F4" s="166"/>
      <c r="G4" s="175" t="str">
        <f ca="1">HYPERLINK("#Matrice!"&amp;ADDRESS(3,4+MATCH(D4,Matrice!$E$3:$AOP$3,0)),"Go")</f>
        <v>Go</v>
      </c>
    </row>
    <row r="5" spans="1:7" s="168" customFormat="1" ht="21" customHeight="1">
      <c r="A5" s="167"/>
      <c r="B5" s="169"/>
      <c r="C5" s="315" t="s">
        <v>403</v>
      </c>
      <c r="D5" s="316" t="str">
        <f ca="1">VLOOKUP($G$5,Répertoire_des_fonctions!$A$7:$E$780,2,0)</f>
        <v>RELATION CLIENTS ADMINISTRATION DES VENTES</v>
      </c>
      <c r="E5" s="170"/>
      <c r="F5" s="316" t="s">
        <v>1986</v>
      </c>
      <c r="G5" s="316" t="str">
        <f ca="1">RIGHT(CELL("filename",A1),LEN(CELL("filename",A1))-SEARCH("]",CELL("filename",A1)))</f>
        <v>27004</v>
      </c>
    </row>
    <row r="6" spans="1:7" s="168" customFormat="1" ht="21" customHeight="1">
      <c r="A6" s="167"/>
      <c r="B6" s="169"/>
      <c r="C6" s="315" t="s">
        <v>404</v>
      </c>
      <c r="D6" s="316" t="str">
        <f ca="1">VLOOKUP($G$5,Répertoire_des_fonctions!$A$7:$E$780,3,0)</f>
        <v>RESPONSABLE RELATION CLIENTS</v>
      </c>
      <c r="E6" s="170"/>
      <c r="F6" s="316" t="s">
        <v>1987</v>
      </c>
      <c r="G6" s="316" t="str">
        <f ca="1">VLOOKUP($G$5,Répertoire_des_fonctions!$A$7:$E$780,5,0)</f>
        <v>III.2</v>
      </c>
    </row>
    <row r="7" spans="1:7" s="153" customFormat="1" ht="6.75" customHeight="1">
      <c r="A7" s="165"/>
      <c r="B7" s="154"/>
      <c r="C7" s="699"/>
      <c r="D7" s="155"/>
      <c r="E7" s="156"/>
    </row>
    <row r="8" spans="1:7" s="153" customFormat="1" ht="18" customHeight="1">
      <c r="A8" s="312"/>
      <c r="B8" s="154"/>
      <c r="C8" s="698" t="s">
        <v>1988</v>
      </c>
      <c r="D8" s="314" t="s">
        <v>1991</v>
      </c>
      <c r="E8" s="316" t="s">
        <v>1989</v>
      </c>
      <c r="F8" s="166"/>
      <c r="G8" s="319"/>
    </row>
    <row r="9" spans="1:7" s="153" customFormat="1" ht="18" customHeight="1">
      <c r="A9" s="312"/>
      <c r="B9" s="154"/>
      <c r="C9" s="315" t="s">
        <v>2012</v>
      </c>
      <c r="D9" s="316"/>
      <c r="E9" s="316" t="s">
        <v>1990</v>
      </c>
      <c r="F9" s="170"/>
      <c r="G9" s="170"/>
    </row>
    <row r="10" spans="1:7" s="183" customFormat="1" ht="6.75" customHeight="1">
      <c r="A10" s="165"/>
      <c r="B10" s="178"/>
      <c r="C10" s="700"/>
      <c r="D10" s="180"/>
      <c r="E10" s="180"/>
      <c r="F10" s="181"/>
      <c r="G10" s="182"/>
    </row>
    <row r="11" spans="1:7" s="176" customFormat="1" ht="27.75" customHeight="1">
      <c r="B11" s="177"/>
      <c r="C11" s="1012" t="s">
        <v>1998</v>
      </c>
      <c r="D11" s="1012"/>
      <c r="E11" s="1012"/>
      <c r="F11" s="1012"/>
      <c r="G11" s="1012"/>
    </row>
    <row r="12" spans="1:7" s="174" customFormat="1" ht="56" customHeight="1">
      <c r="A12" s="173" t="s">
        <v>959</v>
      </c>
      <c r="B12" s="160" t="s">
        <v>1982</v>
      </c>
      <c r="C12" s="184" t="s">
        <v>432</v>
      </c>
      <c r="D12" s="184" t="s">
        <v>431</v>
      </c>
      <c r="E12" s="184" t="s">
        <v>1997</v>
      </c>
      <c r="F12" s="242" t="s">
        <v>2057</v>
      </c>
      <c r="G12" s="185" t="s">
        <v>1984</v>
      </c>
    </row>
    <row r="13" spans="1:7" s="174" customFormat="1" ht="32">
      <c r="A13" s="173"/>
      <c r="B13" s="457"/>
      <c r="C13" s="677" t="s">
        <v>2227</v>
      </c>
      <c r="D13" s="688" t="s">
        <v>2228</v>
      </c>
      <c r="E13" s="689" t="s">
        <v>1110</v>
      </c>
      <c r="F13" s="458" t="s">
        <v>1996</v>
      </c>
      <c r="G13" s="459"/>
    </row>
    <row r="14" spans="1:7" s="174" customFormat="1" ht="64">
      <c r="A14" s="173"/>
      <c r="B14" s="457"/>
      <c r="C14" s="679" t="s">
        <v>2150</v>
      </c>
      <c r="D14" s="691" t="s">
        <v>2229</v>
      </c>
      <c r="E14" s="692" t="s">
        <v>1121</v>
      </c>
      <c r="F14" s="460" t="s">
        <v>1996</v>
      </c>
      <c r="G14" s="461"/>
    </row>
    <row r="15" spans="1:7" s="174" customFormat="1" ht="34">
      <c r="A15" s="173"/>
      <c r="B15" s="457"/>
      <c r="C15" s="679" t="s">
        <v>2128</v>
      </c>
      <c r="D15" s="691" t="s">
        <v>2133</v>
      </c>
      <c r="E15" s="692" t="s">
        <v>1444</v>
      </c>
      <c r="F15" s="460" t="s">
        <v>1996</v>
      </c>
      <c r="G15" s="461"/>
    </row>
    <row r="16" spans="1:7" s="174" customFormat="1" ht="64">
      <c r="A16" s="173"/>
      <c r="B16" s="457"/>
      <c r="C16" s="679" t="s">
        <v>173</v>
      </c>
      <c r="D16" s="691" t="s">
        <v>619</v>
      </c>
      <c r="E16" s="692" t="s">
        <v>1454</v>
      </c>
      <c r="F16" s="460" t="s">
        <v>1996</v>
      </c>
      <c r="G16" s="461"/>
    </row>
    <row r="17" spans="1:9" s="174" customFormat="1" ht="64">
      <c r="A17" s="173"/>
      <c r="B17" s="457"/>
      <c r="C17" s="679" t="s">
        <v>2129</v>
      </c>
      <c r="D17" s="691" t="s">
        <v>2134</v>
      </c>
      <c r="E17" s="692" t="s">
        <v>1483</v>
      </c>
      <c r="F17" s="460" t="s">
        <v>1996</v>
      </c>
      <c r="G17" s="461"/>
    </row>
    <row r="18" spans="1:9" s="174" customFormat="1" ht="64">
      <c r="A18" s="173"/>
      <c r="B18" s="457"/>
      <c r="C18" s="679" t="s">
        <v>181</v>
      </c>
      <c r="D18" s="691" t="s">
        <v>2135</v>
      </c>
      <c r="E18" s="692" t="s">
        <v>1489</v>
      </c>
      <c r="F18" s="460" t="s">
        <v>1996</v>
      </c>
      <c r="G18" s="461"/>
    </row>
    <row r="19" spans="1:9" s="174" customFormat="1" ht="80">
      <c r="A19" s="173"/>
      <c r="B19" s="457"/>
      <c r="C19" s="679" t="s">
        <v>2130</v>
      </c>
      <c r="D19" s="691" t="s">
        <v>2137</v>
      </c>
      <c r="E19" s="692" t="s">
        <v>1495</v>
      </c>
      <c r="F19" s="460" t="s">
        <v>1996</v>
      </c>
      <c r="G19" s="461"/>
    </row>
    <row r="20" spans="1:9" s="174" customFormat="1" ht="48">
      <c r="A20" s="173"/>
      <c r="B20" s="457"/>
      <c r="C20" s="679" t="s">
        <v>2177</v>
      </c>
      <c r="D20" s="691" t="s">
        <v>2219</v>
      </c>
      <c r="E20" s="692" t="s">
        <v>1513</v>
      </c>
      <c r="F20" s="460" t="s">
        <v>1996</v>
      </c>
      <c r="G20" s="461"/>
    </row>
    <row r="21" spans="1:9" s="174" customFormat="1" ht="64">
      <c r="A21" s="173"/>
      <c r="B21" s="457"/>
      <c r="C21" s="679" t="s">
        <v>189</v>
      </c>
      <c r="D21" s="691" t="s">
        <v>2143</v>
      </c>
      <c r="E21" s="692" t="s">
        <v>1536</v>
      </c>
      <c r="F21" s="460" t="s">
        <v>1996</v>
      </c>
      <c r="G21" s="461"/>
    </row>
    <row r="22" spans="1:9" s="174" customFormat="1" ht="128">
      <c r="A22" s="173"/>
      <c r="B22" s="457"/>
      <c r="C22" s="679" t="s">
        <v>192</v>
      </c>
      <c r="D22" s="691" t="s">
        <v>2230</v>
      </c>
      <c r="E22" s="692" t="s">
        <v>1547</v>
      </c>
      <c r="F22" s="460" t="s">
        <v>1996</v>
      </c>
      <c r="G22" s="461"/>
    </row>
    <row r="23" spans="1:9" s="174" customFormat="1" ht="96">
      <c r="A23" s="173"/>
      <c r="B23" s="457"/>
      <c r="C23" s="679" t="s">
        <v>193</v>
      </c>
      <c r="D23" s="691" t="s">
        <v>2223</v>
      </c>
      <c r="E23" s="692" t="s">
        <v>1552</v>
      </c>
      <c r="F23" s="460" t="s">
        <v>1996</v>
      </c>
      <c r="G23" s="461"/>
    </row>
    <row r="24" spans="1:9" s="174" customFormat="1" ht="64">
      <c r="A24" s="173"/>
      <c r="B24" s="457"/>
      <c r="C24" s="681" t="s">
        <v>184</v>
      </c>
      <c r="D24" s="694" t="s">
        <v>2136</v>
      </c>
      <c r="E24" s="695" t="s">
        <v>1507</v>
      </c>
      <c r="F24" s="462" t="s">
        <v>1996</v>
      </c>
      <c r="G24" s="463"/>
    </row>
    <row r="25" spans="1:9" ht="27.75" customHeight="1">
      <c r="C25" s="171" t="s">
        <v>1992</v>
      </c>
      <c r="D25" s="318"/>
      <c r="E25" s="380"/>
      <c r="F25" s="171" t="s">
        <v>1992</v>
      </c>
    </row>
    <row r="26" spans="1:9" s="159" customFormat="1">
      <c r="A26" s="157"/>
      <c r="B26" s="158"/>
      <c r="C26" s="171" t="s">
        <v>1993</v>
      </c>
      <c r="D26" s="318"/>
      <c r="E26" s="380"/>
      <c r="F26" s="171" t="s">
        <v>1995</v>
      </c>
      <c r="G26" s="157"/>
      <c r="H26" s="157"/>
      <c r="I26" s="157"/>
    </row>
    <row r="27" spans="1:9" s="159" customFormat="1">
      <c r="A27" s="157"/>
      <c r="B27" s="158"/>
      <c r="C27" s="701" t="s">
        <v>1994</v>
      </c>
      <c r="D27" s="318"/>
      <c r="E27" s="380"/>
      <c r="F27" s="172" t="s">
        <v>1994</v>
      </c>
      <c r="G27" s="157"/>
      <c r="H27" s="157"/>
      <c r="I27" s="157"/>
    </row>
    <row r="28" spans="1:9" s="159" customFormat="1">
      <c r="A28" s="157"/>
      <c r="B28" s="158"/>
      <c r="C28" s="154"/>
      <c r="D28" s="318"/>
      <c r="E28" s="380"/>
      <c r="F28" s="157"/>
      <c r="G28" s="157"/>
      <c r="H28" s="157"/>
      <c r="I28" s="157"/>
    </row>
    <row r="29" spans="1:9" s="159" customFormat="1">
      <c r="A29" s="157"/>
      <c r="B29" s="158"/>
      <c r="C29" s="154"/>
      <c r="D29" s="318"/>
      <c r="E29" s="380"/>
      <c r="F29" s="157"/>
      <c r="G29" s="157"/>
      <c r="H29" s="157"/>
      <c r="I29" s="157"/>
    </row>
    <row r="30" spans="1:9" s="159" customFormat="1">
      <c r="A30" s="157"/>
      <c r="B30" s="158"/>
      <c r="C30" s="154"/>
      <c r="D30" s="318"/>
      <c r="E30" s="380"/>
      <c r="F30" s="157"/>
      <c r="G30" s="157"/>
      <c r="H30" s="157"/>
      <c r="I30" s="157"/>
    </row>
    <row r="31" spans="1:9" s="159" customFormat="1">
      <c r="A31" s="157"/>
      <c r="B31" s="158"/>
      <c r="C31" s="154"/>
      <c r="D31" s="318"/>
      <c r="E31" s="380"/>
      <c r="F31" s="157"/>
      <c r="G31" s="157"/>
      <c r="H31" s="157"/>
      <c r="I31" s="157"/>
    </row>
    <row r="32" spans="1:9" s="159" customFormat="1">
      <c r="A32" s="157"/>
      <c r="B32" s="158"/>
      <c r="C32" s="154"/>
      <c r="D32" s="318"/>
      <c r="E32" s="380"/>
      <c r="F32" s="157"/>
      <c r="G32" s="157"/>
      <c r="H32" s="157"/>
      <c r="I32" s="157"/>
    </row>
    <row r="33" spans="5:5">
      <c r="E33" s="380"/>
    </row>
    <row r="34" spans="5:5">
      <c r="E34" s="380"/>
    </row>
    <row r="35" spans="5:5">
      <c r="E35" s="380"/>
    </row>
  </sheetData>
  <sheetProtection algorithmName="SHA-512" hashValue="kQCD5P2zDld/OJpupKjUJipEUZOkdekXTw3EWzGp3eSvsCnyunPkPN+Lo+W0nS9cJmd1flUrgxCFDVY76rBI2A==" saltValue="8DeCUxAZghipUqPWOn/t/A==" spinCount="100000" sheet="1" objects="1" scenarios="1"/>
  <autoFilter ref="A12:G24" xr:uid="{00000000-0009-0000-0000-00003F000000}"/>
  <mergeCells count="1">
    <mergeCell ref="C11:G11"/>
  </mergeCells>
  <conditionalFormatting sqref="C4 C7">
    <cfRule type="containsText" dxfId="3802" priority="50" operator="containsText" text="Choisie">
      <formula>NOT(ISERROR(SEARCH("Choisie",C4)))</formula>
    </cfRule>
    <cfRule type="containsText" dxfId="3801" priority="51" operator="containsText" text="clé">
      <formula>NOT(ISERROR(SEARCH("clé",C4)))</formula>
    </cfRule>
    <cfRule type="containsText" dxfId="3800" priority="52" operator="containsText" text="UTILE">
      <formula>NOT(ISERROR(SEARCH("UTILE",C4)))</formula>
    </cfRule>
  </conditionalFormatting>
  <conditionalFormatting sqref="B25:C72">
    <cfRule type="expression" dxfId="3799" priority="32">
      <formula>$B25="Z. Compétences Managériales"</formula>
    </cfRule>
    <cfRule type="expression" dxfId="3798" priority="33">
      <formula>$B25="Y. Compétences comportementales"</formula>
    </cfRule>
    <cfRule type="expression" dxfId="3797" priority="34">
      <formula>$B25="X. Digital"</formula>
    </cfRule>
    <cfRule type="expression" dxfId="3796" priority="35">
      <formula>$B25="P.  Projet"</formula>
    </cfRule>
    <cfRule type="expression" dxfId="3795" priority="36">
      <formula>$B25="O.  Communication"</formula>
    </cfRule>
    <cfRule type="expression" dxfId="3794" priority="37">
      <formula>$B25="N .  Système d'informations"</formula>
    </cfRule>
    <cfRule type="expression" dxfId="3793" priority="38">
      <formula>$B25="M.  Marketing"</formula>
    </cfRule>
    <cfRule type="expression" dxfId="3792" priority="39">
      <formula>$B25="L.  Ressources Humaines"</formula>
    </cfRule>
    <cfRule type="expression" dxfId="3791" priority="40">
      <formula>$B25="K.  Audit / Risques"</formula>
    </cfRule>
    <cfRule type="expression" dxfId="3790" priority="41">
      <formula>$B25="J.  Administration / Services Généraux"</formula>
    </cfRule>
    <cfRule type="expression" dxfId="3789" priority="42">
      <formula>$B25="I.  Immobilier"</formula>
    </cfRule>
    <cfRule type="expression" dxfId="3788" priority="43">
      <formula>$B25="H.  Finance / Contrôle de Gestion / Comptabilité"</formula>
    </cfRule>
    <cfRule type="expression" dxfId="3787" priority="44">
      <formula>$B25="G.  Achats"</formula>
    </cfRule>
    <cfRule type="expression" dxfId="3786" priority="45">
      <formula>$B25="F.  Entreprises"</formula>
    </cfRule>
    <cfRule type="expression" dxfId="3785" priority="46">
      <formula>$B25="E. Excellence opérationnelle  Banque de détail"</formula>
    </cfRule>
    <cfRule type="expression" dxfId="3784" priority="47">
      <formula>$B25="D. Excellence opérationnelle Expertise transverse"</formula>
    </cfRule>
    <cfRule type="expression" dxfId="3783" priority="48">
      <formula>$B25="C. Gestion des risques"</formula>
    </cfRule>
    <cfRule type="expression" dxfId="3782" priority="49">
      <formula>$B25="B. Vente, Conseil"</formula>
    </cfRule>
    <cfRule type="expression" dxfId="3781" priority="53">
      <formula>$B25="A. Accueil, orientation"</formula>
    </cfRule>
  </conditionalFormatting>
  <conditionalFormatting sqref="C8 C10">
    <cfRule type="containsText" dxfId="3780" priority="29" operator="containsText" text="Choisie">
      <formula>NOT(ISERROR(SEARCH("Choisie",C8)))</formula>
    </cfRule>
    <cfRule type="containsText" dxfId="3779" priority="30" operator="containsText" text="clé">
      <formula>NOT(ISERROR(SEARCH("clé",C8)))</formula>
    </cfRule>
    <cfRule type="containsText" dxfId="3778" priority="31" operator="containsText" text="UTILE">
      <formula>NOT(ISERROR(SEARCH("UTILE",C8)))</formula>
    </cfRule>
  </conditionalFormatting>
  <conditionalFormatting sqref="F25:F27">
    <cfRule type="expression" dxfId="3777" priority="10">
      <formula>$B25="Z. Compétences Managériales"</formula>
    </cfRule>
    <cfRule type="expression" dxfId="3776" priority="11">
      <formula>$B25="Y. Compétences comportementales"</formula>
    </cfRule>
    <cfRule type="expression" dxfId="3775" priority="12">
      <formula>$B25="X. Digital"</formula>
    </cfRule>
    <cfRule type="expression" dxfId="3774" priority="13">
      <formula>$B25="P.  Projet"</formula>
    </cfRule>
    <cfRule type="expression" dxfId="3773" priority="14">
      <formula>$B25="O.  Communication"</formula>
    </cfRule>
    <cfRule type="expression" dxfId="3772" priority="15">
      <formula>$B25="N .  Système d'informations"</formula>
    </cfRule>
    <cfRule type="expression" dxfId="3771" priority="16">
      <formula>$B25="M.  Marketing"</formula>
    </cfRule>
    <cfRule type="expression" dxfId="3770" priority="17">
      <formula>$B25="L.  Ressources Humaines"</formula>
    </cfRule>
    <cfRule type="expression" dxfId="3769" priority="18">
      <formula>$B25="K.  Audit / Risques"</formula>
    </cfRule>
    <cfRule type="expression" dxfId="3768" priority="19">
      <formula>$B25="J.  Administration / Services Généraux"</formula>
    </cfRule>
    <cfRule type="expression" dxfId="3767" priority="20">
      <formula>$B25="I.  Immobilier"</formula>
    </cfRule>
    <cfRule type="expression" dxfId="3766" priority="21">
      <formula>$B25="H.  Finance / Contrôle de Gestion / Comptabilité"</formula>
    </cfRule>
    <cfRule type="expression" dxfId="3765" priority="22">
      <formula>$B25="G.  Achats"</formula>
    </cfRule>
    <cfRule type="expression" dxfId="3764" priority="23">
      <formula>$B25="F.  Entreprises"</formula>
    </cfRule>
    <cfRule type="expression" dxfId="3763" priority="24">
      <formula>$B25="E. Excellence opérationnelle  Banque de détail"</formula>
    </cfRule>
    <cfRule type="expression" dxfId="3762" priority="25">
      <formula>$B25="D. Excellence opérationnelle Expertise transverse"</formula>
    </cfRule>
    <cfRule type="expression" dxfId="3761" priority="26">
      <formula>$B25="C. Gestion des risques"</formula>
    </cfRule>
    <cfRule type="expression" dxfId="3760" priority="27">
      <formula>$B25="B. Vente, Conseil"</formula>
    </cfRule>
    <cfRule type="expression" dxfId="3759" priority="28">
      <formula>$B25="A. Accueil, orientation"</formula>
    </cfRule>
  </conditionalFormatting>
  <printOptions horizontalCentered="1"/>
  <pageMargins left="0.23622047244094491" right="0.23622047244094491" top="0.74803149606299213" bottom="0.74803149606299213" header="0" footer="0"/>
  <pageSetup paperSize="9" scale="65" orientation="portrait" r:id="rId1"/>
  <headerFooter>
    <oddFooter>&amp;C&amp;1#&amp;"Calibri"&amp;10&amp;K0078D7C1 - Interne</oddFoot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55">
    <tabColor theme="9" tint="0.89999084444715716"/>
    <pageSetUpPr fitToPage="1"/>
  </sheetPr>
  <dimension ref="A1:H34"/>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20.5" style="279" customWidth="1" collapsed="1"/>
    <col min="4" max="4" width="84.1640625" style="248" customWidth="1"/>
    <col min="5" max="5" width="10.6640625" style="210" customWidth="1"/>
    <col min="6" max="6" width="14.332031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01119 - CONSEILLER FINANCIER III.1</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01119</v>
      </c>
    </row>
    <row r="6" spans="1:7" s="278" customFormat="1" ht="21" customHeight="1">
      <c r="A6" s="273"/>
      <c r="B6" s="274"/>
      <c r="C6" s="275" t="s">
        <v>404</v>
      </c>
      <c r="D6" s="276" t="str">
        <f ca="1">VLOOKUP($G$5,Répertoire_des_fonctions!$A$7:$E$780,3,0)</f>
        <v>CONSEIL BANCAIRE PARTICULIERS</v>
      </c>
      <c r="E6" s="277"/>
      <c r="F6" s="276" t="s">
        <v>1987</v>
      </c>
      <c r="G6" s="276" t="str">
        <f ca="1">VLOOKUP($G$5,Répertoire_des_fonctions!$A$7:$E$780,5,0)</f>
        <v>III.1</v>
      </c>
    </row>
    <row r="7" spans="1:7" s="248" customFormat="1" ht="9" customHeight="1">
      <c r="A7" s="268"/>
      <c r="B7" s="279"/>
      <c r="C7" s="662"/>
      <c r="D7" s="285"/>
      <c r="E7" s="282"/>
    </row>
    <row r="8" spans="1:7" s="248" customFormat="1" ht="27"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5.5" customHeight="1">
      <c r="A12" s="239" t="s">
        <v>959</v>
      </c>
      <c r="B12" s="240" t="s">
        <v>1982</v>
      </c>
      <c r="C12" s="263" t="s">
        <v>432</v>
      </c>
      <c r="D12" s="264" t="s">
        <v>431</v>
      </c>
      <c r="E12" s="264" t="s">
        <v>1997</v>
      </c>
      <c r="F12" s="242" t="s">
        <v>2057</v>
      </c>
      <c r="G12" s="242" t="s">
        <v>1984</v>
      </c>
    </row>
    <row r="13" spans="1:7" s="243" customFormat="1" ht="85">
      <c r="A13" s="239"/>
      <c r="B13" s="408"/>
      <c r="C13" s="677" t="s">
        <v>9</v>
      </c>
      <c r="D13" s="684" t="s">
        <v>2214</v>
      </c>
      <c r="E13" s="665" t="s">
        <v>1036</v>
      </c>
      <c r="F13" s="430" t="s">
        <v>1996</v>
      </c>
      <c r="G13" s="431"/>
    </row>
    <row r="14" spans="1:7" s="243" customFormat="1" ht="48" customHeight="1">
      <c r="A14" s="239"/>
      <c r="B14" s="408"/>
      <c r="C14" s="679" t="s">
        <v>11</v>
      </c>
      <c r="D14" s="685" t="s">
        <v>608</v>
      </c>
      <c r="E14" s="667" t="s">
        <v>1046</v>
      </c>
      <c r="F14" s="432" t="s">
        <v>1996</v>
      </c>
      <c r="G14" s="433"/>
    </row>
    <row r="15" spans="1:7" s="243" customFormat="1" ht="51">
      <c r="A15" s="239"/>
      <c r="B15" s="408"/>
      <c r="C15" s="679" t="s">
        <v>2148</v>
      </c>
      <c r="D15" s="685" t="s">
        <v>2149</v>
      </c>
      <c r="E15" s="667" t="s">
        <v>1109</v>
      </c>
      <c r="F15" s="432" t="s">
        <v>1996</v>
      </c>
      <c r="G15" s="433"/>
    </row>
    <row r="16" spans="1:7" s="243" customFormat="1" ht="85">
      <c r="A16" s="239"/>
      <c r="B16" s="408"/>
      <c r="C16" s="679" t="s">
        <v>662</v>
      </c>
      <c r="D16" s="685" t="s">
        <v>2222</v>
      </c>
      <c r="E16" s="667" t="s">
        <v>1266</v>
      </c>
      <c r="F16" s="432" t="s">
        <v>1996</v>
      </c>
      <c r="G16" s="433"/>
    </row>
    <row r="17" spans="1:8" s="243" customFormat="1" ht="68">
      <c r="A17" s="239"/>
      <c r="B17" s="408"/>
      <c r="C17" s="679" t="s">
        <v>423</v>
      </c>
      <c r="D17" s="685" t="s">
        <v>664</v>
      </c>
      <c r="E17" s="667" t="s">
        <v>2117</v>
      </c>
      <c r="F17" s="432" t="s">
        <v>1996</v>
      </c>
      <c r="G17" s="433"/>
    </row>
    <row r="18" spans="1:8" s="243" customFormat="1" ht="68">
      <c r="A18" s="239"/>
      <c r="B18" s="408"/>
      <c r="C18" s="679" t="s">
        <v>65</v>
      </c>
      <c r="D18" s="685" t="s">
        <v>665</v>
      </c>
      <c r="E18" s="667" t="s">
        <v>1272</v>
      </c>
      <c r="F18" s="432" t="s">
        <v>1996</v>
      </c>
      <c r="G18" s="433"/>
    </row>
    <row r="19" spans="1:8" s="243" customFormat="1" ht="68">
      <c r="A19" s="239"/>
      <c r="B19" s="408"/>
      <c r="C19" s="679" t="s">
        <v>67</v>
      </c>
      <c r="D19" s="685" t="s">
        <v>667</v>
      </c>
      <c r="E19" s="667" t="s">
        <v>1281</v>
      </c>
      <c r="F19" s="432" t="s">
        <v>1996</v>
      </c>
      <c r="G19" s="433"/>
    </row>
    <row r="20" spans="1:8" s="243" customFormat="1" ht="68">
      <c r="A20" s="239"/>
      <c r="B20" s="408"/>
      <c r="C20" s="679" t="s">
        <v>2127</v>
      </c>
      <c r="D20" s="685" t="s">
        <v>668</v>
      </c>
      <c r="E20" s="667" t="s">
        <v>1286</v>
      </c>
      <c r="F20" s="432" t="s">
        <v>1996</v>
      </c>
      <c r="G20" s="433"/>
    </row>
    <row r="21" spans="1:8" s="243" customFormat="1" ht="102">
      <c r="A21" s="239"/>
      <c r="B21" s="408"/>
      <c r="C21" s="679" t="s">
        <v>170</v>
      </c>
      <c r="D21" s="685" t="s">
        <v>2215</v>
      </c>
      <c r="E21" s="667" t="s">
        <v>1437</v>
      </c>
      <c r="F21" s="432" t="s">
        <v>1996</v>
      </c>
      <c r="G21" s="433"/>
    </row>
    <row r="22" spans="1:8" s="243" customFormat="1" ht="68">
      <c r="A22" s="239"/>
      <c r="B22" s="408"/>
      <c r="C22" s="679" t="s">
        <v>181</v>
      </c>
      <c r="D22" s="685" t="s">
        <v>2135</v>
      </c>
      <c r="E22" s="667" t="s">
        <v>1488</v>
      </c>
      <c r="F22" s="432" t="s">
        <v>1996</v>
      </c>
      <c r="G22" s="433"/>
    </row>
    <row r="23" spans="1:8" s="243" customFormat="1" ht="68">
      <c r="A23" s="239"/>
      <c r="B23" s="408"/>
      <c r="C23" s="679" t="s">
        <v>2129</v>
      </c>
      <c r="D23" s="685" t="s">
        <v>2134</v>
      </c>
      <c r="E23" s="667" t="s">
        <v>1482</v>
      </c>
      <c r="F23" s="432" t="s">
        <v>1996</v>
      </c>
      <c r="G23" s="433"/>
    </row>
    <row r="24" spans="1:8" s="243" customFormat="1" ht="85">
      <c r="A24" s="239"/>
      <c r="B24" s="408"/>
      <c r="C24" s="679" t="s">
        <v>2130</v>
      </c>
      <c r="D24" s="685" t="s">
        <v>2137</v>
      </c>
      <c r="E24" s="667" t="s">
        <v>1494</v>
      </c>
      <c r="F24" s="432" t="s">
        <v>1996</v>
      </c>
      <c r="G24" s="433"/>
    </row>
    <row r="25" spans="1:8" s="243" customFormat="1" ht="68">
      <c r="A25" s="239"/>
      <c r="B25" s="408"/>
      <c r="C25" s="681" t="s">
        <v>184</v>
      </c>
      <c r="D25" s="686" t="s">
        <v>2136</v>
      </c>
      <c r="E25" s="673" t="s">
        <v>1506</v>
      </c>
      <c r="F25" s="434" t="s">
        <v>1996</v>
      </c>
      <c r="G25" s="435"/>
    </row>
    <row r="26" spans="1:8" ht="27.75" customHeight="1">
      <c r="C26" s="260" t="s">
        <v>1992</v>
      </c>
      <c r="D26" s="285"/>
      <c r="E26" s="379"/>
      <c r="F26" s="260" t="s">
        <v>1992</v>
      </c>
    </row>
    <row r="27" spans="1:8" s="210" customFormat="1">
      <c r="A27" s="207"/>
      <c r="B27" s="208"/>
      <c r="C27" s="260" t="s">
        <v>1993</v>
      </c>
      <c r="D27" s="285"/>
      <c r="E27" s="379"/>
      <c r="F27" s="260" t="s">
        <v>1995</v>
      </c>
      <c r="G27" s="207"/>
      <c r="H27" s="207"/>
    </row>
    <row r="28" spans="1:8" s="210" customFormat="1">
      <c r="A28" s="207"/>
      <c r="B28" s="208"/>
      <c r="C28" s="669" t="s">
        <v>1994</v>
      </c>
      <c r="D28" s="285"/>
      <c r="E28" s="379"/>
      <c r="F28" s="262" t="s">
        <v>1994</v>
      </c>
      <c r="G28" s="207"/>
      <c r="H28" s="207"/>
    </row>
    <row r="29" spans="1:8" s="210" customFormat="1">
      <c r="A29" s="207"/>
      <c r="B29" s="208"/>
      <c r="C29" s="279"/>
      <c r="D29" s="285"/>
      <c r="E29" s="379"/>
      <c r="F29" s="207"/>
      <c r="G29" s="207"/>
      <c r="H29" s="207"/>
    </row>
    <row r="30" spans="1:8" s="210" customFormat="1">
      <c r="A30" s="207"/>
      <c r="B30" s="208"/>
      <c r="C30" s="279"/>
      <c r="D30" s="285"/>
      <c r="E30" s="379"/>
      <c r="F30" s="207"/>
      <c r="G30" s="207"/>
      <c r="H30" s="207"/>
    </row>
    <row r="31" spans="1:8" s="210" customFormat="1">
      <c r="A31" s="207"/>
      <c r="B31" s="208"/>
      <c r="C31" s="279"/>
      <c r="D31" s="285"/>
      <c r="E31" s="379"/>
      <c r="F31" s="207"/>
      <c r="G31" s="207"/>
      <c r="H31" s="207"/>
    </row>
    <row r="32" spans="1:8" s="210" customFormat="1">
      <c r="A32" s="207"/>
      <c r="B32" s="208"/>
      <c r="C32" s="279"/>
      <c r="D32" s="285"/>
      <c r="E32" s="379"/>
      <c r="F32" s="207"/>
      <c r="G32" s="207"/>
      <c r="H32" s="207"/>
    </row>
    <row r="33" spans="1:8" s="210" customFormat="1">
      <c r="A33" s="207"/>
      <c r="B33" s="208"/>
      <c r="C33" s="279"/>
      <c r="D33" s="285"/>
      <c r="E33" s="379"/>
      <c r="F33" s="207"/>
      <c r="G33" s="207"/>
      <c r="H33" s="207"/>
    </row>
    <row r="34" spans="1:8">
      <c r="E34" s="379"/>
    </row>
  </sheetData>
  <sheetProtection algorithmName="SHA-512" hashValue="ovuOpUUU2xwTk9xHwWg8vGtZqc/r/ABFP/l2Zpf37sG2xK0QLMfDplhwKzqotp1XPSFN0TBg108vL1W/7zh9sA==" saltValue="5edORtOqXElme9MsQBx/RQ==" spinCount="100000" sheet="1" objects="1" scenarios="1"/>
  <autoFilter ref="A12:G25" xr:uid="{00000000-0009-0000-0000-000040000000}"/>
  <mergeCells count="1">
    <mergeCell ref="C11:G11"/>
  </mergeCells>
  <conditionalFormatting sqref="C4 C7">
    <cfRule type="containsText" dxfId="3758" priority="100" operator="containsText" text="Choisie">
      <formula>NOT(ISERROR(SEARCH("Choisie",C4)))</formula>
    </cfRule>
    <cfRule type="containsText" dxfId="3757" priority="101" operator="containsText" text="clé">
      <formula>NOT(ISERROR(SEARCH("clé",C4)))</formula>
    </cfRule>
    <cfRule type="containsText" dxfId="3756" priority="102" operator="containsText" text="UTILE">
      <formula>NOT(ISERROR(SEARCH("UTILE",C4)))</formula>
    </cfRule>
  </conditionalFormatting>
  <conditionalFormatting sqref="B26:C73">
    <cfRule type="expression" dxfId="3755" priority="82">
      <formula>$B26="Z. Compétences Managériales"</formula>
    </cfRule>
    <cfRule type="expression" dxfId="3754" priority="83">
      <formula>$B26="Y. Compétences comportementales"</formula>
    </cfRule>
    <cfRule type="expression" dxfId="3753" priority="84">
      <formula>$B26="X. Digital"</formula>
    </cfRule>
    <cfRule type="expression" dxfId="3752" priority="85">
      <formula>$B26="P.  Projet"</formula>
    </cfRule>
    <cfRule type="expression" dxfId="3751" priority="86">
      <formula>$B26="O.  Communication"</formula>
    </cfRule>
    <cfRule type="expression" dxfId="3750" priority="87">
      <formula>$B26="N .  Système d'informations"</formula>
    </cfRule>
    <cfRule type="expression" dxfId="3749" priority="88">
      <formula>$B26="M.  Marketing"</formula>
    </cfRule>
    <cfRule type="expression" dxfId="3748" priority="89">
      <formula>$B26="L.  Ressources Humaines"</formula>
    </cfRule>
    <cfRule type="expression" dxfId="3747" priority="90">
      <formula>$B26="K.  Audit / Risques"</formula>
    </cfRule>
    <cfRule type="expression" dxfId="3746" priority="91">
      <formula>$B26="J.  Administration / Services Généraux"</formula>
    </cfRule>
    <cfRule type="expression" dxfId="3745" priority="92">
      <formula>$B26="I.  Immobilier"</formula>
    </cfRule>
    <cfRule type="expression" dxfId="3744" priority="93">
      <formula>$B26="H.  Finance / Contrôle de Gestion / Comptabilité"</formula>
    </cfRule>
    <cfRule type="expression" dxfId="3743" priority="94">
      <formula>$B26="G.  Achats"</formula>
    </cfRule>
    <cfRule type="expression" dxfId="3742" priority="95">
      <formula>$B26="F.  Entreprises"</formula>
    </cfRule>
    <cfRule type="expression" dxfId="3741" priority="96">
      <formula>$B26="E. Excellence opérationnelle  Banque de détail"</formula>
    </cfRule>
    <cfRule type="expression" dxfId="3740" priority="97">
      <formula>$B26="D. Excellence opérationnelle Expertise transverse"</formula>
    </cfRule>
    <cfRule type="expression" dxfId="3739" priority="98">
      <formula>$B26="C. Gestion des risques"</formula>
    </cfRule>
    <cfRule type="expression" dxfId="3738" priority="99">
      <formula>$B26="B. Vente, Conseil"</formula>
    </cfRule>
    <cfRule type="expression" dxfId="3737" priority="103">
      <formula>$B26="A. Accueil, orientation"</formula>
    </cfRule>
  </conditionalFormatting>
  <conditionalFormatting sqref="C8 C10">
    <cfRule type="containsText" dxfId="3736" priority="79" operator="containsText" text="Choisie">
      <formula>NOT(ISERROR(SEARCH("Choisie",C8)))</formula>
    </cfRule>
    <cfRule type="containsText" dxfId="3735" priority="80" operator="containsText" text="clé">
      <formula>NOT(ISERROR(SEARCH("clé",C8)))</formula>
    </cfRule>
    <cfRule type="containsText" dxfId="3734" priority="81" operator="containsText" text="UTILE">
      <formula>NOT(ISERROR(SEARCH("UTILE",C8)))</formula>
    </cfRule>
  </conditionalFormatting>
  <conditionalFormatting sqref="F26:F28">
    <cfRule type="expression" dxfId="3733" priority="60">
      <formula>$B26="Z. Compétences Managériales"</formula>
    </cfRule>
    <cfRule type="expression" dxfId="3732" priority="61">
      <formula>$B26="Y. Compétences comportementales"</formula>
    </cfRule>
    <cfRule type="expression" dxfId="3731" priority="62">
      <formula>$B26="X. Digital"</formula>
    </cfRule>
    <cfRule type="expression" dxfId="3730" priority="63">
      <formula>$B26="P.  Projet"</formula>
    </cfRule>
    <cfRule type="expression" dxfId="3729" priority="64">
      <formula>$B26="O.  Communication"</formula>
    </cfRule>
    <cfRule type="expression" dxfId="3728" priority="65">
      <formula>$B26="N .  Système d'informations"</formula>
    </cfRule>
    <cfRule type="expression" dxfId="3727" priority="66">
      <formula>$B26="M.  Marketing"</formula>
    </cfRule>
    <cfRule type="expression" dxfId="3726" priority="67">
      <formula>$B26="L.  Ressources Humaines"</formula>
    </cfRule>
    <cfRule type="expression" dxfId="3725" priority="68">
      <formula>$B26="K.  Audit / Risques"</formula>
    </cfRule>
    <cfRule type="expression" dxfId="3724" priority="69">
      <formula>$B26="J.  Administration / Services Généraux"</formula>
    </cfRule>
    <cfRule type="expression" dxfId="3723" priority="70">
      <formula>$B26="I.  Immobilier"</formula>
    </cfRule>
    <cfRule type="expression" dxfId="3722" priority="71">
      <formula>$B26="H.  Finance / Contrôle de Gestion / Comptabilité"</formula>
    </cfRule>
    <cfRule type="expression" dxfId="3721" priority="72">
      <formula>$B26="G.  Achats"</formula>
    </cfRule>
    <cfRule type="expression" dxfId="3720" priority="73">
      <formula>$B26="F.  Entreprises"</formula>
    </cfRule>
    <cfRule type="expression" dxfId="3719" priority="74">
      <formula>$B26="E. Excellence opérationnelle  Banque de détail"</formula>
    </cfRule>
    <cfRule type="expression" dxfId="3718" priority="75">
      <formula>$B26="D. Excellence opérationnelle Expertise transverse"</formula>
    </cfRule>
    <cfRule type="expression" dxfId="3717" priority="76">
      <formula>$B26="C. Gestion des risques"</formula>
    </cfRule>
    <cfRule type="expression" dxfId="3716" priority="77">
      <formula>$B26="B. Vente, Conseil"</formula>
    </cfRule>
    <cfRule type="expression" dxfId="3715" priority="78">
      <formula>$B26="A. Accueil, orientation"</formula>
    </cfRule>
  </conditionalFormatting>
  <printOptions horizontalCentered="1"/>
  <pageMargins left="0.23622047244094491" right="0.23622047244094491" top="0.74803149606299213" bottom="0.74803149606299213" header="0" footer="0"/>
  <pageSetup paperSize="9" scale="62" orientation="portrait" r:id="rId1"/>
  <headerFooter>
    <oddFooter>&amp;C&amp;1#&amp;"Calibri"&amp;10&amp;K0078D7C1 - Interne</oddFoot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56">
    <tabColor theme="9" tint="0.89999084444715716"/>
    <pageSetUpPr fitToPage="1"/>
  </sheetPr>
  <dimension ref="A1:I46"/>
  <sheetViews>
    <sheetView showGridLines="0" topLeftCell="C1" zoomScale="90" zoomScaleNormal="90" workbookViewId="0">
      <selection activeCell="D12" sqref="D12"/>
    </sheetView>
  </sheetViews>
  <sheetFormatPr baseColWidth="10" defaultColWidth="11.5" defaultRowHeight="14" outlineLevelCol="1"/>
  <cols>
    <col min="1" max="1" width="11.5" style="207" hidden="1" customWidth="1" outlineLevel="1"/>
    <col min="2" max="2" width="21.5" style="208" hidden="1" customWidth="1" outlineLevel="1"/>
    <col min="3" max="3" width="21.332031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27" t="s">
        <v>1985</v>
      </c>
      <c r="D4" s="270" t="str">
        <f ca="1">VLOOKUP($G$5,Répertoire_des_fonctions!$A$7:$E$780,4,0)</f>
        <v>25065 - CHARGE DE CLIENTELE  LA POSTE REMPLACANT II.2</v>
      </c>
      <c r="E4" s="271"/>
      <c r="F4" s="271"/>
      <c r="G4" s="272" t="str">
        <f ca="1">HYPERLINK("#Matrice!"&amp;ADDRESS(3,4+MATCH(D4,Matrice!$E$3:$AOP$3,0)),"Go")</f>
        <v>Go</v>
      </c>
    </row>
    <row r="5" spans="1:7" s="278" customFormat="1" ht="21" customHeight="1">
      <c r="A5" s="273"/>
      <c r="B5" s="274"/>
      <c r="C5" s="227" t="s">
        <v>403</v>
      </c>
      <c r="D5" s="276" t="str">
        <f ca="1">VLOOKUP($G$5,Répertoire_des_fonctions!$A$7:$E$780,2,0)</f>
        <v>COMMERCIAL RESEAU ET BANQUE</v>
      </c>
      <c r="E5" s="277"/>
      <c r="F5" s="276" t="s">
        <v>1986</v>
      </c>
      <c r="G5" s="276" t="str">
        <f ca="1">RIGHT(CELL("filename",A1),LEN(CELL("filename",A1))-SEARCH("]",CELL("filename",A1)))</f>
        <v>25065</v>
      </c>
    </row>
    <row r="6" spans="1:7" s="278" customFormat="1" ht="21" customHeight="1">
      <c r="A6" s="273"/>
      <c r="B6" s="274"/>
      <c r="C6" s="227" t="s">
        <v>404</v>
      </c>
      <c r="D6" s="276" t="str">
        <f ca="1">VLOOKUP($G$5,Répertoire_des_fonctions!$A$7:$E$780,3,0)</f>
        <v>ACCUEIL CLIENTS RESEAU ET BANQUE</v>
      </c>
      <c r="E6" s="277"/>
      <c r="F6" s="276" t="s">
        <v>1987</v>
      </c>
      <c r="G6" s="276" t="str">
        <f ca="1">VLOOKUP($G$5,Répertoire_des_fonctions!$A$7:$E$780,5,0)</f>
        <v>II.2</v>
      </c>
    </row>
    <row r="7" spans="1:7" s="217" customFormat="1" ht="8.25" customHeight="1">
      <c r="A7" s="213"/>
      <c r="B7" s="224"/>
      <c r="C7" s="299"/>
      <c r="D7" s="225"/>
      <c r="E7" s="226"/>
    </row>
    <row r="8" spans="1:7" s="217" customFormat="1" ht="23.25" customHeight="1">
      <c r="A8" s="213"/>
      <c r="B8" s="224"/>
      <c r="C8" s="227" t="s">
        <v>1988</v>
      </c>
      <c r="D8" s="270" t="s">
        <v>1991</v>
      </c>
      <c r="E8" s="375" t="s">
        <v>1989</v>
      </c>
      <c r="F8" s="271"/>
      <c r="G8" s="228"/>
    </row>
    <row r="9" spans="1:7" s="217" customFormat="1" ht="23.25" customHeight="1">
      <c r="A9" s="213"/>
      <c r="B9" s="224"/>
      <c r="C9" s="227" t="s">
        <v>2012</v>
      </c>
      <c r="D9" s="276"/>
      <c r="E9" s="375" t="s">
        <v>1990</v>
      </c>
      <c r="F9" s="277"/>
      <c r="G9" s="222"/>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8.25" customHeight="1">
      <c r="A12" s="239" t="s">
        <v>959</v>
      </c>
      <c r="B12" s="240" t="s">
        <v>1982</v>
      </c>
      <c r="C12" s="263" t="s">
        <v>432</v>
      </c>
      <c r="D12" s="263" t="s">
        <v>431</v>
      </c>
      <c r="E12" s="264" t="s">
        <v>1997</v>
      </c>
      <c r="F12" s="242" t="s">
        <v>2056</v>
      </c>
      <c r="G12" s="242" t="s">
        <v>1984</v>
      </c>
    </row>
    <row r="13" spans="1:7" s="243" customFormat="1" ht="34">
      <c r="A13" s="239"/>
      <c r="B13" s="408"/>
      <c r="C13" s="677" t="s">
        <v>6</v>
      </c>
      <c r="D13" s="684" t="s">
        <v>409</v>
      </c>
      <c r="E13" s="689" t="s">
        <v>1026</v>
      </c>
      <c r="F13" s="430" t="s">
        <v>1996</v>
      </c>
      <c r="G13" s="431"/>
    </row>
    <row r="14" spans="1:7" s="243" customFormat="1" ht="136">
      <c r="A14" s="239"/>
      <c r="B14" s="408"/>
      <c r="C14" s="679" t="s">
        <v>12</v>
      </c>
      <c r="D14" s="685" t="s">
        <v>2131</v>
      </c>
      <c r="E14" s="692" t="s">
        <v>1050</v>
      </c>
      <c r="F14" s="432" t="s">
        <v>1996</v>
      </c>
      <c r="G14" s="433"/>
    </row>
    <row r="15" spans="1:7" s="243" customFormat="1" ht="34">
      <c r="A15" s="239"/>
      <c r="B15" s="408"/>
      <c r="C15" s="679" t="s">
        <v>611</v>
      </c>
      <c r="D15" s="685" t="s">
        <v>413</v>
      </c>
      <c r="E15" s="692" t="s">
        <v>1087</v>
      </c>
      <c r="F15" s="432" t="s">
        <v>1996</v>
      </c>
      <c r="G15" s="433"/>
    </row>
    <row r="16" spans="1:7" s="243" customFormat="1" ht="68">
      <c r="A16" s="239"/>
      <c r="B16" s="408"/>
      <c r="C16" s="679" t="s">
        <v>64</v>
      </c>
      <c r="D16" s="685" t="s">
        <v>661</v>
      </c>
      <c r="E16" s="692" t="s">
        <v>1258</v>
      </c>
      <c r="F16" s="432" t="s">
        <v>1996</v>
      </c>
      <c r="G16" s="433"/>
    </row>
    <row r="17" spans="1:7" s="243" customFormat="1" ht="68">
      <c r="A17" s="239"/>
      <c r="B17" s="408"/>
      <c r="C17" s="679" t="s">
        <v>66</v>
      </c>
      <c r="D17" s="685" t="s">
        <v>666</v>
      </c>
      <c r="E17" s="692" t="s">
        <v>1276</v>
      </c>
      <c r="F17" s="432" t="s">
        <v>1996</v>
      </c>
      <c r="G17" s="433"/>
    </row>
    <row r="18" spans="1:7" s="243" customFormat="1" ht="68">
      <c r="A18" s="239"/>
      <c r="B18" s="408"/>
      <c r="C18" s="679" t="s">
        <v>69</v>
      </c>
      <c r="D18" s="685" t="s">
        <v>669</v>
      </c>
      <c r="E18" s="692" t="s">
        <v>1290</v>
      </c>
      <c r="F18" s="432" t="s">
        <v>1996</v>
      </c>
      <c r="G18" s="433"/>
    </row>
    <row r="19" spans="1:7" s="243" customFormat="1" ht="68">
      <c r="A19" s="239"/>
      <c r="B19" s="408"/>
      <c r="C19" s="679" t="s">
        <v>70</v>
      </c>
      <c r="D19" s="685" t="s">
        <v>670</v>
      </c>
      <c r="E19" s="692" t="s">
        <v>1296</v>
      </c>
      <c r="F19" s="432" t="s">
        <v>1996</v>
      </c>
      <c r="G19" s="433"/>
    </row>
    <row r="20" spans="1:7" s="243" customFormat="1" ht="68">
      <c r="A20" s="239"/>
      <c r="B20" s="408"/>
      <c r="C20" s="679" t="s">
        <v>174</v>
      </c>
      <c r="D20" s="685" t="s">
        <v>620</v>
      </c>
      <c r="E20" s="692" t="s">
        <v>1457</v>
      </c>
      <c r="F20" s="432" t="s">
        <v>1996</v>
      </c>
      <c r="G20" s="433"/>
    </row>
    <row r="21" spans="1:7" s="243" customFormat="1" ht="68">
      <c r="A21" s="239"/>
      <c r="B21" s="408"/>
      <c r="C21" s="679" t="s">
        <v>2129</v>
      </c>
      <c r="D21" s="685" t="s">
        <v>2134</v>
      </c>
      <c r="E21" s="692" t="s">
        <v>1480</v>
      </c>
      <c r="F21" s="432" t="s">
        <v>1996</v>
      </c>
      <c r="G21" s="433"/>
    </row>
    <row r="22" spans="1:7" s="243" customFormat="1" ht="102">
      <c r="A22" s="239"/>
      <c r="B22" s="408"/>
      <c r="C22" s="679" t="s">
        <v>2130</v>
      </c>
      <c r="D22" s="685" t="s">
        <v>2137</v>
      </c>
      <c r="E22" s="692" t="s">
        <v>1492</v>
      </c>
      <c r="F22" s="432" t="s">
        <v>1996</v>
      </c>
      <c r="G22" s="433"/>
    </row>
    <row r="23" spans="1:7" s="243" customFormat="1" ht="68">
      <c r="A23" s="239"/>
      <c r="B23" s="408"/>
      <c r="C23" s="679" t="s">
        <v>181</v>
      </c>
      <c r="D23" s="685" t="s">
        <v>2135</v>
      </c>
      <c r="E23" s="692" t="s">
        <v>1486</v>
      </c>
      <c r="F23" s="432" t="s">
        <v>1996</v>
      </c>
      <c r="G23" s="433"/>
    </row>
    <row r="24" spans="1:7" s="243" customFormat="1" ht="86" thickBot="1">
      <c r="A24" s="239"/>
      <c r="B24" s="408"/>
      <c r="C24" s="681" t="s">
        <v>184</v>
      </c>
      <c r="D24" s="686" t="s">
        <v>2136</v>
      </c>
      <c r="E24" s="695" t="s">
        <v>1504</v>
      </c>
      <c r="F24" s="434" t="s">
        <v>1996</v>
      </c>
      <c r="G24" s="435"/>
    </row>
    <row r="25" spans="1:7" s="248" customFormat="1" ht="24" hidden="1">
      <c r="A25" s="244"/>
      <c r="B25" s="245" t="str">
        <f>IFERROR(VLOOKUP($A25,Référentiel_de_Compétences!$B$7:$E$700,2,0),"")</f>
        <v/>
      </c>
      <c r="C25" s="244" t="str">
        <f>IFERROR(VLOOKUP($A25,Référentiel_de_Compétences!$B$7:$E$700,3,0),"")</f>
        <v/>
      </c>
      <c r="D25" s="254" t="str">
        <f>IFERROR(VLOOKUP($A25,Référentiel_de_Compétences!$B$7:$E$700,4,0),"")</f>
        <v/>
      </c>
      <c r="E25" s="372" t="str">
        <f ca="1">IFERROR(INDEX('Codes UC'!$A$1:$Z$599,MATCH(A25,'Codes UC'!$A$1:$A$599,0),MATCH($G$6,'Codes UC'!$A$1:$Y$1)),"")</f>
        <v/>
      </c>
      <c r="F25" s="251" t="s">
        <v>1996</v>
      </c>
      <c r="G25" s="252"/>
    </row>
    <row r="26" spans="1:7" s="248" customFormat="1" ht="24" hidden="1">
      <c r="A26" s="244"/>
      <c r="B26" s="245" t="str">
        <f>IFERROR(VLOOKUP($A26,Référentiel_de_Compétences!$B$7:$E$700,2,0),"")</f>
        <v/>
      </c>
      <c r="C26" s="244" t="str">
        <f>IFERROR(VLOOKUP($A26,Référentiel_de_Compétences!$B$7:$E$700,3,0),"")</f>
        <v/>
      </c>
      <c r="D26" s="254" t="str">
        <f>IFERROR(VLOOKUP($A26,Référentiel_de_Compétences!$B$7:$E$700,4,0),"")</f>
        <v/>
      </c>
      <c r="E26" s="372" t="str">
        <f ca="1">IFERROR(INDEX('Codes UC'!$A$1:$Z$599,MATCH(A26,'Codes UC'!$A$1:$A$599,0),MATCH($G$6,'Codes UC'!$A$1:$Y$1)),"")</f>
        <v/>
      </c>
      <c r="F26" s="251" t="s">
        <v>1996</v>
      </c>
      <c r="G26" s="252"/>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372" t="str">
        <f ca="1">IFERROR(INDEX('Codes UC'!$A$1:$Z$599,MATCH(A27,'Codes UC'!$A$1:$A$599,0),MATCH($G$6,'Codes UC'!$A$1:$Y$1)),"")</f>
        <v/>
      </c>
      <c r="F27" s="251" t="s">
        <v>1996</v>
      </c>
      <c r="G27" s="252"/>
    </row>
    <row r="28" spans="1:7" s="248" customFormat="1" ht="24" hidden="1">
      <c r="A28" s="244"/>
      <c r="B28" s="245" t="str">
        <f>IFERROR(VLOOKUP($A28,Référentiel_de_Compétences!$B$7:$E$700,2,0),"")</f>
        <v/>
      </c>
      <c r="C28" s="244" t="str">
        <f>IFERROR(VLOOKUP($A28,Référentiel_de_Compétences!$B$7:$E$700,3,0),"")</f>
        <v/>
      </c>
      <c r="D28" s="254" t="str">
        <f>IFERROR(VLOOKUP($A28,Référentiel_de_Compétences!$B$7:$E$700,4,0),"")</f>
        <v/>
      </c>
      <c r="E28" s="372" t="str">
        <f ca="1">IFERROR(INDEX('Codes UC'!$A$1:$Z$599,MATCH(A28,'Codes UC'!$A$1:$A$599,0),MATCH($G$6,'Codes UC'!$A$1:$Y$1)),"")</f>
        <v/>
      </c>
      <c r="F28" s="251" t="s">
        <v>1996</v>
      </c>
      <c r="G28" s="252"/>
    </row>
    <row r="29" spans="1:7" s="248" customFormat="1" ht="24" hidden="1">
      <c r="A29" s="244"/>
      <c r="B29" s="245" t="str">
        <f>IFERROR(VLOOKUP($A29,Référentiel_de_Compétences!$B$7:$E$700,2,0),"")</f>
        <v/>
      </c>
      <c r="C29" s="244" t="str">
        <f>IFERROR(VLOOKUP($A29,Référentiel_de_Compétences!$B$7:$E$700,3,0),"")</f>
        <v/>
      </c>
      <c r="D29" s="254" t="str">
        <f>IFERROR(VLOOKUP($A29,Référentiel_de_Compétences!$B$7:$E$700,4,0),"")</f>
        <v/>
      </c>
      <c r="E29" s="372" t="str">
        <f ca="1">IFERROR(INDEX('Codes UC'!$A$1:$Z$599,MATCH(A29,'Codes UC'!$A$1:$A$599,0),MATCH($G$6,'Codes UC'!$A$1:$Y$1)),"")</f>
        <v/>
      </c>
      <c r="F29" s="251" t="s">
        <v>1996</v>
      </c>
      <c r="G29" s="252"/>
    </row>
    <row r="30" spans="1:7" s="248" customFormat="1" ht="24" hidden="1">
      <c r="A30" s="244"/>
      <c r="B30" s="245" t="str">
        <f>IFERROR(VLOOKUP($A30,Référentiel_de_Compétences!$B$7:$E$700,2,0),"")</f>
        <v/>
      </c>
      <c r="C30" s="244" t="str">
        <f>IFERROR(VLOOKUP($A30,Référentiel_de_Compétences!$B$7:$E$700,3,0),"")</f>
        <v/>
      </c>
      <c r="D30" s="254" t="str">
        <f>IFERROR(VLOOKUP($A30,Référentiel_de_Compétences!$B$7:$E$700,4,0),"")</f>
        <v/>
      </c>
      <c r="E30" s="372"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372" t="str">
        <f ca="1">IFERROR(INDEX('Codes UC'!$A$1:$Z$599,MATCH(A31,'Codes UC'!$A$1:$A$599,0),MATCH($G$6,'Codes UC'!$A$1:$Y$1)),"")</f>
        <v/>
      </c>
      <c r="F31" s="251" t="s">
        <v>1996</v>
      </c>
      <c r="G31" s="252"/>
    </row>
    <row r="32" spans="1:7" s="248" customFormat="1" ht="24" hidden="1">
      <c r="A32" s="244"/>
      <c r="B32" s="245" t="str">
        <f>IFERROR(VLOOKUP($A32,Référentiel_de_Compétences!$B$7:$E$700,2,0),"")</f>
        <v/>
      </c>
      <c r="C32" s="253" t="str">
        <f>IFERROR(VLOOKUP($A32,Référentiel_de_Compétences!$B$7:$E$700,3,0),"")</f>
        <v/>
      </c>
      <c r="D32" s="254" t="str">
        <f>IFERROR(VLOOKUP($A32,Référentiel_de_Compétences!$B$7:$E$700,4,0),"")</f>
        <v/>
      </c>
      <c r="E32" s="372" t="str">
        <f ca="1">IFERROR(INDEX('Codes UC'!$A$1:$Z$599,MATCH(A32,'Codes UC'!$A$1:$A$599,0),MATCH($G$6,'Codes UC'!$A$1:$Y$1)),"")</f>
        <v/>
      </c>
      <c r="F32" s="251" t="s">
        <v>1996</v>
      </c>
      <c r="G32" s="252"/>
    </row>
    <row r="33" spans="1:9" s="248" customFormat="1" ht="24" hidden="1">
      <c r="A33" s="244"/>
      <c r="B33" s="245" t="str">
        <f>IFERROR(VLOOKUP($A33,Référentiel_de_Compétences!$B$7:$E$700,2,0),"")</f>
        <v/>
      </c>
      <c r="C33" s="253" t="str">
        <f>IFERROR(VLOOKUP($A33,Référentiel_de_Compétences!$B$7:$E$700,3,0),"")</f>
        <v/>
      </c>
      <c r="D33" s="254" t="str">
        <f>IFERROR(VLOOKUP($A33,Référentiel_de_Compétences!$B$7:$E$700,4,0),"")</f>
        <v/>
      </c>
      <c r="E33" s="372" t="str">
        <f ca="1">IFERROR(INDEX('Codes UC'!$A$1:$Z$599,MATCH(A33,'Codes UC'!$A$1:$A$599,0),MATCH($G$6,'Codes UC'!$A$1:$Y$1)),"")</f>
        <v/>
      </c>
      <c r="F33" s="251" t="s">
        <v>1996</v>
      </c>
      <c r="G33" s="252"/>
    </row>
    <row r="34" spans="1:9" s="248" customFormat="1" ht="24" hidden="1">
      <c r="A34" s="244"/>
      <c r="B34" s="245" t="str">
        <f>IFERROR(VLOOKUP($A34,Référentiel_de_Compétences!$B$7:$E$700,2,0),"")</f>
        <v/>
      </c>
      <c r="C34" s="253" t="str">
        <f>IFERROR(VLOOKUP($A34,Référentiel_de_Compétences!$B$7:$E$700,3,0),"")</f>
        <v/>
      </c>
      <c r="D34" s="254" t="str">
        <f>IFERROR(VLOOKUP($A34,Référentiel_de_Compétences!$B$7:$E$700,4,0),"")</f>
        <v/>
      </c>
      <c r="E34" s="372" t="str">
        <f ca="1">IFERROR(INDEX('Codes UC'!$A$1:$Z$599,MATCH(A34,'Codes UC'!$A$1:$A$599,0),MATCH($G$6,'Codes UC'!$A$1:$Y$1)),"")</f>
        <v/>
      </c>
      <c r="F34" s="251" t="s">
        <v>1996</v>
      </c>
      <c r="G34" s="252"/>
    </row>
    <row r="35" spans="1:9" s="248" customFormat="1" ht="24" hidden="1">
      <c r="A35" s="244"/>
      <c r="B35" s="245" t="str">
        <f>IFERROR(VLOOKUP($A35,Référentiel_de_Compétences!$B$7:$E$700,2,0),"")</f>
        <v/>
      </c>
      <c r="C35" s="253" t="str">
        <f>IFERROR(VLOOKUP($A35,Référentiel_de_Compétences!$B$7:$E$700,3,0),"")</f>
        <v/>
      </c>
      <c r="D35" s="254" t="str">
        <f>IFERROR(VLOOKUP($A35,Référentiel_de_Compétences!$B$7:$E$700,4,0),"")</f>
        <v/>
      </c>
      <c r="E35" s="372" t="str">
        <f ca="1">IFERROR(INDEX('Codes UC'!$A$1:$Z$599,MATCH(A35,'Codes UC'!$A$1:$A$599,0),MATCH($G$6,'Codes UC'!$A$1:$Y$1)),"")</f>
        <v/>
      </c>
      <c r="F35" s="251" t="s">
        <v>1996</v>
      </c>
      <c r="G35" s="252"/>
    </row>
    <row r="36" spans="1:9" s="248" customFormat="1" ht="24" hidden="1">
      <c r="A36" s="244"/>
      <c r="B36" s="245" t="str">
        <f>IFERROR(VLOOKUP($A36,Référentiel_de_Compétences!$B$7:$E$700,2,0),"")</f>
        <v/>
      </c>
      <c r="C36" s="253" t="str">
        <f>IFERROR(VLOOKUP($A36,Référentiel_de_Compétences!$B$7:$E$700,3,0),"")</f>
        <v/>
      </c>
      <c r="D36" s="254" t="str">
        <f>IFERROR(VLOOKUP($A36,Référentiel_de_Compétences!$B$7:$E$700,4,0),"")</f>
        <v/>
      </c>
      <c r="E36" s="372" t="str">
        <f ca="1">IFERROR(INDEX('Codes UC'!$A$1:$Z$599,MATCH(A36,'Codes UC'!$A$1:$A$599,0),MATCH($G$6,'Codes UC'!$A$1:$Y$1)),"")</f>
        <v/>
      </c>
      <c r="F36" s="251" t="s">
        <v>1996</v>
      </c>
      <c r="G36" s="252"/>
    </row>
    <row r="37" spans="1:9" s="248" customFormat="1" ht="25" hidden="1" thickBot="1">
      <c r="A37" s="244"/>
      <c r="B37" s="245" t="str">
        <f>IFERROR(VLOOKUP($A37,Référentiel_de_Compétences!$B$7:$E$700,2,0),"")</f>
        <v/>
      </c>
      <c r="C37" s="255" t="str">
        <f>IFERROR(VLOOKUP($A37,Référentiel_de_Compétences!$B$7:$E$700,3,0),"")</f>
        <v/>
      </c>
      <c r="D37" s="256" t="str">
        <f>IFERROR(VLOOKUP($A37,Référentiel_de_Compétences!$B$7:$E$700,4,0),"")</f>
        <v/>
      </c>
      <c r="E37" s="378" t="str">
        <f ca="1">IFERROR(INDEX('Codes UC'!$A$1:$Z$599,MATCH(A37,'Codes UC'!$A$1:$A$599,0),MATCH($G$6,'Codes UC'!$A$1:$Y$1)),"")</f>
        <v/>
      </c>
      <c r="F37" s="258" t="s">
        <v>1996</v>
      </c>
      <c r="G37" s="259"/>
    </row>
    <row r="38" spans="1:9" ht="27.75" customHeight="1">
      <c r="C38" s="387" t="s">
        <v>1992</v>
      </c>
      <c r="D38" s="388"/>
      <c r="E38" s="389"/>
      <c r="F38" s="387" t="s">
        <v>1992</v>
      </c>
      <c r="G38" s="390"/>
    </row>
    <row r="39" spans="1:9" s="210" customFormat="1">
      <c r="A39" s="207"/>
      <c r="B39" s="208"/>
      <c r="C39" s="260" t="s">
        <v>1993</v>
      </c>
      <c r="D39" s="261"/>
      <c r="E39" s="379"/>
      <c r="F39" s="260" t="s">
        <v>1995</v>
      </c>
      <c r="G39" s="207"/>
      <c r="H39" s="207"/>
      <c r="I39" s="207"/>
    </row>
    <row r="40" spans="1:9" s="210" customFormat="1">
      <c r="A40" s="207"/>
      <c r="B40" s="208"/>
      <c r="C40" s="262" t="s">
        <v>1994</v>
      </c>
      <c r="D40" s="261"/>
      <c r="E40" s="379"/>
      <c r="F40" s="262" t="s">
        <v>1994</v>
      </c>
      <c r="G40" s="207"/>
      <c r="H40" s="207"/>
      <c r="I40" s="207"/>
    </row>
    <row r="41" spans="1:9" s="210" customFormat="1">
      <c r="A41" s="207"/>
      <c r="B41" s="208"/>
      <c r="C41" s="208"/>
      <c r="D41" s="261"/>
      <c r="E41" s="379"/>
      <c r="F41" s="207"/>
      <c r="G41" s="207"/>
      <c r="H41" s="207"/>
      <c r="I41" s="207"/>
    </row>
    <row r="42" spans="1:9" s="210" customFormat="1">
      <c r="A42" s="207"/>
      <c r="B42" s="208"/>
      <c r="C42" s="208"/>
      <c r="D42" s="261"/>
      <c r="E42" s="379"/>
      <c r="F42" s="207"/>
      <c r="G42" s="207"/>
      <c r="H42" s="207"/>
      <c r="I42" s="207"/>
    </row>
    <row r="43" spans="1:9" s="210" customFormat="1">
      <c r="A43" s="207"/>
      <c r="B43" s="208"/>
      <c r="C43" s="208"/>
      <c r="D43" s="261"/>
      <c r="E43" s="379"/>
      <c r="F43" s="207"/>
      <c r="G43" s="207"/>
      <c r="H43" s="207"/>
      <c r="I43" s="207"/>
    </row>
    <row r="44" spans="1:9" s="210" customFormat="1">
      <c r="A44" s="207"/>
      <c r="B44" s="208"/>
      <c r="C44" s="208"/>
      <c r="D44" s="261"/>
      <c r="E44" s="379"/>
      <c r="F44" s="207"/>
      <c r="G44" s="207"/>
      <c r="H44" s="207"/>
      <c r="I44" s="207"/>
    </row>
    <row r="45" spans="1:9" s="210" customFormat="1">
      <c r="A45" s="207"/>
      <c r="B45" s="208"/>
      <c r="C45" s="208"/>
      <c r="D45" s="261"/>
      <c r="E45" s="379"/>
      <c r="F45" s="207"/>
      <c r="G45" s="207"/>
      <c r="H45" s="207"/>
      <c r="I45" s="207"/>
    </row>
    <row r="46" spans="1:9">
      <c r="E46" s="379"/>
    </row>
  </sheetData>
  <sheetProtection algorithmName="SHA-512" hashValue="6/bj6UsUt5GM12fApDZ3K9avVxpw+vndGX8z0E4RLypiaeFbD57sO6SQ9XR2ai6U1YBV68Hv9LomNDsERJ2UaQ==" saltValue="9GpowzmpGYhhFf5XYrTHSw==" spinCount="100000" sheet="1" objects="1" scenarios="1"/>
  <autoFilter ref="A12:G37" xr:uid="{00000000-0009-0000-0000-000041000000}"/>
  <mergeCells count="1">
    <mergeCell ref="C11:G11"/>
  </mergeCells>
  <conditionalFormatting sqref="C4 C7 E25:E37">
    <cfRule type="containsText" dxfId="3714" priority="50" operator="containsText" text="Choisie">
      <formula>NOT(ISERROR(SEARCH("Choisie",C4)))</formula>
    </cfRule>
    <cfRule type="containsText" dxfId="3713" priority="51" operator="containsText" text="clé">
      <formula>NOT(ISERROR(SEARCH("clé",C4)))</formula>
    </cfRule>
    <cfRule type="containsText" dxfId="3712" priority="52" operator="containsText" text="UTILE">
      <formula>NOT(ISERROR(SEARCH("UTILE",C4)))</formula>
    </cfRule>
  </conditionalFormatting>
  <conditionalFormatting sqref="B25:C85">
    <cfRule type="expression" dxfId="3711" priority="32">
      <formula>$B25="Z. Compétences Managériales"</formula>
    </cfRule>
    <cfRule type="expression" dxfId="3710" priority="33">
      <formula>$B25="Y. Compétences comportementales"</formula>
    </cfRule>
    <cfRule type="expression" dxfId="3709" priority="34">
      <formula>$B25="X. Digital"</formula>
    </cfRule>
    <cfRule type="expression" dxfId="3708" priority="35">
      <formula>$B25="P.  Projet"</formula>
    </cfRule>
    <cfRule type="expression" dxfId="3707" priority="36">
      <formula>$B25="O.  Communication"</formula>
    </cfRule>
    <cfRule type="expression" dxfId="3706" priority="37">
      <formula>$B25="N .  Système d'informations"</formula>
    </cfRule>
    <cfRule type="expression" dxfId="3705" priority="38">
      <formula>$B25="M.  Marketing"</formula>
    </cfRule>
    <cfRule type="expression" dxfId="3704" priority="39">
      <formula>$B25="L.  Ressources Humaines"</formula>
    </cfRule>
    <cfRule type="expression" dxfId="3703" priority="40">
      <formula>$B25="K.  Audit / Risques"</formula>
    </cfRule>
    <cfRule type="expression" dxfId="3702" priority="41">
      <formula>$B25="J.  Administration / Services Généraux"</formula>
    </cfRule>
    <cfRule type="expression" dxfId="3701" priority="42">
      <formula>$B25="I.  Immobilier"</formula>
    </cfRule>
    <cfRule type="expression" dxfId="3700" priority="43">
      <formula>$B25="H.  Finance / Contrôle de Gestion / Comptabilité"</formula>
    </cfRule>
    <cfRule type="expression" dxfId="3699" priority="44">
      <formula>$B25="G.  Achats"</formula>
    </cfRule>
    <cfRule type="expression" dxfId="3698" priority="45">
      <formula>$B25="F.  Entreprises"</formula>
    </cfRule>
    <cfRule type="expression" dxfId="3697" priority="46">
      <formula>$B25="E. Excellence opérationnelle  Banque de détail"</formula>
    </cfRule>
    <cfRule type="expression" dxfId="3696" priority="47">
      <formula>$B25="D. Excellence opérationnelle Expertise transverse"</formula>
    </cfRule>
    <cfRule type="expression" dxfId="3695" priority="48">
      <formula>$B25="C. Gestion des risques"</formula>
    </cfRule>
    <cfRule type="expression" dxfId="3694" priority="49">
      <formula>$B25="B. Vente, Conseil"</formula>
    </cfRule>
    <cfRule type="expression" dxfId="3693" priority="53">
      <formula>$B25="A. Accueil, orientation"</formula>
    </cfRule>
  </conditionalFormatting>
  <conditionalFormatting sqref="C8 C10">
    <cfRule type="containsText" dxfId="3692" priority="29" operator="containsText" text="Choisie">
      <formula>NOT(ISERROR(SEARCH("Choisie",C8)))</formula>
    </cfRule>
    <cfRule type="containsText" dxfId="3691" priority="30" operator="containsText" text="clé">
      <formula>NOT(ISERROR(SEARCH("clé",C8)))</formula>
    </cfRule>
    <cfRule type="containsText" dxfId="3690" priority="31" operator="containsText" text="UTILE">
      <formula>NOT(ISERROR(SEARCH("UTILE",C8)))</formula>
    </cfRule>
  </conditionalFormatting>
  <conditionalFormatting sqref="F38:F40">
    <cfRule type="expression" dxfId="3689" priority="10">
      <formula>$B38="Z. Compétences Managériales"</formula>
    </cfRule>
    <cfRule type="expression" dxfId="3688" priority="11">
      <formula>$B38="Y. Compétences comportementales"</formula>
    </cfRule>
    <cfRule type="expression" dxfId="3687" priority="12">
      <formula>$B38="X. Digital"</formula>
    </cfRule>
    <cfRule type="expression" dxfId="3686" priority="13">
      <formula>$B38="P.  Projet"</formula>
    </cfRule>
    <cfRule type="expression" dxfId="3685" priority="14">
      <formula>$B38="O.  Communication"</formula>
    </cfRule>
    <cfRule type="expression" dxfId="3684" priority="15">
      <formula>$B38="N .  Système d'informations"</formula>
    </cfRule>
    <cfRule type="expression" dxfId="3683" priority="16">
      <formula>$B38="M.  Marketing"</formula>
    </cfRule>
    <cfRule type="expression" dxfId="3682" priority="17">
      <formula>$B38="L.  Ressources Humaines"</formula>
    </cfRule>
    <cfRule type="expression" dxfId="3681" priority="18">
      <formula>$B38="K.  Audit / Risques"</formula>
    </cfRule>
    <cfRule type="expression" dxfId="3680" priority="19">
      <formula>$B38="J.  Administration / Services Généraux"</formula>
    </cfRule>
    <cfRule type="expression" dxfId="3679" priority="20">
      <formula>$B38="I.  Immobilier"</formula>
    </cfRule>
    <cfRule type="expression" dxfId="3678" priority="21">
      <formula>$B38="H.  Finance / Contrôle de Gestion / Comptabilité"</formula>
    </cfRule>
    <cfRule type="expression" dxfId="3677" priority="22">
      <formula>$B38="G.  Achats"</formula>
    </cfRule>
    <cfRule type="expression" dxfId="3676" priority="23">
      <formula>$B38="F.  Entreprises"</formula>
    </cfRule>
    <cfRule type="expression" dxfId="3675" priority="24">
      <formula>$B38="E. Excellence opérationnelle  Banque de détail"</formula>
    </cfRule>
    <cfRule type="expression" dxfId="3674" priority="25">
      <formula>$B38="D. Excellence opérationnelle Expertise transverse"</formula>
    </cfRule>
    <cfRule type="expression" dxfId="3673" priority="26">
      <formula>$B38="C. Gestion des risques"</formula>
    </cfRule>
    <cfRule type="expression" dxfId="3672" priority="27">
      <formula>$B38="B. Vente, Conseil"</formula>
    </cfRule>
    <cfRule type="expression" dxfId="3671" priority="28">
      <formula>$B38="A. Accueil, orientation"</formula>
    </cfRule>
  </conditionalFormatting>
  <printOptions horizontalCentered="1"/>
  <pageMargins left="0.23622047244094491" right="0.23622047244094491" top="0.74803149606299213" bottom="0.74803149606299213" header="0" footer="0"/>
  <pageSetup paperSize="9" scale="63" orientation="portrait" r:id="rId1"/>
  <headerFooter>
    <oddFooter>&amp;C&amp;1#&amp;"Calibri"&amp;10&amp;K0078D7C1 - Interne</oddFoot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57">
    <tabColor theme="9" tint="0.89999084444715716"/>
    <pageSetUpPr fitToPage="1"/>
  </sheetPr>
  <dimension ref="A1:I31"/>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8" ht="21">
      <c r="D1" s="659" t="s">
        <v>1983</v>
      </c>
    </row>
    <row r="2" spans="1:8" ht="24">
      <c r="D2" s="660" t="s">
        <v>2051</v>
      </c>
    </row>
    <row r="3" spans="1:8" ht="18" customHeight="1">
      <c r="D3" s="661"/>
    </row>
    <row r="4" spans="1:8" s="248" customFormat="1" ht="21" customHeight="1">
      <c r="A4" s="268"/>
      <c r="B4" s="231"/>
      <c r="C4" s="414" t="s">
        <v>1985</v>
      </c>
      <c r="D4" s="270" t="str">
        <f ca="1">VLOOKUP($G$5,Répertoire_des_fonctions!$A$7:$E$780,4,0)</f>
        <v>25066 - CHARGE DE CLIENTELE  LA POSTE REMPLACANT II.3</v>
      </c>
      <c r="E4" s="271"/>
      <c r="F4" s="271"/>
      <c r="G4" s="272" t="str">
        <f ca="1">HYPERLINK("#Matrice!"&amp;ADDRESS(3,4+MATCH(D4,Matrice!$E$3:$AOP$3,0)),"Go")</f>
        <v>Go</v>
      </c>
    </row>
    <row r="5" spans="1:8"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25066</v>
      </c>
    </row>
    <row r="6" spans="1:8" s="278" customFormat="1" ht="21" customHeight="1">
      <c r="A6" s="273"/>
      <c r="B6" s="274"/>
      <c r="C6" s="275" t="s">
        <v>404</v>
      </c>
      <c r="D6" s="276" t="str">
        <f ca="1">VLOOKUP($G$5,Répertoire_des_fonctions!$A$7:$E$780,3,0)</f>
        <v>ACCUEIL CLIENTS RESEAU ET BANQUE</v>
      </c>
      <c r="E6" s="277"/>
      <c r="F6" s="276" t="s">
        <v>1987</v>
      </c>
      <c r="G6" s="276" t="str">
        <f ca="1">VLOOKUP($G$5,Répertoire_des_fonctions!$A$7:$E$780,5,0)</f>
        <v>II.3</v>
      </c>
    </row>
    <row r="7" spans="1:8" s="248" customFormat="1" ht="6.75" customHeight="1">
      <c r="A7" s="230"/>
      <c r="B7" s="279"/>
      <c r="C7" s="676"/>
      <c r="D7" s="281"/>
      <c r="E7" s="763"/>
    </row>
    <row r="8" spans="1:8" s="248" customFormat="1" ht="24" customHeight="1">
      <c r="A8" s="268"/>
      <c r="B8" s="279"/>
      <c r="C8" s="414" t="s">
        <v>1988</v>
      </c>
      <c r="D8" s="270" t="s">
        <v>1991</v>
      </c>
      <c r="E8" s="375" t="s">
        <v>1989</v>
      </c>
      <c r="F8" s="271"/>
      <c r="G8" s="283"/>
    </row>
    <row r="9" spans="1:8" s="248" customFormat="1" ht="20" customHeight="1">
      <c r="A9" s="268"/>
      <c r="B9" s="279"/>
      <c r="C9" s="275" t="s">
        <v>2012</v>
      </c>
      <c r="D9" s="276"/>
      <c r="E9" s="375" t="s">
        <v>1990</v>
      </c>
      <c r="F9" s="277"/>
      <c r="G9" s="277"/>
    </row>
    <row r="10" spans="1:8" s="236" customFormat="1" ht="6.75" customHeight="1">
      <c r="A10" s="230"/>
      <c r="B10" s="231"/>
      <c r="C10" s="663"/>
      <c r="D10" s="233"/>
      <c r="E10" s="233"/>
      <c r="F10" s="234"/>
      <c r="G10" s="235"/>
    </row>
    <row r="11" spans="1:8" s="237" customFormat="1" ht="27.75" customHeight="1">
      <c r="B11" s="238"/>
      <c r="C11" s="1011" t="s">
        <v>1998</v>
      </c>
      <c r="D11" s="1011"/>
      <c r="E11" s="1011"/>
      <c r="F11" s="1011"/>
      <c r="G11" s="1011"/>
    </row>
    <row r="12" spans="1:8" s="243" customFormat="1" ht="67.5" customHeight="1">
      <c r="A12" s="239" t="s">
        <v>959</v>
      </c>
      <c r="B12" s="240" t="s">
        <v>1982</v>
      </c>
      <c r="C12" s="263" t="s">
        <v>432</v>
      </c>
      <c r="D12" s="263" t="s">
        <v>431</v>
      </c>
      <c r="E12" s="264" t="s">
        <v>1997</v>
      </c>
      <c r="F12" s="300" t="s">
        <v>2056</v>
      </c>
      <c r="G12" s="242" t="s">
        <v>1984</v>
      </c>
      <c r="H12" s="306"/>
    </row>
    <row r="13" spans="1:8" s="243" customFormat="1" ht="48">
      <c r="A13" s="239"/>
      <c r="B13" s="408"/>
      <c r="C13" s="687" t="s">
        <v>5</v>
      </c>
      <c r="D13" s="688" t="s">
        <v>605</v>
      </c>
      <c r="E13" s="689" t="s">
        <v>1017</v>
      </c>
      <c r="F13" s="430" t="s">
        <v>1996</v>
      </c>
      <c r="G13" s="431"/>
      <c r="H13" s="306"/>
    </row>
    <row r="14" spans="1:8" s="243" customFormat="1" ht="80">
      <c r="A14" s="239"/>
      <c r="B14" s="408"/>
      <c r="C14" s="690" t="s">
        <v>9</v>
      </c>
      <c r="D14" s="691" t="s">
        <v>2214</v>
      </c>
      <c r="E14" s="692" t="s">
        <v>1036</v>
      </c>
      <c r="F14" s="432" t="s">
        <v>1996</v>
      </c>
      <c r="G14" s="433"/>
      <c r="H14" s="306"/>
    </row>
    <row r="15" spans="1:8" s="243" customFormat="1" ht="80">
      <c r="A15" s="239"/>
      <c r="B15" s="408"/>
      <c r="C15" s="690" t="s">
        <v>2138</v>
      </c>
      <c r="D15" s="691" t="s">
        <v>2139</v>
      </c>
      <c r="E15" s="692" t="s">
        <v>1042</v>
      </c>
      <c r="F15" s="432" t="s">
        <v>1996</v>
      </c>
      <c r="G15" s="433"/>
      <c r="H15" s="306"/>
    </row>
    <row r="16" spans="1:8" s="243" customFormat="1" ht="32">
      <c r="A16" s="239"/>
      <c r="B16" s="408"/>
      <c r="C16" s="690" t="s">
        <v>54</v>
      </c>
      <c r="D16" s="691" t="s">
        <v>650</v>
      </c>
      <c r="E16" s="692" t="s">
        <v>1231</v>
      </c>
      <c r="F16" s="432" t="s">
        <v>1996</v>
      </c>
      <c r="G16" s="433"/>
      <c r="H16" s="306"/>
    </row>
    <row r="17" spans="1:9" s="243" customFormat="1" ht="64">
      <c r="A17" s="239"/>
      <c r="B17" s="408"/>
      <c r="C17" s="690" t="s">
        <v>64</v>
      </c>
      <c r="D17" s="691" t="s">
        <v>661</v>
      </c>
      <c r="E17" s="692" t="s">
        <v>1260</v>
      </c>
      <c r="F17" s="432" t="s">
        <v>1996</v>
      </c>
      <c r="G17" s="433"/>
      <c r="H17" s="306"/>
    </row>
    <row r="18" spans="1:9" s="243" customFormat="1" ht="80">
      <c r="A18" s="239"/>
      <c r="B18" s="408"/>
      <c r="C18" s="690" t="s">
        <v>662</v>
      </c>
      <c r="D18" s="691" t="s">
        <v>2222</v>
      </c>
      <c r="E18" s="692" t="s">
        <v>1266</v>
      </c>
      <c r="F18" s="432" t="s">
        <v>1996</v>
      </c>
      <c r="G18" s="433"/>
      <c r="H18" s="306"/>
    </row>
    <row r="19" spans="1:9" s="243" customFormat="1" ht="80">
      <c r="A19" s="239"/>
      <c r="B19" s="408"/>
      <c r="C19" s="690" t="s">
        <v>170</v>
      </c>
      <c r="D19" s="691" t="s">
        <v>2215</v>
      </c>
      <c r="E19" s="692" t="s">
        <v>1437</v>
      </c>
      <c r="F19" s="432" t="s">
        <v>1996</v>
      </c>
      <c r="G19" s="433"/>
      <c r="H19" s="306"/>
    </row>
    <row r="20" spans="1:9" s="243" customFormat="1" ht="64">
      <c r="A20" s="239"/>
      <c r="B20" s="408"/>
      <c r="C20" s="690" t="s">
        <v>181</v>
      </c>
      <c r="D20" s="691" t="s">
        <v>2135</v>
      </c>
      <c r="E20" s="692" t="s">
        <v>1488</v>
      </c>
      <c r="F20" s="432" t="s">
        <v>1996</v>
      </c>
      <c r="G20" s="433"/>
      <c r="H20" s="306"/>
    </row>
    <row r="21" spans="1:9" s="243" customFormat="1" ht="64">
      <c r="A21" s="239"/>
      <c r="B21" s="408"/>
      <c r="C21" s="690" t="s">
        <v>2129</v>
      </c>
      <c r="D21" s="691" t="s">
        <v>2134</v>
      </c>
      <c r="E21" s="692" t="s">
        <v>1482</v>
      </c>
      <c r="F21" s="432" t="s">
        <v>1996</v>
      </c>
      <c r="G21" s="433"/>
      <c r="H21" s="306"/>
    </row>
    <row r="22" spans="1:9" s="243" customFormat="1" ht="80">
      <c r="A22" s="239"/>
      <c r="B22" s="408"/>
      <c r="C22" s="690" t="s">
        <v>2130</v>
      </c>
      <c r="D22" s="691" t="s">
        <v>2137</v>
      </c>
      <c r="E22" s="692" t="s">
        <v>1494</v>
      </c>
      <c r="F22" s="432" t="s">
        <v>1996</v>
      </c>
      <c r="G22" s="433"/>
      <c r="H22" s="306"/>
    </row>
    <row r="23" spans="1:9" ht="27.75" customHeight="1">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c r="E31" s="379"/>
    </row>
  </sheetData>
  <sheetProtection algorithmName="SHA-512" hashValue="Y/lvhFWIRc0BmrKSWZMUmSJqIcHZ6dBV+7JnaKif0FXfxLhGWg/jjp84y2DvoM9z2ngV8u8XlkJsu/9WEhU3EQ==" saltValue="DoH0vY7DZeNsxnrWe1FCjQ==" spinCount="100000" sheet="1" objects="1" scenarios="1"/>
  <autoFilter ref="A12:G22" xr:uid="{00000000-0009-0000-0000-000042000000}"/>
  <mergeCells count="1">
    <mergeCell ref="C11:G11"/>
  </mergeCells>
  <conditionalFormatting sqref="C4 C7">
    <cfRule type="containsText" dxfId="3670" priority="50" operator="containsText" text="Choisie">
      <formula>NOT(ISERROR(SEARCH("Choisie",C4)))</formula>
    </cfRule>
    <cfRule type="containsText" dxfId="3669" priority="51" operator="containsText" text="clé">
      <formula>NOT(ISERROR(SEARCH("clé",C4)))</formula>
    </cfRule>
    <cfRule type="containsText" dxfId="3668" priority="52" operator="containsText" text="UTILE">
      <formula>NOT(ISERROR(SEARCH("UTILE",C4)))</formula>
    </cfRule>
  </conditionalFormatting>
  <conditionalFormatting sqref="B23:C70">
    <cfRule type="expression" dxfId="3667" priority="32">
      <formula>$B23="Z. Compétences Managériales"</formula>
    </cfRule>
    <cfRule type="expression" dxfId="3666" priority="33">
      <formula>$B23="Y. Compétences comportementales"</formula>
    </cfRule>
    <cfRule type="expression" dxfId="3665" priority="34">
      <formula>$B23="X. Digital"</formula>
    </cfRule>
    <cfRule type="expression" dxfId="3664" priority="35">
      <formula>$B23="P.  Projet"</formula>
    </cfRule>
    <cfRule type="expression" dxfId="3663" priority="36">
      <formula>$B23="O.  Communication"</formula>
    </cfRule>
    <cfRule type="expression" dxfId="3662" priority="37">
      <formula>$B23="N .  Système d'informations"</formula>
    </cfRule>
    <cfRule type="expression" dxfId="3661" priority="38">
      <formula>$B23="M.  Marketing"</formula>
    </cfRule>
    <cfRule type="expression" dxfId="3660" priority="39">
      <formula>$B23="L.  Ressources Humaines"</formula>
    </cfRule>
    <cfRule type="expression" dxfId="3659" priority="40">
      <formula>$B23="K.  Audit / Risques"</formula>
    </cfRule>
    <cfRule type="expression" dxfId="3658" priority="41">
      <formula>$B23="J.  Administration / Services Généraux"</formula>
    </cfRule>
    <cfRule type="expression" dxfId="3657" priority="42">
      <formula>$B23="I.  Immobilier"</formula>
    </cfRule>
    <cfRule type="expression" dxfId="3656" priority="43">
      <formula>$B23="H.  Finance / Contrôle de Gestion / Comptabilité"</formula>
    </cfRule>
    <cfRule type="expression" dxfId="3655" priority="44">
      <formula>$B23="G.  Achats"</formula>
    </cfRule>
    <cfRule type="expression" dxfId="3654" priority="45">
      <formula>$B23="F.  Entreprises"</formula>
    </cfRule>
    <cfRule type="expression" dxfId="3653" priority="46">
      <formula>$B23="E. Excellence opérationnelle  Banque de détail"</formula>
    </cfRule>
    <cfRule type="expression" dxfId="3652" priority="47">
      <formula>$B23="D. Excellence opérationnelle Expertise transverse"</formula>
    </cfRule>
    <cfRule type="expression" dxfId="3651" priority="48">
      <formula>$B23="C. Gestion des risques"</formula>
    </cfRule>
    <cfRule type="expression" dxfId="3650" priority="49">
      <formula>$B23="B. Vente, Conseil"</formula>
    </cfRule>
    <cfRule type="expression" dxfId="3649" priority="53">
      <formula>$B23="A. Accueil, orientation"</formula>
    </cfRule>
  </conditionalFormatting>
  <conditionalFormatting sqref="C8 C10">
    <cfRule type="containsText" dxfId="3648" priority="29" operator="containsText" text="Choisie">
      <formula>NOT(ISERROR(SEARCH("Choisie",C8)))</formula>
    </cfRule>
    <cfRule type="containsText" dxfId="3647" priority="30" operator="containsText" text="clé">
      <formula>NOT(ISERROR(SEARCH("clé",C8)))</formula>
    </cfRule>
    <cfRule type="containsText" dxfId="3646" priority="31" operator="containsText" text="UTILE">
      <formula>NOT(ISERROR(SEARCH("UTILE",C8)))</formula>
    </cfRule>
  </conditionalFormatting>
  <conditionalFormatting sqref="F23:F25">
    <cfRule type="expression" dxfId="3645" priority="10">
      <formula>$B23="Z. Compétences Managériales"</formula>
    </cfRule>
    <cfRule type="expression" dxfId="3644" priority="11">
      <formula>$B23="Y. Compétences comportementales"</formula>
    </cfRule>
    <cfRule type="expression" dxfId="3643" priority="12">
      <formula>$B23="X. Digital"</formula>
    </cfRule>
    <cfRule type="expression" dxfId="3642" priority="13">
      <formula>$B23="P.  Projet"</formula>
    </cfRule>
    <cfRule type="expression" dxfId="3641" priority="14">
      <formula>$B23="O.  Communication"</formula>
    </cfRule>
    <cfRule type="expression" dxfId="3640" priority="15">
      <formula>$B23="N .  Système d'informations"</formula>
    </cfRule>
    <cfRule type="expression" dxfId="3639" priority="16">
      <formula>$B23="M.  Marketing"</formula>
    </cfRule>
    <cfRule type="expression" dxfId="3638" priority="17">
      <formula>$B23="L.  Ressources Humaines"</formula>
    </cfRule>
    <cfRule type="expression" dxfId="3637" priority="18">
      <formula>$B23="K.  Audit / Risques"</formula>
    </cfRule>
    <cfRule type="expression" dxfId="3636" priority="19">
      <formula>$B23="J.  Administration / Services Généraux"</formula>
    </cfRule>
    <cfRule type="expression" dxfId="3635" priority="20">
      <formula>$B23="I.  Immobilier"</formula>
    </cfRule>
    <cfRule type="expression" dxfId="3634" priority="21">
      <formula>$B23="H.  Finance / Contrôle de Gestion / Comptabilité"</formula>
    </cfRule>
    <cfRule type="expression" dxfId="3633" priority="22">
      <formula>$B23="G.  Achats"</formula>
    </cfRule>
    <cfRule type="expression" dxfId="3632" priority="23">
      <formula>$B23="F.  Entreprises"</formula>
    </cfRule>
    <cfRule type="expression" dxfId="3631" priority="24">
      <formula>$B23="E. Excellence opérationnelle  Banque de détail"</formula>
    </cfRule>
    <cfRule type="expression" dxfId="3630" priority="25">
      <formula>$B23="D. Excellence opérationnelle Expertise transverse"</formula>
    </cfRule>
    <cfRule type="expression" dxfId="3629" priority="26">
      <formula>$B23="C. Gestion des risques"</formula>
    </cfRule>
    <cfRule type="expression" dxfId="3628" priority="27">
      <formula>$B23="B. Vente, Conseil"</formula>
    </cfRule>
    <cfRule type="expression" dxfId="3627" priority="28">
      <formula>$B23="A. Accueil, orientation"</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58">
    <tabColor theme="9" tint="0.89999084444715716"/>
    <pageSetUpPr fitToPage="1"/>
  </sheetPr>
  <dimension ref="A1:I32"/>
  <sheetViews>
    <sheetView showGridLines="0" topLeftCell="C1" zoomScale="90" zoomScaleNormal="90" workbookViewId="0">
      <selection activeCell="C12" sqref="C12"/>
    </sheetView>
  </sheetViews>
  <sheetFormatPr baseColWidth="10" defaultColWidth="11.5" defaultRowHeight="14" outlineLevelCol="1"/>
  <cols>
    <col min="1" max="1" width="11.5" style="157" hidden="1" customWidth="1" outlineLevel="1"/>
    <col min="2" max="2" width="21.5" style="158" hidden="1" customWidth="1" outlineLevel="1"/>
    <col min="3" max="3" width="19.1640625" style="154" customWidth="1" collapsed="1"/>
    <col min="4" max="4" width="82.6640625" style="153" customWidth="1"/>
    <col min="5" max="5" width="9.5" style="159" customWidth="1"/>
    <col min="6" max="7" width="12.83203125" style="157" customWidth="1"/>
    <col min="8" max="16384" width="11.5" style="157"/>
  </cols>
  <sheetData>
    <row r="1" spans="1:7" ht="21">
      <c r="D1" s="696" t="s">
        <v>1983</v>
      </c>
    </row>
    <row r="2" spans="1:7" ht="24">
      <c r="D2" s="660" t="s">
        <v>2051</v>
      </c>
    </row>
    <row r="3" spans="1:7" ht="18" customHeight="1">
      <c r="D3" s="697"/>
    </row>
    <row r="4" spans="1:7" s="153" customFormat="1" ht="21" customHeight="1">
      <c r="A4" s="312"/>
      <c r="B4" s="178"/>
      <c r="C4" s="698" t="s">
        <v>1985</v>
      </c>
      <c r="D4" s="314" t="str">
        <f ca="1">VLOOKUP($G$5,Répertoire_des_fonctions!$A$7:$E$780,4,0)</f>
        <v>27000 - SUPERVISEUR SERVICE CONSOMMATEUR III.1</v>
      </c>
      <c r="E4" s="166"/>
      <c r="F4" s="166"/>
      <c r="G4" s="175" t="str">
        <f ca="1">HYPERLINK("#Matrice!"&amp;ADDRESS(3,4+MATCH(D4,Matrice!$E$3:$AOP$3,0)),"Go")</f>
        <v>Go</v>
      </c>
    </row>
    <row r="5" spans="1:7" s="168" customFormat="1" ht="21" customHeight="1">
      <c r="A5" s="167"/>
      <c r="B5" s="169"/>
      <c r="C5" s="315" t="s">
        <v>403</v>
      </c>
      <c r="D5" s="316" t="str">
        <f ca="1">VLOOKUP($G$5,Répertoire_des_fonctions!$A$7:$E$780,2,0)</f>
        <v>RELATION CLIENTS ADMINISTRATION DES VENTES</v>
      </c>
      <c r="E5" s="170"/>
      <c r="F5" s="316" t="s">
        <v>1986</v>
      </c>
      <c r="G5" s="316" t="str">
        <f ca="1">RIGHT(CELL("filename",A1),LEN(CELL("filename",A1))-SEARCH("]",CELL("filename",A1)))</f>
        <v>27000</v>
      </c>
    </row>
    <row r="6" spans="1:7" s="168" customFormat="1" ht="21" customHeight="1">
      <c r="A6" s="167"/>
      <c r="B6" s="169"/>
      <c r="C6" s="315" t="s">
        <v>404</v>
      </c>
      <c r="D6" s="316" t="str">
        <f ca="1">VLOOKUP($G$5,Répertoire_des_fonctions!$A$7:$E$780,3,0)</f>
        <v>RESPONSABLE RELATION CLIENTS</v>
      </c>
      <c r="E6" s="170"/>
      <c r="F6" s="316" t="s">
        <v>1987</v>
      </c>
      <c r="G6" s="316" t="str">
        <f ca="1">VLOOKUP($G$5,Répertoire_des_fonctions!$A$7:$E$780,5,0)</f>
        <v>III.1</v>
      </c>
    </row>
    <row r="7" spans="1:7" s="153" customFormat="1" ht="9" customHeight="1">
      <c r="A7" s="312"/>
      <c r="B7" s="154"/>
      <c r="C7" s="764"/>
      <c r="D7" s="318"/>
      <c r="E7" s="156"/>
    </row>
    <row r="8" spans="1:7" s="153" customFormat="1" ht="23.25" customHeight="1">
      <c r="A8" s="312"/>
      <c r="B8" s="154"/>
      <c r="C8" s="698" t="s">
        <v>1988</v>
      </c>
      <c r="D8" s="314" t="s">
        <v>1991</v>
      </c>
      <c r="E8" s="376" t="s">
        <v>1989</v>
      </c>
      <c r="F8" s="166"/>
      <c r="G8" s="319"/>
    </row>
    <row r="9" spans="1:7" s="153" customFormat="1" ht="23.25" customHeight="1">
      <c r="A9" s="312"/>
      <c r="B9" s="154"/>
      <c r="C9" s="315" t="s">
        <v>2012</v>
      </c>
      <c r="D9" s="316"/>
      <c r="E9" s="376" t="s">
        <v>1990</v>
      </c>
      <c r="F9" s="170"/>
      <c r="G9" s="170"/>
    </row>
    <row r="10" spans="1:7" s="183" customFormat="1" ht="6.75" customHeight="1">
      <c r="A10" s="165"/>
      <c r="B10" s="178"/>
      <c r="C10" s="700"/>
      <c r="D10" s="180"/>
      <c r="E10" s="180"/>
      <c r="F10" s="181"/>
      <c r="G10" s="182"/>
    </row>
    <row r="11" spans="1:7" s="176" customFormat="1" ht="27.75" customHeight="1">
      <c r="B11" s="177"/>
      <c r="C11" s="1012" t="s">
        <v>1998</v>
      </c>
      <c r="D11" s="1012"/>
      <c r="E11" s="1012"/>
      <c r="F11" s="1012"/>
      <c r="G11" s="1012"/>
    </row>
    <row r="12" spans="1:7" s="174" customFormat="1" ht="61.25" customHeight="1">
      <c r="A12" s="173" t="s">
        <v>959</v>
      </c>
      <c r="B12" s="160" t="s">
        <v>1982</v>
      </c>
      <c r="C12" s="765" t="s">
        <v>432</v>
      </c>
      <c r="D12" s="184" t="s">
        <v>431</v>
      </c>
      <c r="E12" s="184" t="s">
        <v>1997</v>
      </c>
      <c r="F12" s="185" t="s">
        <v>2056</v>
      </c>
      <c r="G12" s="185" t="s">
        <v>1984</v>
      </c>
    </row>
    <row r="13" spans="1:7" s="174" customFormat="1" ht="34">
      <c r="A13" s="173"/>
      <c r="B13" s="457"/>
      <c r="C13" s="677" t="s">
        <v>2227</v>
      </c>
      <c r="D13" s="684" t="s">
        <v>2228</v>
      </c>
      <c r="E13" s="689" t="s">
        <v>1109</v>
      </c>
      <c r="F13" s="458" t="s">
        <v>1996</v>
      </c>
      <c r="G13" s="459"/>
    </row>
    <row r="14" spans="1:7" s="174" customFormat="1" ht="34">
      <c r="A14" s="173"/>
      <c r="B14" s="457"/>
      <c r="C14" s="679" t="s">
        <v>30</v>
      </c>
      <c r="D14" s="685" t="s">
        <v>2217</v>
      </c>
      <c r="E14" s="692" t="s">
        <v>1133</v>
      </c>
      <c r="F14" s="460" t="s">
        <v>1996</v>
      </c>
      <c r="G14" s="461"/>
    </row>
    <row r="15" spans="1:7" s="174" customFormat="1" ht="68">
      <c r="A15" s="173"/>
      <c r="B15" s="457"/>
      <c r="C15" s="679" t="s">
        <v>34</v>
      </c>
      <c r="D15" s="685" t="s">
        <v>635</v>
      </c>
      <c r="E15" s="692" t="s">
        <v>1155</v>
      </c>
      <c r="F15" s="460" t="s">
        <v>1996</v>
      </c>
      <c r="G15" s="461"/>
    </row>
    <row r="16" spans="1:7" s="174" customFormat="1" ht="51">
      <c r="A16" s="173"/>
      <c r="B16" s="457"/>
      <c r="C16" s="679" t="s">
        <v>2128</v>
      </c>
      <c r="D16" s="685" t="s">
        <v>2133</v>
      </c>
      <c r="E16" s="692" t="s">
        <v>1443</v>
      </c>
      <c r="F16" s="460" t="s">
        <v>1996</v>
      </c>
      <c r="G16" s="461"/>
    </row>
    <row r="17" spans="1:9" s="174" customFormat="1" ht="68">
      <c r="A17" s="173"/>
      <c r="B17" s="457"/>
      <c r="C17" s="679" t="s">
        <v>173</v>
      </c>
      <c r="D17" s="685" t="s">
        <v>619</v>
      </c>
      <c r="E17" s="692" t="s">
        <v>1453</v>
      </c>
      <c r="F17" s="460" t="s">
        <v>1996</v>
      </c>
      <c r="G17" s="461"/>
    </row>
    <row r="18" spans="1:9" s="174" customFormat="1" ht="68">
      <c r="A18" s="173"/>
      <c r="B18" s="457"/>
      <c r="C18" s="679" t="s">
        <v>2129</v>
      </c>
      <c r="D18" s="685" t="s">
        <v>2134</v>
      </c>
      <c r="E18" s="692" t="s">
        <v>1482</v>
      </c>
      <c r="F18" s="460" t="s">
        <v>1996</v>
      </c>
      <c r="G18" s="461"/>
    </row>
    <row r="19" spans="1:9" s="174" customFormat="1" ht="68">
      <c r="A19" s="173"/>
      <c r="B19" s="457"/>
      <c r="C19" s="679" t="s">
        <v>181</v>
      </c>
      <c r="D19" s="685" t="s">
        <v>2135</v>
      </c>
      <c r="E19" s="692" t="s">
        <v>1488</v>
      </c>
      <c r="F19" s="460" t="s">
        <v>1996</v>
      </c>
      <c r="G19" s="461"/>
    </row>
    <row r="20" spans="1:9" s="174" customFormat="1" ht="51">
      <c r="A20" s="173"/>
      <c r="B20" s="457"/>
      <c r="C20" s="679" t="s">
        <v>187</v>
      </c>
      <c r="D20" s="685" t="s">
        <v>2231</v>
      </c>
      <c r="E20" s="692" t="s">
        <v>1524</v>
      </c>
      <c r="F20" s="460" t="s">
        <v>1996</v>
      </c>
      <c r="G20" s="461"/>
    </row>
    <row r="21" spans="1:9" s="174" customFormat="1" ht="136">
      <c r="A21" s="173"/>
      <c r="B21" s="457"/>
      <c r="C21" s="679" t="s">
        <v>192</v>
      </c>
      <c r="D21" s="685" t="s">
        <v>2230</v>
      </c>
      <c r="E21" s="692" t="s">
        <v>1546</v>
      </c>
      <c r="F21" s="460" t="s">
        <v>1996</v>
      </c>
      <c r="G21" s="461"/>
    </row>
    <row r="22" spans="1:9" s="174" customFormat="1" ht="102">
      <c r="A22" s="173"/>
      <c r="B22" s="457"/>
      <c r="C22" s="679" t="s">
        <v>193</v>
      </c>
      <c r="D22" s="685" t="s">
        <v>2223</v>
      </c>
      <c r="E22" s="692" t="s">
        <v>1551</v>
      </c>
      <c r="F22" s="460" t="s">
        <v>1996</v>
      </c>
      <c r="G22" s="461"/>
    </row>
    <row r="23" spans="1:9" s="174" customFormat="1" ht="85">
      <c r="A23" s="173"/>
      <c r="B23" s="457"/>
      <c r="C23" s="679" t="s">
        <v>2130</v>
      </c>
      <c r="D23" s="685" t="s">
        <v>2137</v>
      </c>
      <c r="E23" s="692" t="s">
        <v>1494</v>
      </c>
      <c r="F23" s="460" t="s">
        <v>1996</v>
      </c>
      <c r="G23" s="461"/>
    </row>
    <row r="24" spans="1:9" s="174" customFormat="1" ht="68">
      <c r="A24" s="173"/>
      <c r="B24" s="457"/>
      <c r="C24" s="681" t="s">
        <v>184</v>
      </c>
      <c r="D24" s="686" t="s">
        <v>2136</v>
      </c>
      <c r="E24" s="695" t="s">
        <v>1506</v>
      </c>
      <c r="F24" s="462" t="s">
        <v>1996</v>
      </c>
      <c r="G24" s="463"/>
    </row>
    <row r="25" spans="1:9" ht="27.75" customHeight="1">
      <c r="C25" s="171" t="s">
        <v>1992</v>
      </c>
      <c r="D25" s="318"/>
      <c r="E25" s="380"/>
      <c r="F25" s="171" t="s">
        <v>1992</v>
      </c>
    </row>
    <row r="26" spans="1:9" s="159" customFormat="1">
      <c r="A26" s="157"/>
      <c r="B26" s="158"/>
      <c r="C26" s="171" t="s">
        <v>1993</v>
      </c>
      <c r="D26" s="318"/>
      <c r="E26" s="380"/>
      <c r="F26" s="171" t="s">
        <v>1995</v>
      </c>
      <c r="G26" s="157"/>
      <c r="H26" s="157"/>
      <c r="I26" s="157"/>
    </row>
    <row r="27" spans="1:9" s="159" customFormat="1">
      <c r="A27" s="157"/>
      <c r="B27" s="158"/>
      <c r="C27" s="701" t="s">
        <v>1994</v>
      </c>
      <c r="D27" s="318"/>
      <c r="E27" s="380"/>
      <c r="F27" s="172" t="s">
        <v>1994</v>
      </c>
      <c r="G27" s="157"/>
      <c r="H27" s="157"/>
      <c r="I27" s="157"/>
    </row>
    <row r="28" spans="1:9" s="159" customFormat="1">
      <c r="A28" s="157"/>
      <c r="B28" s="158"/>
      <c r="C28" s="154"/>
      <c r="D28" s="318"/>
      <c r="E28" s="380"/>
      <c r="F28" s="157"/>
      <c r="G28" s="157"/>
      <c r="H28" s="157"/>
      <c r="I28" s="157"/>
    </row>
    <row r="29" spans="1:9" s="159" customFormat="1">
      <c r="A29" s="157"/>
      <c r="B29" s="158"/>
      <c r="C29" s="154"/>
      <c r="D29" s="318"/>
      <c r="E29" s="380"/>
      <c r="F29" s="157"/>
      <c r="G29" s="157"/>
      <c r="H29" s="157"/>
      <c r="I29" s="157"/>
    </row>
    <row r="30" spans="1:9" s="159" customFormat="1">
      <c r="A30" s="157"/>
      <c r="B30" s="158"/>
      <c r="C30" s="154"/>
      <c r="D30" s="318"/>
      <c r="E30" s="380"/>
      <c r="F30" s="157"/>
      <c r="G30" s="157"/>
      <c r="H30" s="157"/>
      <c r="I30" s="157"/>
    </row>
    <row r="31" spans="1:9" s="159" customFormat="1">
      <c r="A31" s="157"/>
      <c r="B31" s="158"/>
      <c r="C31" s="154"/>
      <c r="D31" s="318"/>
      <c r="E31" s="380"/>
      <c r="F31" s="157"/>
      <c r="G31" s="157"/>
      <c r="H31" s="157"/>
      <c r="I31" s="157"/>
    </row>
    <row r="32" spans="1:9" s="159" customFormat="1">
      <c r="A32" s="157"/>
      <c r="B32" s="158"/>
      <c r="C32" s="154"/>
      <c r="D32" s="318"/>
      <c r="E32" s="380"/>
      <c r="F32" s="157"/>
      <c r="G32" s="157"/>
      <c r="H32" s="157"/>
      <c r="I32" s="157"/>
    </row>
  </sheetData>
  <sheetProtection algorithmName="SHA-512" hashValue="Eok1qJn2jCrm68H6mE7p1XAdQYoJwXNVgIkt83Y/jEfztIK7YDbr1kRyxAqV3oXAQ4ZGA8YagyuGB1A17Ztpjw==" saltValue="tPzQpO8yj3D2Zh+kDCYiCg==" spinCount="100000" sheet="1" objects="1" scenarios="1"/>
  <autoFilter ref="A12:G24" xr:uid="{00000000-0009-0000-0000-000043000000}"/>
  <mergeCells count="1">
    <mergeCell ref="C11:G11"/>
  </mergeCells>
  <conditionalFormatting sqref="C4 C7">
    <cfRule type="containsText" dxfId="3626" priority="50" operator="containsText" text="Choisie">
      <formula>NOT(ISERROR(SEARCH("Choisie",C4)))</formula>
    </cfRule>
    <cfRule type="containsText" dxfId="3625" priority="51" operator="containsText" text="clé">
      <formula>NOT(ISERROR(SEARCH("clé",C4)))</formula>
    </cfRule>
    <cfRule type="containsText" dxfId="3624" priority="52" operator="containsText" text="UTILE">
      <formula>NOT(ISERROR(SEARCH("UTILE",C4)))</formula>
    </cfRule>
  </conditionalFormatting>
  <conditionalFormatting sqref="B25:C72">
    <cfRule type="expression" dxfId="3623" priority="32">
      <formula>$B25="Z. Compétences Managériales"</formula>
    </cfRule>
    <cfRule type="expression" dxfId="3622" priority="33">
      <formula>$B25="Y. Compétences comportementales"</formula>
    </cfRule>
    <cfRule type="expression" dxfId="3621" priority="34">
      <formula>$B25="X. Digital"</formula>
    </cfRule>
    <cfRule type="expression" dxfId="3620" priority="35">
      <formula>$B25="P.  Projet"</formula>
    </cfRule>
    <cfRule type="expression" dxfId="3619" priority="36">
      <formula>$B25="O.  Communication"</formula>
    </cfRule>
    <cfRule type="expression" dxfId="3618" priority="37">
      <formula>$B25="N .  Système d'informations"</formula>
    </cfRule>
    <cfRule type="expression" dxfId="3617" priority="38">
      <formula>$B25="M.  Marketing"</formula>
    </cfRule>
    <cfRule type="expression" dxfId="3616" priority="39">
      <formula>$B25="L.  Ressources Humaines"</formula>
    </cfRule>
    <cfRule type="expression" dxfId="3615" priority="40">
      <formula>$B25="K.  Audit / Risques"</formula>
    </cfRule>
    <cfRule type="expression" dxfId="3614" priority="41">
      <formula>$B25="J.  Administration / Services Généraux"</formula>
    </cfRule>
    <cfRule type="expression" dxfId="3613" priority="42">
      <formula>$B25="I.  Immobilier"</formula>
    </cfRule>
    <cfRule type="expression" dxfId="3612" priority="43">
      <formula>$B25="H.  Finance / Contrôle de Gestion / Comptabilité"</formula>
    </cfRule>
    <cfRule type="expression" dxfId="3611" priority="44">
      <formula>$B25="G.  Achats"</formula>
    </cfRule>
    <cfRule type="expression" dxfId="3610" priority="45">
      <formula>$B25="F.  Entreprises"</formula>
    </cfRule>
    <cfRule type="expression" dxfId="3609" priority="46">
      <formula>$B25="E. Excellence opérationnelle  Banque de détail"</formula>
    </cfRule>
    <cfRule type="expression" dxfId="3608" priority="47">
      <formula>$B25="D. Excellence opérationnelle Expertise transverse"</formula>
    </cfRule>
    <cfRule type="expression" dxfId="3607" priority="48">
      <formula>$B25="C. Gestion des risques"</formula>
    </cfRule>
    <cfRule type="expression" dxfId="3606" priority="49">
      <formula>$B25="B. Vente, Conseil"</formula>
    </cfRule>
    <cfRule type="expression" dxfId="3605" priority="53">
      <formula>$B25="A. Accueil, orientation"</formula>
    </cfRule>
  </conditionalFormatting>
  <conditionalFormatting sqref="C8 C10">
    <cfRule type="containsText" dxfId="3604" priority="29" operator="containsText" text="Choisie">
      <formula>NOT(ISERROR(SEARCH("Choisie",C8)))</formula>
    </cfRule>
    <cfRule type="containsText" dxfId="3603" priority="30" operator="containsText" text="clé">
      <formula>NOT(ISERROR(SEARCH("clé",C8)))</formula>
    </cfRule>
    <cfRule type="containsText" dxfId="3602" priority="31" operator="containsText" text="UTILE">
      <formula>NOT(ISERROR(SEARCH("UTILE",C8)))</formula>
    </cfRule>
  </conditionalFormatting>
  <conditionalFormatting sqref="F25:F27">
    <cfRule type="expression" dxfId="3601" priority="10">
      <formula>$B25="Z. Compétences Managériales"</formula>
    </cfRule>
    <cfRule type="expression" dxfId="3600" priority="11">
      <formula>$B25="Y. Compétences comportementales"</formula>
    </cfRule>
    <cfRule type="expression" dxfId="3599" priority="12">
      <formula>$B25="X. Digital"</formula>
    </cfRule>
    <cfRule type="expression" dxfId="3598" priority="13">
      <formula>$B25="P.  Projet"</formula>
    </cfRule>
    <cfRule type="expression" dxfId="3597" priority="14">
      <formula>$B25="O.  Communication"</formula>
    </cfRule>
    <cfRule type="expression" dxfId="3596" priority="15">
      <formula>$B25="N .  Système d'informations"</formula>
    </cfRule>
    <cfRule type="expression" dxfId="3595" priority="16">
      <formula>$B25="M.  Marketing"</formula>
    </cfRule>
    <cfRule type="expression" dxfId="3594" priority="17">
      <formula>$B25="L.  Ressources Humaines"</formula>
    </cfRule>
    <cfRule type="expression" dxfId="3593" priority="18">
      <formula>$B25="K.  Audit / Risques"</formula>
    </cfRule>
    <cfRule type="expression" dxfId="3592" priority="19">
      <formula>$B25="J.  Administration / Services Généraux"</formula>
    </cfRule>
    <cfRule type="expression" dxfId="3591" priority="20">
      <formula>$B25="I.  Immobilier"</formula>
    </cfRule>
    <cfRule type="expression" dxfId="3590" priority="21">
      <formula>$B25="H.  Finance / Contrôle de Gestion / Comptabilité"</formula>
    </cfRule>
    <cfRule type="expression" dxfId="3589" priority="22">
      <formula>$B25="G.  Achats"</formula>
    </cfRule>
    <cfRule type="expression" dxfId="3588" priority="23">
      <formula>$B25="F.  Entreprises"</formula>
    </cfRule>
    <cfRule type="expression" dxfId="3587" priority="24">
      <formula>$B25="E. Excellence opérationnelle  Banque de détail"</formula>
    </cfRule>
    <cfRule type="expression" dxfId="3586" priority="25">
      <formula>$B25="D. Excellence opérationnelle Expertise transverse"</formula>
    </cfRule>
    <cfRule type="expression" dxfId="3585" priority="26">
      <formula>$B25="C. Gestion des risques"</formula>
    </cfRule>
    <cfRule type="expression" dxfId="3584" priority="27">
      <formula>$B25="B. Vente, Conseil"</formula>
    </cfRule>
    <cfRule type="expression" dxfId="3583" priority="28">
      <formula>$B25="A. Accueil, orientation"</formula>
    </cfRule>
  </conditionalFormatting>
  <printOptions horizontalCentered="1"/>
  <pageMargins left="0.23622047244094491" right="0.23622047244094491" top="0.74803149606299213" bottom="0.34" header="0" footer="0"/>
  <pageSetup paperSize="9" scale="66" orientation="portrait" r:id="rId1"/>
  <headerFooter>
    <oddFooter>&amp;C&amp;1#&amp;"Calibri"&amp;10&amp;K0078D7C1 - Interne</oddFoot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115">
    <tabColor rgb="FF7030A0"/>
    <pageSetUpPr fitToPage="1"/>
  </sheetPr>
  <dimension ref="A1:I3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A1" s="207" t="s">
        <v>2320</v>
      </c>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27078 - ENCADRANT DE PROXIMITE III.2</v>
      </c>
      <c r="E4" s="271"/>
      <c r="F4" s="271"/>
      <c r="G4" s="272" t="str">
        <f ca="1">HYPERLINK("#Matrice!"&amp;ADDRESS(3,4+MATCH(D4,Matrice!$E$3:$AOP$3,0)),"Go")</f>
        <v>Go</v>
      </c>
    </row>
    <row r="5" spans="1:7" s="278" customFormat="1" ht="21" customHeight="1">
      <c r="A5" s="273"/>
      <c r="B5" s="274"/>
      <c r="C5" s="275" t="s">
        <v>403</v>
      </c>
      <c r="D5" s="276" t="str">
        <f ca="1">VLOOKUP($G$5,Répertoire_des_fonctions!$A$7:$E$780,2,0)</f>
        <v>MANAGEMENT ET DEVELOPPEMENT COMMERCIAL</v>
      </c>
      <c r="E5" s="277"/>
      <c r="F5" s="276" t="s">
        <v>1986</v>
      </c>
      <c r="G5" s="276" t="str">
        <f ca="1">RIGHT(CELL("filename",A1),LEN(CELL("filename",A1))-SEARCH("]",CELL("filename",A1)))</f>
        <v>27078</v>
      </c>
    </row>
    <row r="6" spans="1:7" s="278" customFormat="1" ht="21" customHeight="1">
      <c r="A6" s="273"/>
      <c r="B6" s="274"/>
      <c r="C6" s="275" t="s">
        <v>404</v>
      </c>
      <c r="D6" s="276" t="str">
        <f ca="1">VLOOKUP($G$5,Répertoire_des_fonctions!$A$7:$E$780,3,0)</f>
        <v>MANAGER ESPACE DE VENTE</v>
      </c>
      <c r="E6" s="277"/>
      <c r="F6" s="276" t="s">
        <v>1987</v>
      </c>
      <c r="G6" s="276" t="str">
        <f ca="1">VLOOKUP($G$5,Répertoire_des_fonctions!$A$7:$E$780,5,0)</f>
        <v>III.2</v>
      </c>
    </row>
    <row r="7" spans="1:7" s="248" customFormat="1" ht="6.75" customHeight="1">
      <c r="A7" s="268"/>
      <c r="B7" s="279"/>
      <c r="C7" s="284"/>
      <c r="D7" s="285"/>
      <c r="E7" s="282"/>
    </row>
    <row r="8" spans="1:7" s="248" customFormat="1" ht="20.25" customHeight="1">
      <c r="A8" s="268"/>
      <c r="B8" s="279"/>
      <c r="C8" s="269" t="s">
        <v>1988</v>
      </c>
      <c r="D8" s="270" t="s">
        <v>1991</v>
      </c>
      <c r="E8" s="375" t="s">
        <v>1989</v>
      </c>
      <c r="F8" s="271"/>
      <c r="G8" s="283"/>
    </row>
    <row r="9" spans="1:7" s="248" customFormat="1" ht="20.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49.25" customHeight="1">
      <c r="A12" s="239" t="s">
        <v>959</v>
      </c>
      <c r="B12" s="240" t="s">
        <v>1982</v>
      </c>
      <c r="C12" s="241" t="s">
        <v>432</v>
      </c>
      <c r="D12" s="241" t="s">
        <v>431</v>
      </c>
      <c r="E12" s="241" t="s">
        <v>1997</v>
      </c>
      <c r="F12" s="300" t="s">
        <v>2056</v>
      </c>
      <c r="G12" s="242" t="s">
        <v>1984</v>
      </c>
    </row>
    <row r="13" spans="1:7" s="248" customFormat="1" ht="51">
      <c r="A13" s="244"/>
      <c r="B13" s="423"/>
      <c r="C13" s="677" t="s">
        <v>2144</v>
      </c>
      <c r="D13" s="684" t="s">
        <v>2145</v>
      </c>
      <c r="E13" s="689" t="s">
        <v>990</v>
      </c>
      <c r="F13" s="430" t="s">
        <v>1996</v>
      </c>
      <c r="G13" s="469"/>
    </row>
    <row r="14" spans="1:7" s="248" customFormat="1" ht="68">
      <c r="A14" s="244"/>
      <c r="B14" s="423"/>
      <c r="C14" s="679" t="s">
        <v>1</v>
      </c>
      <c r="D14" s="685" t="s">
        <v>407</v>
      </c>
      <c r="E14" s="692" t="s">
        <v>996</v>
      </c>
      <c r="F14" s="432" t="s">
        <v>1996</v>
      </c>
      <c r="G14" s="470"/>
    </row>
    <row r="15" spans="1:7" s="248" customFormat="1" ht="68">
      <c r="A15" s="244"/>
      <c r="B15" s="423"/>
      <c r="C15" s="679" t="s">
        <v>3</v>
      </c>
      <c r="D15" s="685" t="s">
        <v>604</v>
      </c>
      <c r="E15" s="692" t="s">
        <v>1006</v>
      </c>
      <c r="F15" s="432" t="s">
        <v>1996</v>
      </c>
      <c r="G15" s="470"/>
    </row>
    <row r="16" spans="1:7" s="248" customFormat="1" ht="85">
      <c r="A16" s="244"/>
      <c r="B16" s="423"/>
      <c r="C16" s="679" t="s">
        <v>7</v>
      </c>
      <c r="D16" s="685" t="s">
        <v>2224</v>
      </c>
      <c r="E16" s="692" t="s">
        <v>1031</v>
      </c>
      <c r="F16" s="432" t="s">
        <v>1996</v>
      </c>
      <c r="G16" s="470"/>
    </row>
    <row r="17" spans="1:9" s="248" customFormat="1" ht="51">
      <c r="A17" s="244"/>
      <c r="B17" s="423" t="str">
        <f>IFERROR(VLOOKUP($A17,Référentiel_de_Compétences!$B$7:$E$700,2,0),"")</f>
        <v/>
      </c>
      <c r="C17" s="679" t="s">
        <v>2207</v>
      </c>
      <c r="D17" s="685" t="s">
        <v>2257</v>
      </c>
      <c r="E17" s="692" t="s">
        <v>1118</v>
      </c>
      <c r="F17" s="432" t="s">
        <v>1996</v>
      </c>
      <c r="G17" s="470"/>
    </row>
    <row r="18" spans="1:9" s="248" customFormat="1" ht="51">
      <c r="A18" s="244"/>
      <c r="B18" s="423" t="str">
        <f>IFERROR(VLOOKUP($A18,Référentiel_de_Compétences!$B$7:$E$700,2,0),"")</f>
        <v/>
      </c>
      <c r="C18" s="679" t="s">
        <v>38</v>
      </c>
      <c r="D18" s="685" t="s">
        <v>505</v>
      </c>
      <c r="E18" s="692" t="s">
        <v>1178</v>
      </c>
      <c r="F18" s="432" t="s">
        <v>1996</v>
      </c>
      <c r="G18" s="470"/>
    </row>
    <row r="19" spans="1:9" s="248" customFormat="1" ht="68">
      <c r="A19" s="244"/>
      <c r="B19" s="423" t="str">
        <f>IFERROR(VLOOKUP($A19,Référentiel_de_Compétences!$B$7:$E$700,2,0),"")</f>
        <v/>
      </c>
      <c r="C19" s="679" t="s">
        <v>2129</v>
      </c>
      <c r="D19" s="685" t="s">
        <v>2134</v>
      </c>
      <c r="E19" s="692" t="s">
        <v>1483</v>
      </c>
      <c r="F19" s="432" t="s">
        <v>1996</v>
      </c>
      <c r="G19" s="470"/>
    </row>
    <row r="20" spans="1:9" s="248" customFormat="1" ht="68">
      <c r="A20" s="244"/>
      <c r="B20" s="423" t="str">
        <f>IFERROR(VLOOKUP($A20,Référentiel_de_Compétences!$B$7:$E$700,2,0),"")</f>
        <v/>
      </c>
      <c r="C20" s="679" t="s">
        <v>189</v>
      </c>
      <c r="D20" s="685" t="s">
        <v>2143</v>
      </c>
      <c r="E20" s="692" t="s">
        <v>1536</v>
      </c>
      <c r="F20" s="432" t="s">
        <v>1996</v>
      </c>
      <c r="G20" s="470"/>
    </row>
    <row r="21" spans="1:9" s="248" customFormat="1" ht="68">
      <c r="A21" s="244"/>
      <c r="B21" s="423" t="str">
        <f>IFERROR(VLOOKUP($A21,Référentiel_de_Compétences!$B$7:$E$700,2,0),"")</f>
        <v/>
      </c>
      <c r="C21" s="679" t="s">
        <v>181</v>
      </c>
      <c r="D21" s="685" t="s">
        <v>2135</v>
      </c>
      <c r="E21" s="692" t="s">
        <v>1489</v>
      </c>
      <c r="F21" s="432" t="s">
        <v>1996</v>
      </c>
      <c r="G21" s="470"/>
    </row>
    <row r="22" spans="1:9" s="248" customFormat="1" ht="102">
      <c r="A22" s="244"/>
      <c r="B22" s="423" t="str">
        <f>IFERROR(VLOOKUP($A22,Référentiel_de_Compétences!$B$7:$E$700,2,0),"")</f>
        <v/>
      </c>
      <c r="C22" s="679" t="s">
        <v>2130</v>
      </c>
      <c r="D22" s="685" t="s">
        <v>2137</v>
      </c>
      <c r="E22" s="692" t="s">
        <v>1495</v>
      </c>
      <c r="F22" s="432" t="s">
        <v>1996</v>
      </c>
      <c r="G22" s="470"/>
    </row>
    <row r="23" spans="1:9" s="248" customFormat="1" ht="85">
      <c r="A23" s="244"/>
      <c r="B23" s="423" t="str">
        <f>IFERROR(VLOOKUP($A23,Référentiel_de_Compétences!$B$7:$E$700,2,0),"")</f>
        <v/>
      </c>
      <c r="C23" s="681" t="s">
        <v>184</v>
      </c>
      <c r="D23" s="686" t="s">
        <v>2136</v>
      </c>
      <c r="E23" s="695" t="s">
        <v>1507</v>
      </c>
      <c r="F23" s="434" t="s">
        <v>1996</v>
      </c>
      <c r="G23" s="471"/>
    </row>
    <row r="24" spans="1:9" ht="27.75" customHeight="1">
      <c r="C24" s="260" t="s">
        <v>1992</v>
      </c>
      <c r="D24" s="261"/>
      <c r="E24" s="379"/>
      <c r="F24" s="260" t="s">
        <v>1992</v>
      </c>
    </row>
    <row r="25" spans="1:9" s="210" customFormat="1">
      <c r="A25" s="207"/>
      <c r="B25" s="208"/>
      <c r="C25" s="260" t="s">
        <v>1993</v>
      </c>
      <c r="D25" s="261"/>
      <c r="E25" s="379"/>
      <c r="F25" s="260" t="s">
        <v>1995</v>
      </c>
      <c r="G25" s="207"/>
      <c r="H25" s="207"/>
      <c r="I25" s="207"/>
    </row>
    <row r="26" spans="1:9" s="210" customFormat="1">
      <c r="A26" s="207"/>
      <c r="B26" s="208"/>
      <c r="C26" s="262" t="s">
        <v>1994</v>
      </c>
      <c r="D26" s="261"/>
      <c r="E26" s="379"/>
      <c r="F26" s="262" t="s">
        <v>1994</v>
      </c>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c r="E32" s="379"/>
    </row>
    <row r="33" spans="5:5">
      <c r="E33" s="379"/>
    </row>
    <row r="34" spans="5:5">
      <c r="E34" s="379"/>
    </row>
    <row r="35" spans="5:5">
      <c r="E35" s="379"/>
    </row>
  </sheetData>
  <sheetProtection algorithmName="SHA-512" hashValue="QVfnR7QZ0PY5vq2iWWUiDo+lNtxmMzg12+v/0hO5WL1P9M/u6GRjjWh4Vj/9vlOlpqY0ctpPDYKcTLRzjekFCg==" saltValue="eE/6Swjjd8IZEN66zIWpcA==" spinCount="100000" sheet="1" objects="1" scenarios="1"/>
  <autoFilter ref="A12:G23" xr:uid="{00000000-0009-0000-0000-000044000000}"/>
  <mergeCells count="1">
    <mergeCell ref="C11:G11"/>
  </mergeCells>
  <conditionalFormatting sqref="C4 C7 E13:E23">
    <cfRule type="containsText" dxfId="3582" priority="44" operator="containsText" text="Choisie">
      <formula>NOT(ISERROR(SEARCH("Choisie",C4)))</formula>
    </cfRule>
    <cfRule type="containsText" dxfId="3581" priority="45" operator="containsText" text="clé">
      <formula>NOT(ISERROR(SEARCH("clé",C4)))</formula>
    </cfRule>
    <cfRule type="containsText" dxfId="3580" priority="46" operator="containsText" text="UTILE">
      <formula>NOT(ISERROR(SEARCH("UTILE",C4)))</formula>
    </cfRule>
  </conditionalFormatting>
  <conditionalFormatting sqref="B13:C71">
    <cfRule type="expression" dxfId="3579" priority="26">
      <formula>$B13="Z. Compétences Managériales"</formula>
    </cfRule>
    <cfRule type="expression" dxfId="3578" priority="27">
      <formula>$B13="Y. Compétences comportementales"</formula>
    </cfRule>
    <cfRule type="expression" dxfId="3577" priority="28">
      <formula>$B13="X. Digital"</formula>
    </cfRule>
    <cfRule type="expression" dxfId="3576" priority="29">
      <formula>$B13="P.  Projet"</formula>
    </cfRule>
    <cfRule type="expression" dxfId="3575" priority="30">
      <formula>$B13="O.  Communication"</formula>
    </cfRule>
    <cfRule type="expression" dxfId="3574" priority="31">
      <formula>$B13="N .  Système d'informations"</formula>
    </cfRule>
    <cfRule type="expression" dxfId="3573" priority="32">
      <formula>$B13="M.  Marketing"</formula>
    </cfRule>
    <cfRule type="expression" dxfId="3572" priority="33">
      <formula>$B13="L.  Ressources Humaines"</formula>
    </cfRule>
    <cfRule type="expression" dxfId="3571" priority="34">
      <formula>$B13="K.  Audit / Risques"</formula>
    </cfRule>
    <cfRule type="expression" dxfId="3570" priority="35">
      <formula>$B13="J.  Administration / Services Généraux"</formula>
    </cfRule>
    <cfRule type="expression" dxfId="3569" priority="36">
      <formula>$B13="I.  Immobilier"</formula>
    </cfRule>
    <cfRule type="expression" dxfId="3568" priority="37">
      <formula>$B13="H.  Finance / Contrôle de Gestion / Comptabilité"</formula>
    </cfRule>
    <cfRule type="expression" dxfId="3567" priority="38">
      <formula>$B13="G.  Achats"</formula>
    </cfRule>
    <cfRule type="expression" dxfId="3566" priority="39">
      <formula>$B13="F.  Entreprises"</formula>
    </cfRule>
    <cfRule type="expression" dxfId="3565" priority="40">
      <formula>$B13="E. Excellence opérationnelle  Banque de détail"</formula>
    </cfRule>
    <cfRule type="expression" dxfId="3564" priority="41">
      <formula>$B13="D. Excellence opérationnelle Expertise transverse"</formula>
    </cfRule>
    <cfRule type="expression" dxfId="3563" priority="42">
      <formula>$B13="C. Gestion des risques"</formula>
    </cfRule>
    <cfRule type="expression" dxfId="3562" priority="43">
      <formula>$B13="B. Vente, Conseil"</formula>
    </cfRule>
    <cfRule type="expression" dxfId="3561" priority="47">
      <formula>$B13="A. Accueil, orientation"</formula>
    </cfRule>
  </conditionalFormatting>
  <conditionalFormatting sqref="C8 C10">
    <cfRule type="containsText" dxfId="3560" priority="23" operator="containsText" text="Choisie">
      <formula>NOT(ISERROR(SEARCH("Choisie",C8)))</formula>
    </cfRule>
    <cfRule type="containsText" dxfId="3559" priority="24" operator="containsText" text="clé">
      <formula>NOT(ISERROR(SEARCH("clé",C8)))</formula>
    </cfRule>
    <cfRule type="containsText" dxfId="3558" priority="25" operator="containsText" text="UTILE">
      <formula>NOT(ISERROR(SEARCH("UTILE",C8)))</formula>
    </cfRule>
  </conditionalFormatting>
  <conditionalFormatting sqref="F24:F26">
    <cfRule type="expression" dxfId="3557" priority="4">
      <formula>$B24="Z. Compétences Managériales"</formula>
    </cfRule>
    <cfRule type="expression" dxfId="3556" priority="5">
      <formula>$B24="Y. Compétences comportementales"</formula>
    </cfRule>
    <cfRule type="expression" dxfId="3555" priority="6">
      <formula>$B24="X. Digital"</formula>
    </cfRule>
    <cfRule type="expression" dxfId="3554" priority="7">
      <formula>$B24="P.  Projet"</formula>
    </cfRule>
    <cfRule type="expression" dxfId="3553" priority="8">
      <formula>$B24="O.  Communication"</formula>
    </cfRule>
    <cfRule type="expression" dxfId="3552" priority="9">
      <formula>$B24="N .  Système d'informations"</formula>
    </cfRule>
    <cfRule type="expression" dxfId="3551" priority="10">
      <formula>$B24="M.  Marketing"</formula>
    </cfRule>
    <cfRule type="expression" dxfId="3550" priority="11">
      <formula>$B24="L.  Ressources Humaines"</formula>
    </cfRule>
    <cfRule type="expression" dxfId="3549" priority="12">
      <formula>$B24="K.  Audit / Risques"</formula>
    </cfRule>
    <cfRule type="expression" dxfId="3548" priority="13">
      <formula>$B24="J.  Administration / Services Généraux"</formula>
    </cfRule>
    <cfRule type="expression" dxfId="3547" priority="14">
      <formula>$B24="I.  Immobilier"</formula>
    </cfRule>
    <cfRule type="expression" dxfId="3546" priority="15">
      <formula>$B24="H.  Finance / Contrôle de Gestion / Comptabilité"</formula>
    </cfRule>
    <cfRule type="expression" dxfId="3545" priority="16">
      <formula>$B24="G.  Achats"</formula>
    </cfRule>
    <cfRule type="expression" dxfId="3544" priority="17">
      <formula>$B24="F.  Entreprises"</formula>
    </cfRule>
    <cfRule type="expression" dxfId="3543" priority="18">
      <formula>$B24="E. Excellence opérationnelle  Banque de détail"</formula>
    </cfRule>
    <cfRule type="expression" dxfId="3542" priority="19">
      <formula>$B24="D. Excellence opérationnelle Expertise transverse"</formula>
    </cfRule>
    <cfRule type="expression" dxfId="3541" priority="20">
      <formula>$B24="C. Gestion des risques"</formula>
    </cfRule>
    <cfRule type="expression" dxfId="3540" priority="21">
      <formula>$B24="B. Vente, Conseil"</formula>
    </cfRule>
    <cfRule type="expression" dxfId="3539" priority="22">
      <formula>$B24="A. Accueil, orientation"</formula>
    </cfRule>
  </conditionalFormatting>
  <printOptions horizontalCentered="1"/>
  <pageMargins left="0.23622047244094491" right="0.23622047244094491" top="0.74803149606299213" bottom="0.74803149606299213" header="0" footer="0"/>
  <pageSetup paperSize="9" scale="70" orientation="portrait" r:id="rId1"/>
  <headerFooter>
    <oddFooter>&amp;C&amp;1#&amp;"Calibri"&amp;10&amp;K0078D7C1 - Interne</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theme="4"/>
  </sheetPr>
  <dimension ref="A1:I32"/>
  <sheetViews>
    <sheetView showGridLines="0" topLeftCell="C1"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1.1640625" style="210" customWidth="1"/>
    <col min="6" max="6" width="14.33203125" style="207" customWidth="1"/>
    <col min="7" max="7" width="12.83203125" style="207" customWidth="1"/>
    <col min="8" max="16384" width="11.5" style="207"/>
  </cols>
  <sheetData>
    <row r="1" spans="1:7" ht="21">
      <c r="D1" s="209" t="s">
        <v>1983</v>
      </c>
    </row>
    <row r="2" spans="1:7" ht="24">
      <c r="D2" s="211" t="s">
        <v>2051</v>
      </c>
    </row>
    <row r="3" spans="1:7" ht="18" customHeight="1">
      <c r="D3" s="212"/>
    </row>
    <row r="4" spans="1:7" s="248" customFormat="1" ht="18" customHeight="1">
      <c r="A4" s="268"/>
      <c r="B4" s="231"/>
      <c r="C4" s="269" t="s">
        <v>1985</v>
      </c>
      <c r="D4" s="270" t="e">
        <f ca="1">VLOOKUP($G$5,Répertoire_des_fonctions!$A$7:$E$780,4,0)</f>
        <v>#N/A</v>
      </c>
      <c r="E4" s="271"/>
      <c r="F4" s="271"/>
      <c r="G4" s="272" t="e">
        <f ca="1">HYPERLINK("#Matrice!"&amp;ADDRESS(3,4+MATCH(D4,Matrice!$E$3:$AOP$3,0)),"Go")</f>
        <v>#N/A</v>
      </c>
    </row>
    <row r="5" spans="1:7" s="278" customFormat="1" ht="18" customHeight="1">
      <c r="A5" s="273"/>
      <c r="B5" s="274"/>
      <c r="C5" s="275" t="s">
        <v>403</v>
      </c>
      <c r="D5" s="276" t="e">
        <f ca="1">VLOOKUP($G$5,Répertoire_des_fonctions!$A$7:$E$780,2,0)</f>
        <v>#N/A</v>
      </c>
      <c r="E5" s="277"/>
      <c r="F5" s="276" t="s">
        <v>1986</v>
      </c>
      <c r="G5" s="276" t="str">
        <f ca="1">RIGHT(CELL("filename",A1),LEN(CELL("filename",A1))-SEARCH("]",CELL("filename",A1)))</f>
        <v>MODEL GRILLE</v>
      </c>
    </row>
    <row r="6" spans="1:7" s="278" customFormat="1" ht="18" customHeight="1">
      <c r="A6" s="273"/>
      <c r="B6" s="274"/>
      <c r="C6" s="275" t="s">
        <v>404</v>
      </c>
      <c r="D6" s="276" t="e">
        <f ca="1">VLOOKUP($G$5,Répertoire_des_fonctions!$A$7:$E$780,3,0)</f>
        <v>#N/A</v>
      </c>
      <c r="E6" s="277"/>
      <c r="F6" s="276" t="s">
        <v>1987</v>
      </c>
      <c r="G6" s="276" t="e">
        <f ca="1">VLOOKUP($G$5,Répertoire_des_fonctions!$A$7:$E$780,5,0)</f>
        <v>#N/A</v>
      </c>
    </row>
    <row r="7" spans="1:7" s="248" customFormat="1" ht="6.75" customHeight="1">
      <c r="A7" s="268"/>
      <c r="B7" s="279"/>
      <c r="C7" s="284"/>
      <c r="D7" s="285"/>
      <c r="E7" s="282"/>
    </row>
    <row r="8" spans="1:7" s="248" customFormat="1" ht="24.75" customHeight="1">
      <c r="A8" s="268"/>
      <c r="B8" s="279"/>
      <c r="C8" s="269" t="s">
        <v>1988</v>
      </c>
      <c r="D8" s="270" t="s">
        <v>1991</v>
      </c>
      <c r="E8" s="276" t="s">
        <v>1989</v>
      </c>
      <c r="F8" s="271"/>
      <c r="G8" s="283"/>
    </row>
    <row r="9" spans="1:7" s="248" customFormat="1" ht="23.25" customHeight="1">
      <c r="A9" s="268"/>
      <c r="B9" s="279"/>
      <c r="C9" s="275" t="s">
        <v>2012</v>
      </c>
      <c r="D9" s="276"/>
      <c r="E9" s="276"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7.5" customHeight="1" thickBot="1">
      <c r="A12" s="239" t="s">
        <v>959</v>
      </c>
      <c r="B12" s="240" t="s">
        <v>1982</v>
      </c>
      <c r="C12" s="263" t="s">
        <v>432</v>
      </c>
      <c r="D12" s="263" t="s">
        <v>431</v>
      </c>
      <c r="E12" s="264" t="s">
        <v>1997</v>
      </c>
      <c r="F12" s="242" t="s">
        <v>2056</v>
      </c>
      <c r="G12" s="242" t="s">
        <v>1984</v>
      </c>
    </row>
    <row r="13" spans="1:7" s="248" customFormat="1" ht="99.75" customHeight="1">
      <c r="A13" s="244"/>
      <c r="B13" s="245" t="str">
        <f>IFERROR(VLOOKUP($A13,Référentiel_de_Compétences!$B$7:$E$700,2,0),"")</f>
        <v/>
      </c>
      <c r="C13" s="286" t="str">
        <f>IFERROR(VLOOKUP($A13,Référentiel_de_Compétences!$B$7:$E$700,3,0),"")</f>
        <v/>
      </c>
      <c r="D13" s="287" t="str">
        <f>IFERROR(VLOOKUP($A13,Référentiel_de_Compétences!$B$7:$E$700,4,0),"")</f>
        <v/>
      </c>
      <c r="E13" s="265" t="str">
        <f ca="1">IFERROR(INDEX('Codes UC'!$A$1:$Z$599,MATCH(A13,'Codes UC'!$A$1:$A$599,0),MATCH($G$6,'Codes UC'!$A$1:$Y$1)),"")</f>
        <v/>
      </c>
      <c r="F13" s="246" t="s">
        <v>1996</v>
      </c>
      <c r="G13" s="247"/>
    </row>
    <row r="14" spans="1:7" s="248" customFormat="1" ht="80.25" customHeight="1">
      <c r="A14" s="244"/>
      <c r="B14" s="245" t="str">
        <f>IFERROR(VLOOKUP($A14,Référentiel_de_Compétences!$B$7:$E$700,2,0),"")</f>
        <v/>
      </c>
      <c r="C14" s="288" t="str">
        <f>IFERROR(VLOOKUP($A14,Référentiel_de_Compétences!$B$7:$E$700,3,0),"")</f>
        <v/>
      </c>
      <c r="D14" s="289" t="str">
        <f>IFERROR(VLOOKUP($A14,Référentiel_de_Compétences!$B$7:$E$700,4,0),"")</f>
        <v/>
      </c>
      <c r="E14" s="266" t="str">
        <f ca="1">IFERROR(INDEX('Codes UC'!$A$1:$Z$599,MATCH(A14,'Codes UC'!$A$1:$A$599,0),MATCH($G$6,'Codes UC'!$A$1:$Y$1)),"")</f>
        <v/>
      </c>
      <c r="F14" s="251" t="s">
        <v>1996</v>
      </c>
      <c r="G14" s="252"/>
    </row>
    <row r="15" spans="1:7" s="248" customFormat="1" ht="98.25" customHeight="1">
      <c r="A15" s="244"/>
      <c r="B15" s="245" t="str">
        <f>IFERROR(VLOOKUP($A15,Référentiel_de_Compétences!$B$7:$E$700,2,0),"")</f>
        <v/>
      </c>
      <c r="C15" s="288" t="str">
        <f>IFERROR(VLOOKUP($A15,Référentiel_de_Compétences!$B$7:$E$700,3,0),"")</f>
        <v/>
      </c>
      <c r="D15" s="289" t="str">
        <f>IFERROR(VLOOKUP($A15,Référentiel_de_Compétences!$B$7:$E$700,4,0),"")</f>
        <v/>
      </c>
      <c r="E15" s="266" t="str">
        <f ca="1">IFERROR(INDEX('Codes UC'!$A$1:$Z$599,MATCH(A15,'Codes UC'!$A$1:$A$599,0),MATCH($G$6,'Codes UC'!$A$1:$Y$1)),"")</f>
        <v/>
      </c>
      <c r="F15" s="251" t="s">
        <v>1996</v>
      </c>
      <c r="G15" s="252"/>
    </row>
    <row r="16" spans="1:7" s="248" customFormat="1" ht="45.75" customHeight="1">
      <c r="A16" s="244"/>
      <c r="B16" s="245" t="str">
        <f>IFERROR(VLOOKUP($A16,Référentiel_de_Compétences!$B$7:$E$700,2,0),"")</f>
        <v/>
      </c>
      <c r="C16" s="288" t="str">
        <f>IFERROR(VLOOKUP($A16,Référentiel_de_Compétences!$B$7:$E$700,3,0),"")</f>
        <v/>
      </c>
      <c r="D16" s="289" t="str">
        <f>IFERROR(VLOOKUP($A16,Référentiel_de_Compétences!$B$7:$E$700,4,0),"")</f>
        <v/>
      </c>
      <c r="E16" s="266" t="str">
        <f ca="1">IFERROR(INDEX('Codes UC'!$A$1:$Z$599,MATCH(A16,'Codes UC'!$A$1:$A$599,0),MATCH($G$6,'Codes UC'!$A$1:$Y$1)),"")</f>
        <v/>
      </c>
      <c r="F16" s="251" t="s">
        <v>1996</v>
      </c>
      <c r="G16" s="252"/>
    </row>
    <row r="17" spans="1:9" s="248" customFormat="1" ht="60" customHeight="1">
      <c r="A17" s="244"/>
      <c r="B17" s="245" t="str">
        <f>IFERROR(VLOOKUP($A17,Référentiel_de_Compétences!$B$7:$E$700,2,0),"")</f>
        <v/>
      </c>
      <c r="C17" s="288" t="str">
        <f>IFERROR(VLOOKUP($A17,Référentiel_de_Compétences!$B$7:$E$700,3,0),"")</f>
        <v/>
      </c>
      <c r="D17" s="289" t="str">
        <f>IFERROR(VLOOKUP($A17,Référentiel_de_Compétences!$B$7:$E$700,4,0),"")</f>
        <v/>
      </c>
      <c r="E17" s="266" t="str">
        <f ca="1">IFERROR(INDEX('Codes UC'!$A$1:$Z$599,MATCH(A17,'Codes UC'!$A$1:$A$599,0),MATCH($G$6,'Codes UC'!$A$1:$Y$1)),"")</f>
        <v/>
      </c>
      <c r="F17" s="251" t="s">
        <v>1996</v>
      </c>
      <c r="G17" s="252"/>
    </row>
    <row r="18" spans="1:9" s="248" customFormat="1" ht="72" customHeight="1">
      <c r="A18" s="244"/>
      <c r="B18" s="245" t="str">
        <f>IFERROR(VLOOKUP($A18,Référentiel_de_Compétences!$B$7:$E$700,2,0),"")</f>
        <v/>
      </c>
      <c r="C18" s="288" t="str">
        <f>IFERROR(VLOOKUP($A18,Référentiel_de_Compétences!$B$7:$E$700,3,0),"")</f>
        <v/>
      </c>
      <c r="D18" s="289" t="str">
        <f>IFERROR(VLOOKUP($A18,Référentiel_de_Compétences!$B$7:$E$700,4,0),"")</f>
        <v/>
      </c>
      <c r="E18" s="266" t="str">
        <f ca="1">IFERROR(INDEX('Codes UC'!$A$1:$Z$599,MATCH(A18,'Codes UC'!$A$1:$A$599,0),MATCH($G$6,'Codes UC'!$A$1:$Y$1)),"")</f>
        <v/>
      </c>
      <c r="F18" s="251" t="s">
        <v>1996</v>
      </c>
      <c r="G18" s="252"/>
    </row>
    <row r="19" spans="1:9" s="248" customFormat="1" ht="71.25" customHeight="1">
      <c r="A19" s="244"/>
      <c r="B19" s="245" t="str">
        <f>IFERROR(VLOOKUP($A19,Référentiel_de_Compétences!$B$7:$E$700,2,0),"")</f>
        <v/>
      </c>
      <c r="C19" s="288" t="str">
        <f>IFERROR(VLOOKUP($A19,Référentiel_de_Compétences!$B$7:$E$700,3,0),"")</f>
        <v/>
      </c>
      <c r="D19" s="289" t="str">
        <f>IFERROR(VLOOKUP($A19,Référentiel_de_Compétences!$B$7:$E$700,4,0),"")</f>
        <v/>
      </c>
      <c r="E19" s="266" t="str">
        <f ca="1">IFERROR(INDEX('Codes UC'!$A$1:$Z$599,MATCH(A19,'Codes UC'!$A$1:$A$599,0),MATCH($G$6,'Codes UC'!$A$1:$Y$1)),"")</f>
        <v/>
      </c>
      <c r="F19" s="251" t="s">
        <v>1996</v>
      </c>
      <c r="G19" s="252"/>
    </row>
    <row r="20" spans="1:9" s="248" customFormat="1" ht="72.75" customHeight="1">
      <c r="A20" s="244"/>
      <c r="B20" s="245" t="str">
        <f>IFERROR(VLOOKUP($A20,Référentiel_de_Compétences!$B$7:$E$700,2,0),"")</f>
        <v/>
      </c>
      <c r="C20" s="288" t="str">
        <f>IFERROR(VLOOKUP($A20,Référentiel_de_Compétences!$B$7:$E$700,3,0),"")</f>
        <v/>
      </c>
      <c r="D20" s="289" t="str">
        <f>IFERROR(VLOOKUP($A20,Référentiel_de_Compétences!$B$7:$E$700,4,0),"")</f>
        <v/>
      </c>
      <c r="E20" s="266" t="str">
        <f ca="1">IFERROR(INDEX('Codes UC'!$A$1:$Z$599,MATCH(A20,'Codes UC'!$A$1:$A$599,0),MATCH($G$6,'Codes UC'!$A$1:$Y$1)),"")</f>
        <v/>
      </c>
      <c r="F20" s="251" t="s">
        <v>1996</v>
      </c>
      <c r="G20" s="252"/>
    </row>
    <row r="21" spans="1:9" s="248" customFormat="1" ht="72.75" customHeight="1">
      <c r="A21" s="244"/>
      <c r="B21" s="245" t="str">
        <f>IFERROR(VLOOKUP($A21,Référentiel_de_Compétences!$B$7:$E$700,2,0),"")</f>
        <v/>
      </c>
      <c r="C21" s="288" t="str">
        <f>IFERROR(VLOOKUP($A21,Référentiel_de_Compétences!$B$7:$E$700,3,0),"")</f>
        <v/>
      </c>
      <c r="D21" s="289" t="str">
        <f>IFERROR(VLOOKUP($A21,Référentiel_de_Compétences!$B$7:$E$700,4,0),"")</f>
        <v/>
      </c>
      <c r="E21" s="266" t="str">
        <f ca="1">IFERROR(INDEX('Codes UC'!$A$1:$Z$599,MATCH(A21,'Codes UC'!$A$1:$A$599,0),MATCH($G$6,'Codes UC'!$A$1:$Y$1)),"")</f>
        <v/>
      </c>
      <c r="F21" s="251" t="s">
        <v>1996</v>
      </c>
      <c r="G21" s="252"/>
    </row>
    <row r="22" spans="1:9" s="248" customFormat="1" ht="63.75" customHeight="1">
      <c r="A22" s="244"/>
      <c r="B22" s="245" t="str">
        <f>IFERROR(VLOOKUP($A22,Référentiel_de_Compétences!$B$7:$E$700,2,0),"")</f>
        <v/>
      </c>
      <c r="C22" s="288" t="str">
        <f>IFERROR(VLOOKUP($A22,Référentiel_de_Compétences!$B$7:$E$700,3,0),"")</f>
        <v/>
      </c>
      <c r="D22" s="289" t="str">
        <f>IFERROR(VLOOKUP($A22,Référentiel_de_Compétences!$B$7:$E$700,4,0),"")</f>
        <v/>
      </c>
      <c r="E22" s="266" t="str">
        <f ca="1">IFERROR(INDEX('Codes UC'!$A$1:$Z$599,MATCH(A22,'Codes UC'!$A$1:$A$599,0),MATCH($G$6,'Codes UC'!$A$1:$Y$1)),"")</f>
        <v/>
      </c>
      <c r="F22" s="251" t="s">
        <v>1996</v>
      </c>
      <c r="G22" s="252"/>
    </row>
    <row r="23" spans="1:9" s="248" customFormat="1" ht="39" customHeight="1">
      <c r="A23" s="244"/>
      <c r="B23" s="245" t="str">
        <f>IFERROR(VLOOKUP($A23,Référentiel_de_Compétences!$B$7:$E$700,2,0),"")</f>
        <v/>
      </c>
      <c r="C23" s="253" t="str">
        <f>IFERROR(VLOOKUP($A23,Référentiel_de_Compétences!$B$7:$E$700,3,0),"")</f>
        <v/>
      </c>
      <c r="D23" s="254" t="str">
        <f>IFERROR(VLOOKUP($A23,Référentiel_de_Compétences!$B$7:$E$700,4,0),"")</f>
        <v/>
      </c>
      <c r="E23" s="250" t="str">
        <f ca="1">IFERROR(INDEX('Codes UC'!$A$1:$Z$599,MATCH(A23,'Codes UC'!$A$1:$A$599,0),MATCH($G$6,'Codes UC'!$A$1:$Y$1)),"")</f>
        <v/>
      </c>
      <c r="F23" s="251" t="s">
        <v>1996</v>
      </c>
      <c r="G23" s="252"/>
    </row>
    <row r="24" spans="1:9" s="248" customFormat="1" ht="39" customHeight="1" thickBot="1">
      <c r="A24" s="244"/>
      <c r="B24" s="245" t="str">
        <f>IFERROR(VLOOKUP($A24,Référentiel_de_Compétences!$B$7:$E$700,2,0),"")</f>
        <v/>
      </c>
      <c r="C24" s="255" t="str">
        <f>IFERROR(VLOOKUP($A24,Référentiel_de_Compétences!$B$7:$E$700,3,0),"")</f>
        <v/>
      </c>
      <c r="D24" s="256" t="str">
        <f>IFERROR(VLOOKUP($A24,Référentiel_de_Compétences!$B$7:$E$700,4,0),"")</f>
        <v/>
      </c>
      <c r="E24" s="257" t="str">
        <f ca="1">IFERROR(INDEX('Codes UC'!$A$1:$Z$599,MATCH(A24,'Codes UC'!$A$1:$A$599,0),MATCH($G$6,'Codes UC'!$A$1:$Y$1)),"")</f>
        <v/>
      </c>
      <c r="F24" s="258" t="s">
        <v>1996</v>
      </c>
      <c r="G24" s="259"/>
    </row>
    <row r="25" spans="1:9" ht="27.75" customHeight="1">
      <c r="C25" s="260" t="s">
        <v>1992</v>
      </c>
      <c r="D25" s="261"/>
      <c r="F25" s="260" t="s">
        <v>1992</v>
      </c>
    </row>
    <row r="26" spans="1:9" s="210" customFormat="1">
      <c r="A26" s="207"/>
      <c r="B26" s="208"/>
      <c r="C26" s="260" t="s">
        <v>1993</v>
      </c>
      <c r="D26" s="261"/>
      <c r="F26" s="260" t="s">
        <v>1995</v>
      </c>
      <c r="G26" s="207"/>
      <c r="H26" s="207"/>
      <c r="I26" s="207"/>
    </row>
    <row r="27" spans="1:9" s="210" customFormat="1">
      <c r="A27" s="207"/>
      <c r="B27" s="208"/>
      <c r="C27" s="262" t="s">
        <v>1994</v>
      </c>
      <c r="D27" s="261"/>
      <c r="F27" s="262" t="s">
        <v>1994</v>
      </c>
      <c r="G27" s="207"/>
      <c r="H27" s="207"/>
      <c r="I27" s="207"/>
    </row>
    <row r="28" spans="1:9" s="210" customFormat="1">
      <c r="A28" s="207"/>
      <c r="B28" s="208"/>
      <c r="C28" s="208"/>
      <c r="D28" s="261"/>
      <c r="F28" s="207"/>
      <c r="G28" s="207"/>
      <c r="H28" s="207"/>
      <c r="I28" s="207"/>
    </row>
    <row r="29" spans="1:9" s="210" customFormat="1">
      <c r="A29" s="207"/>
      <c r="B29" s="208"/>
      <c r="C29" s="208"/>
      <c r="D29" s="261"/>
      <c r="F29" s="207"/>
      <c r="G29" s="207"/>
      <c r="H29" s="207"/>
      <c r="I29" s="207"/>
    </row>
    <row r="30" spans="1:9" s="210" customFormat="1">
      <c r="A30" s="207"/>
      <c r="B30" s="208"/>
      <c r="C30" s="208"/>
      <c r="D30" s="261"/>
      <c r="F30" s="207"/>
      <c r="G30" s="207"/>
      <c r="H30" s="207"/>
      <c r="I30" s="207"/>
    </row>
    <row r="31" spans="1:9" s="210" customFormat="1">
      <c r="A31" s="207"/>
      <c r="B31" s="208"/>
      <c r="C31" s="208"/>
      <c r="D31" s="261"/>
      <c r="F31" s="207"/>
      <c r="G31" s="207"/>
      <c r="H31" s="207"/>
      <c r="I31" s="207"/>
    </row>
    <row r="32" spans="1:9" s="210" customFormat="1">
      <c r="A32" s="207"/>
      <c r="B32" s="208"/>
      <c r="C32" s="208"/>
      <c r="D32" s="261"/>
      <c r="F32" s="207"/>
      <c r="G32" s="207"/>
      <c r="H32" s="207"/>
      <c r="I32" s="207"/>
    </row>
  </sheetData>
  <autoFilter ref="A12:G24" xr:uid="{00000000-0009-0000-0000-000006000000}"/>
  <mergeCells count="1">
    <mergeCell ref="C11:G11"/>
  </mergeCells>
  <conditionalFormatting sqref="C4 C7 E13:E24">
    <cfRule type="containsText" dxfId="6651" priority="50" operator="containsText" text="Choisie">
      <formula>NOT(ISERROR(SEARCH("Choisie",C4)))</formula>
    </cfRule>
    <cfRule type="containsText" dxfId="6650" priority="51" operator="containsText" text="clé">
      <formula>NOT(ISERROR(SEARCH("clé",C4)))</formula>
    </cfRule>
    <cfRule type="containsText" dxfId="6649" priority="52" operator="containsText" text="UTILE">
      <formula>NOT(ISERROR(SEARCH("UTILE",C4)))</formula>
    </cfRule>
  </conditionalFormatting>
  <conditionalFormatting sqref="B13:C72">
    <cfRule type="expression" dxfId="6648" priority="32">
      <formula>$B13="Z. Compétences Managériales"</formula>
    </cfRule>
    <cfRule type="expression" dxfId="6647" priority="33">
      <formula>$B13="Y. Compétences comportementales"</formula>
    </cfRule>
    <cfRule type="expression" dxfId="6646" priority="34">
      <formula>$B13="X. Digital"</formula>
    </cfRule>
    <cfRule type="expression" dxfId="6645" priority="35">
      <formula>$B13="P.  Projet"</formula>
    </cfRule>
    <cfRule type="expression" dxfId="6644" priority="36">
      <formula>$B13="O.  Communication"</formula>
    </cfRule>
    <cfRule type="expression" dxfId="6643" priority="37">
      <formula>$B13="N .  Système d'informations"</formula>
    </cfRule>
    <cfRule type="expression" dxfId="6642" priority="38">
      <formula>$B13="M.  Marketing"</formula>
    </cfRule>
    <cfRule type="expression" dxfId="6641" priority="39">
      <formula>$B13="L.  Ressources Humaines"</formula>
    </cfRule>
    <cfRule type="expression" dxfId="6640" priority="40">
      <formula>$B13="K.  Audit / Risques"</formula>
    </cfRule>
    <cfRule type="expression" dxfId="6639" priority="41">
      <formula>$B13="J.  Administration / Services Généraux"</formula>
    </cfRule>
    <cfRule type="expression" dxfId="6638" priority="42">
      <formula>$B13="I.  Immobilier"</formula>
    </cfRule>
    <cfRule type="expression" dxfId="6637" priority="43">
      <formula>$B13="H.  Finance / Contrôle de Gestion / Comptabilité"</formula>
    </cfRule>
    <cfRule type="expression" dxfId="6636" priority="44">
      <formula>$B13="G.  Achats"</formula>
    </cfRule>
    <cfRule type="expression" dxfId="6635" priority="45">
      <formula>$B13="F.  Entreprises"</formula>
    </cfRule>
    <cfRule type="expression" dxfId="6634" priority="46">
      <formula>$B13="E. Excellence opérationnelle  Banque de détail"</formula>
    </cfRule>
    <cfRule type="expression" dxfId="6633" priority="47">
      <formula>$B13="D. Excellence opérationnelle Expertise transverse"</formula>
    </cfRule>
    <cfRule type="expression" dxfId="6632" priority="48">
      <formula>$B13="C. Gestion des risques"</formula>
    </cfRule>
    <cfRule type="expression" dxfId="6631" priority="49">
      <formula>$B13="B. Vente, Conseil"</formula>
    </cfRule>
    <cfRule type="expression" dxfId="6630" priority="53">
      <formula>$B13="A. Accueil, orientation"</formula>
    </cfRule>
  </conditionalFormatting>
  <conditionalFormatting sqref="C8 C10">
    <cfRule type="containsText" dxfId="6629" priority="29" operator="containsText" text="Choisie">
      <formula>NOT(ISERROR(SEARCH("Choisie",C8)))</formula>
    </cfRule>
    <cfRule type="containsText" dxfId="6628" priority="30" operator="containsText" text="clé">
      <formula>NOT(ISERROR(SEARCH("clé",C8)))</formula>
    </cfRule>
    <cfRule type="containsText" dxfId="6627" priority="31" operator="containsText" text="UTILE">
      <formula>NOT(ISERROR(SEARCH("UTILE",C8)))</formula>
    </cfRule>
  </conditionalFormatting>
  <conditionalFormatting sqref="F25:F27">
    <cfRule type="expression" dxfId="6626" priority="10">
      <formula>$B25="Z. Compétences Managériales"</formula>
    </cfRule>
    <cfRule type="expression" dxfId="6625" priority="11">
      <formula>$B25="Y. Compétences comportementales"</formula>
    </cfRule>
    <cfRule type="expression" dxfId="6624" priority="12">
      <formula>$B25="X. Digital"</formula>
    </cfRule>
    <cfRule type="expression" dxfId="6623" priority="13">
      <formula>$B25="P.  Projet"</formula>
    </cfRule>
    <cfRule type="expression" dxfId="6622" priority="14">
      <formula>$B25="O.  Communication"</formula>
    </cfRule>
    <cfRule type="expression" dxfId="6621" priority="15">
      <formula>$B25="N .  Système d'informations"</formula>
    </cfRule>
    <cfRule type="expression" dxfId="6620" priority="16">
      <formula>$B25="M.  Marketing"</formula>
    </cfRule>
    <cfRule type="expression" dxfId="6619" priority="17">
      <formula>$B25="L.  Ressources Humaines"</formula>
    </cfRule>
    <cfRule type="expression" dxfId="6618" priority="18">
      <formula>$B25="K.  Audit / Risques"</formula>
    </cfRule>
    <cfRule type="expression" dxfId="6617" priority="19">
      <formula>$B25="J.  Administration / Services Généraux"</formula>
    </cfRule>
    <cfRule type="expression" dxfId="6616" priority="20">
      <formula>$B25="I.  Immobilier"</formula>
    </cfRule>
    <cfRule type="expression" dxfId="6615" priority="21">
      <formula>$B25="H.  Finance / Contrôle de Gestion / Comptabilité"</formula>
    </cfRule>
    <cfRule type="expression" dxfId="6614" priority="22">
      <formula>$B25="G.  Achats"</formula>
    </cfRule>
    <cfRule type="expression" dxfId="6613" priority="23">
      <formula>$B25="F.  Entreprises"</formula>
    </cfRule>
    <cfRule type="expression" dxfId="6612" priority="24">
      <formula>$B25="E. Excellence opérationnelle  Banque de détail"</formula>
    </cfRule>
    <cfRule type="expression" dxfId="6611" priority="25">
      <formula>$B25="D. Excellence opérationnelle Expertise transverse"</formula>
    </cfRule>
    <cfRule type="expression" dxfId="6610" priority="26">
      <formula>$B25="C. Gestion des risques"</formula>
    </cfRule>
    <cfRule type="expression" dxfId="6609" priority="27">
      <formula>$B25="B. Vente, Conseil"</formula>
    </cfRule>
    <cfRule type="expression" dxfId="6608" priority="28">
      <formula>$B25="A. Accueil, orientation"</formula>
    </cfRule>
  </conditionalFormatting>
  <conditionalFormatting sqref="E14">
    <cfRule type="containsText" dxfId="6607" priority="1" operator="containsText" text="Choisie">
      <formula>NOT(ISERROR(SEARCH("Choisie",E14)))</formula>
    </cfRule>
    <cfRule type="containsText" dxfId="6606" priority="2" operator="containsText" text="clé">
      <formula>NOT(ISERROR(SEARCH("clé",E14)))</formula>
    </cfRule>
    <cfRule type="containsText" dxfId="6605" priority="3" operator="containsText" text="UTILE">
      <formula>NOT(ISERROR(SEARCH("UTILE",E14)))</formula>
    </cfRule>
  </conditionalFormatting>
  <printOptions horizontalCentered="1"/>
  <pageMargins left="0.23622047244094491" right="0.23622047244094491" top="0.74803149606299213" bottom="0.74803149606299213" header="0" footer="0"/>
  <pageSetup paperSize="9" scale="70" fitToHeight="0" orientation="portrait" r:id="rId1"/>
  <headerFooter>
    <oddFooter>&amp;C&amp;1#&amp;"Calibri"&amp;10&amp;K0078D7C1 - Interne</oddFoot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116">
    <tabColor rgb="FF7030A0"/>
    <pageSetUpPr fitToPage="1"/>
  </sheetPr>
  <dimension ref="A1:I35"/>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27082 - ENCADRANT DE PROXIMITE III.3</v>
      </c>
      <c r="E4" s="271"/>
      <c r="F4" s="271"/>
      <c r="G4" s="272" t="str">
        <f ca="1">HYPERLINK("#Matrice!"&amp;ADDRESS(3,4+MATCH(D4,Matrice!$E$3:$AOP$3,0)),"Go")</f>
        <v>Go</v>
      </c>
    </row>
    <row r="5" spans="1:7" s="278" customFormat="1" ht="21" customHeight="1">
      <c r="A5" s="273"/>
      <c r="B5" s="274"/>
      <c r="C5" s="275" t="s">
        <v>403</v>
      </c>
      <c r="D5" s="276" t="str">
        <f ca="1">VLOOKUP($G$5,Répertoire_des_fonctions!$A$7:$E$780,2,0)</f>
        <v>MANAGEMENT ET DEVELOPPEMENT COMMERCIAL</v>
      </c>
      <c r="E5" s="277"/>
      <c r="F5" s="276" t="s">
        <v>1986</v>
      </c>
      <c r="G5" s="276" t="str">
        <f ca="1">RIGHT(CELL("filename",A1),LEN(CELL("filename",A1))-SEARCH("]",CELL("filename",A1)))</f>
        <v>27082</v>
      </c>
    </row>
    <row r="6" spans="1:7" s="278" customFormat="1" ht="21" customHeight="1">
      <c r="A6" s="273"/>
      <c r="B6" s="274"/>
      <c r="C6" s="275" t="s">
        <v>404</v>
      </c>
      <c r="D6" s="276" t="str">
        <f ca="1">VLOOKUP($G$5,Répertoire_des_fonctions!$A$7:$E$780,3,0)</f>
        <v>MANAGER ESPACE DE VENTE</v>
      </c>
      <c r="E6" s="277"/>
      <c r="F6" s="276" t="s">
        <v>1987</v>
      </c>
      <c r="G6" s="276" t="str">
        <f ca="1">VLOOKUP($G$5,Répertoire_des_fonctions!$A$7:$E$780,5,0)</f>
        <v>III.3</v>
      </c>
    </row>
    <row r="7" spans="1:7" s="248" customFormat="1" ht="8.25" customHeight="1">
      <c r="A7" s="268"/>
      <c r="B7" s="279"/>
      <c r="C7" s="662"/>
      <c r="D7" s="285"/>
      <c r="E7" s="282"/>
    </row>
    <row r="8" spans="1:7" s="248" customFormat="1" ht="18" customHeight="1">
      <c r="A8" s="268"/>
      <c r="B8" s="279"/>
      <c r="C8" s="414" t="s">
        <v>1988</v>
      </c>
      <c r="D8" s="270"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3" customHeight="1">
      <c r="A12" s="239" t="s">
        <v>959</v>
      </c>
      <c r="B12" s="240" t="s">
        <v>1982</v>
      </c>
      <c r="C12" s="241" t="s">
        <v>432</v>
      </c>
      <c r="D12" s="241" t="s">
        <v>431</v>
      </c>
      <c r="E12" s="241" t="s">
        <v>1997</v>
      </c>
      <c r="F12" s="300" t="s">
        <v>2056</v>
      </c>
      <c r="G12" s="242" t="s">
        <v>1984</v>
      </c>
    </row>
    <row r="13" spans="1:7" s="248" customFormat="1" ht="51">
      <c r="A13" s="244"/>
      <c r="B13" s="423"/>
      <c r="C13" s="677" t="s">
        <v>2144</v>
      </c>
      <c r="D13" s="684" t="s">
        <v>2145</v>
      </c>
      <c r="E13" s="689" t="s">
        <v>990</v>
      </c>
      <c r="F13" s="430" t="s">
        <v>1996</v>
      </c>
      <c r="G13" s="469"/>
    </row>
    <row r="14" spans="1:7" s="248" customFormat="1" ht="68">
      <c r="A14" s="244"/>
      <c r="B14" s="423"/>
      <c r="C14" s="679" t="s">
        <v>1</v>
      </c>
      <c r="D14" s="685" t="s">
        <v>407</v>
      </c>
      <c r="E14" s="692" t="s">
        <v>996</v>
      </c>
      <c r="F14" s="432" t="s">
        <v>1996</v>
      </c>
      <c r="G14" s="470"/>
    </row>
    <row r="15" spans="1:7" s="248" customFormat="1" ht="68">
      <c r="A15" s="244"/>
      <c r="B15" s="423"/>
      <c r="C15" s="679" t="s">
        <v>3</v>
      </c>
      <c r="D15" s="685" t="s">
        <v>604</v>
      </c>
      <c r="E15" s="692" t="s">
        <v>1006</v>
      </c>
      <c r="F15" s="432" t="s">
        <v>1996</v>
      </c>
      <c r="G15" s="470"/>
    </row>
    <row r="16" spans="1:7" s="248" customFormat="1" ht="85">
      <c r="A16" s="244"/>
      <c r="B16" s="423"/>
      <c r="C16" s="679" t="s">
        <v>7</v>
      </c>
      <c r="D16" s="685" t="s">
        <v>2224</v>
      </c>
      <c r="E16" s="692" t="s">
        <v>1031</v>
      </c>
      <c r="F16" s="432" t="s">
        <v>1996</v>
      </c>
      <c r="G16" s="470"/>
    </row>
    <row r="17" spans="1:9" s="248" customFormat="1" ht="51">
      <c r="A17" s="244"/>
      <c r="B17" s="423"/>
      <c r="C17" s="679" t="s">
        <v>2207</v>
      </c>
      <c r="D17" s="685" t="s">
        <v>2257</v>
      </c>
      <c r="E17" s="692" t="s">
        <v>1118</v>
      </c>
      <c r="F17" s="432" t="s">
        <v>1996</v>
      </c>
      <c r="G17" s="470"/>
    </row>
    <row r="18" spans="1:9" s="248" customFormat="1" ht="51">
      <c r="A18" s="244"/>
      <c r="B18" s="423"/>
      <c r="C18" s="679" t="s">
        <v>38</v>
      </c>
      <c r="D18" s="685" t="s">
        <v>505</v>
      </c>
      <c r="E18" s="692" t="s">
        <v>1178</v>
      </c>
      <c r="F18" s="432" t="s">
        <v>1996</v>
      </c>
      <c r="G18" s="470"/>
    </row>
    <row r="19" spans="1:9" s="248" customFormat="1" ht="68">
      <c r="A19" s="244"/>
      <c r="B19" s="423"/>
      <c r="C19" s="679" t="s">
        <v>2129</v>
      </c>
      <c r="D19" s="685" t="s">
        <v>2134</v>
      </c>
      <c r="E19" s="692" t="s">
        <v>1483</v>
      </c>
      <c r="F19" s="432" t="s">
        <v>1996</v>
      </c>
      <c r="G19" s="470"/>
    </row>
    <row r="20" spans="1:9" s="248" customFormat="1" ht="68">
      <c r="A20" s="244"/>
      <c r="B20" s="423"/>
      <c r="C20" s="679" t="s">
        <v>189</v>
      </c>
      <c r="D20" s="685" t="s">
        <v>2143</v>
      </c>
      <c r="E20" s="692" t="s">
        <v>1536</v>
      </c>
      <c r="F20" s="432" t="s">
        <v>1996</v>
      </c>
      <c r="G20" s="470"/>
    </row>
    <row r="21" spans="1:9" s="248" customFormat="1" ht="68">
      <c r="A21" s="244"/>
      <c r="B21" s="423"/>
      <c r="C21" s="679" t="s">
        <v>181</v>
      </c>
      <c r="D21" s="685" t="s">
        <v>2135</v>
      </c>
      <c r="E21" s="692" t="s">
        <v>1489</v>
      </c>
      <c r="F21" s="432" t="s">
        <v>1996</v>
      </c>
      <c r="G21" s="470"/>
    </row>
    <row r="22" spans="1:9" s="248" customFormat="1" ht="102">
      <c r="A22" s="244"/>
      <c r="B22" s="423" t="str">
        <f>IFERROR(VLOOKUP($A22,Référentiel_de_Compétences!$B$7:$E$700,2,0),"")</f>
        <v/>
      </c>
      <c r="C22" s="679" t="s">
        <v>2130</v>
      </c>
      <c r="D22" s="685" t="s">
        <v>2137</v>
      </c>
      <c r="E22" s="692" t="s">
        <v>1495</v>
      </c>
      <c r="F22" s="432" t="s">
        <v>1996</v>
      </c>
      <c r="G22" s="470"/>
    </row>
    <row r="23" spans="1:9" s="248" customFormat="1" ht="85">
      <c r="A23" s="244"/>
      <c r="B23" s="423" t="str">
        <f>IFERROR(VLOOKUP($A23,Référentiel_de_Compétences!$B$7:$E$700,2,0),"")</f>
        <v/>
      </c>
      <c r="C23" s="681" t="s">
        <v>184</v>
      </c>
      <c r="D23" s="686" t="s">
        <v>2136</v>
      </c>
      <c r="E23" s="695" t="s">
        <v>1507</v>
      </c>
      <c r="F23" s="434" t="s">
        <v>1996</v>
      </c>
      <c r="G23" s="471"/>
    </row>
    <row r="24" spans="1:9" ht="27.75" customHeight="1">
      <c r="C24" s="260" t="s">
        <v>1992</v>
      </c>
      <c r="D24" s="668"/>
      <c r="E24" s="484"/>
      <c r="F24" s="260" t="s">
        <v>1992</v>
      </c>
      <c r="G24" s="301"/>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c r="E32" s="379"/>
    </row>
    <row r="33" spans="5:5">
      <c r="E33" s="379"/>
    </row>
    <row r="34" spans="5:5">
      <c r="E34" s="379"/>
    </row>
    <row r="35" spans="5:5">
      <c r="E35" s="379"/>
    </row>
  </sheetData>
  <sheetProtection algorithmName="SHA-512" hashValue="9kfEQtBCgaFYHdlSE5XfC22BeQUM+KpZE8koKKQOeysxwHEciv5TB7U992uJgiceKm262QN/2v82ZfTMgRsfLQ==" saltValue="PMom7nnrXRnykAZvrCuipw==" spinCount="100000" sheet="1" objects="1" scenarios="1"/>
  <autoFilter ref="A12:G23" xr:uid="{00000000-0009-0000-0000-000045000000}"/>
  <mergeCells count="1">
    <mergeCell ref="C11:G11"/>
  </mergeCells>
  <conditionalFormatting sqref="C4 C7 E13:E23">
    <cfRule type="containsText" dxfId="3538" priority="44" operator="containsText" text="Choisie">
      <formula>NOT(ISERROR(SEARCH("Choisie",C4)))</formula>
    </cfRule>
    <cfRule type="containsText" dxfId="3537" priority="45" operator="containsText" text="clé">
      <formula>NOT(ISERROR(SEARCH("clé",C4)))</formula>
    </cfRule>
    <cfRule type="containsText" dxfId="3536" priority="46" operator="containsText" text="UTILE">
      <formula>NOT(ISERROR(SEARCH("UTILE",C4)))</formula>
    </cfRule>
  </conditionalFormatting>
  <conditionalFormatting sqref="B13:C71">
    <cfRule type="expression" dxfId="3535" priority="26">
      <formula>$B13="Z. Compétences Managériales"</formula>
    </cfRule>
    <cfRule type="expression" dxfId="3534" priority="27">
      <formula>$B13="Y. Compétences comportementales"</formula>
    </cfRule>
    <cfRule type="expression" dxfId="3533" priority="28">
      <formula>$B13="X. Digital"</formula>
    </cfRule>
    <cfRule type="expression" dxfId="3532" priority="29">
      <formula>$B13="P.  Projet"</formula>
    </cfRule>
    <cfRule type="expression" dxfId="3531" priority="30">
      <formula>$B13="O.  Communication"</formula>
    </cfRule>
    <cfRule type="expression" dxfId="3530" priority="31">
      <formula>$B13="N .  Système d'informations"</formula>
    </cfRule>
    <cfRule type="expression" dxfId="3529" priority="32">
      <formula>$B13="M.  Marketing"</formula>
    </cfRule>
    <cfRule type="expression" dxfId="3528" priority="33">
      <formula>$B13="L.  Ressources Humaines"</formula>
    </cfRule>
    <cfRule type="expression" dxfId="3527" priority="34">
      <formula>$B13="K.  Audit / Risques"</formula>
    </cfRule>
    <cfRule type="expression" dxfId="3526" priority="35">
      <formula>$B13="J.  Administration / Services Généraux"</formula>
    </cfRule>
    <cfRule type="expression" dxfId="3525" priority="36">
      <formula>$B13="I.  Immobilier"</formula>
    </cfRule>
    <cfRule type="expression" dxfId="3524" priority="37">
      <formula>$B13="H.  Finance / Contrôle de Gestion / Comptabilité"</formula>
    </cfRule>
    <cfRule type="expression" dxfId="3523" priority="38">
      <formula>$B13="G.  Achats"</formula>
    </cfRule>
    <cfRule type="expression" dxfId="3522" priority="39">
      <formula>$B13="F.  Entreprises"</formula>
    </cfRule>
    <cfRule type="expression" dxfId="3521" priority="40">
      <formula>$B13="E. Excellence opérationnelle  Banque de détail"</formula>
    </cfRule>
    <cfRule type="expression" dxfId="3520" priority="41">
      <formula>$B13="D. Excellence opérationnelle Expertise transverse"</formula>
    </cfRule>
    <cfRule type="expression" dxfId="3519" priority="42">
      <formula>$B13="C. Gestion des risques"</formula>
    </cfRule>
    <cfRule type="expression" dxfId="3518" priority="43">
      <formula>$B13="B. Vente, Conseil"</formula>
    </cfRule>
    <cfRule type="expression" dxfId="3517" priority="47">
      <formula>$B13="A. Accueil, orientation"</formula>
    </cfRule>
  </conditionalFormatting>
  <conditionalFormatting sqref="C8 C10">
    <cfRule type="containsText" dxfId="3516" priority="23" operator="containsText" text="Choisie">
      <formula>NOT(ISERROR(SEARCH("Choisie",C8)))</formula>
    </cfRule>
    <cfRule type="containsText" dxfId="3515" priority="24" operator="containsText" text="clé">
      <formula>NOT(ISERROR(SEARCH("clé",C8)))</formula>
    </cfRule>
    <cfRule type="containsText" dxfId="3514" priority="25" operator="containsText" text="UTILE">
      <formula>NOT(ISERROR(SEARCH("UTILE",C8)))</formula>
    </cfRule>
  </conditionalFormatting>
  <conditionalFormatting sqref="F24:F26">
    <cfRule type="expression" dxfId="3513" priority="4">
      <formula>$B24="Z. Compétences Managériales"</formula>
    </cfRule>
    <cfRule type="expression" dxfId="3512" priority="5">
      <formula>$B24="Y. Compétences comportementales"</formula>
    </cfRule>
    <cfRule type="expression" dxfId="3511" priority="6">
      <formula>$B24="X. Digital"</formula>
    </cfRule>
    <cfRule type="expression" dxfId="3510" priority="7">
      <formula>$B24="P.  Projet"</formula>
    </cfRule>
    <cfRule type="expression" dxfId="3509" priority="8">
      <formula>$B24="O.  Communication"</formula>
    </cfRule>
    <cfRule type="expression" dxfId="3508" priority="9">
      <formula>$B24="N .  Système d'informations"</formula>
    </cfRule>
    <cfRule type="expression" dxfId="3507" priority="10">
      <formula>$B24="M.  Marketing"</formula>
    </cfRule>
    <cfRule type="expression" dxfId="3506" priority="11">
      <formula>$B24="L.  Ressources Humaines"</formula>
    </cfRule>
    <cfRule type="expression" dxfId="3505" priority="12">
      <formula>$B24="K.  Audit / Risques"</formula>
    </cfRule>
    <cfRule type="expression" dxfId="3504" priority="13">
      <formula>$B24="J.  Administration / Services Généraux"</formula>
    </cfRule>
    <cfRule type="expression" dxfId="3503" priority="14">
      <formula>$B24="I.  Immobilier"</formula>
    </cfRule>
    <cfRule type="expression" dxfId="3502" priority="15">
      <formula>$B24="H.  Finance / Contrôle de Gestion / Comptabilité"</formula>
    </cfRule>
    <cfRule type="expression" dxfId="3501" priority="16">
      <formula>$B24="G.  Achats"</formula>
    </cfRule>
    <cfRule type="expression" dxfId="3500" priority="17">
      <formula>$B24="F.  Entreprises"</formula>
    </cfRule>
    <cfRule type="expression" dxfId="3499" priority="18">
      <formula>$B24="E. Excellence opérationnelle  Banque de détail"</formula>
    </cfRule>
    <cfRule type="expression" dxfId="3498" priority="19">
      <formula>$B24="D. Excellence opérationnelle Expertise transverse"</formula>
    </cfRule>
    <cfRule type="expression" dxfId="3497" priority="20">
      <formula>$B24="C. Gestion des risques"</formula>
    </cfRule>
    <cfRule type="expression" dxfId="3496" priority="21">
      <formula>$B24="B. Vente, Conseil"</formula>
    </cfRule>
    <cfRule type="expression" dxfId="3495" priority="22">
      <formula>$B24="A.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117">
    <tabColor rgb="FF7030A0"/>
    <pageSetUpPr fitToPage="1"/>
  </sheetPr>
  <dimension ref="A1:I37"/>
  <sheetViews>
    <sheetView showGridLines="0" topLeftCell="C1" zoomScale="90" zoomScaleNormal="90" workbookViewId="0">
      <selection activeCell="D12" sqref="D12"/>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29858 - RESPONSABLE ESPACE COMMERCIAL III.3</v>
      </c>
      <c r="E4" s="271"/>
      <c r="F4" s="271"/>
      <c r="G4" s="272" t="str">
        <f ca="1">HYPERLINK("#Matrice!"&amp;ADDRESS(3,4+MATCH(D4,Matrice!$E$3:$AOP$3,0)),"Go")</f>
        <v>Go</v>
      </c>
    </row>
    <row r="5" spans="1:7" s="278" customFormat="1" ht="21" customHeight="1">
      <c r="A5" s="273"/>
      <c r="B5" s="274"/>
      <c r="C5" s="275" t="s">
        <v>403</v>
      </c>
      <c r="D5" s="276" t="str">
        <f ca="1">VLOOKUP($G$5,Répertoire_des_fonctions!$A$7:$E$780,2,0)</f>
        <v>MANAGEMENT ET DEVELOPPEMENT COMMERCIAL</v>
      </c>
      <c r="E5" s="277"/>
      <c r="F5" s="276" t="s">
        <v>1986</v>
      </c>
      <c r="G5" s="276" t="str">
        <f ca="1">RIGHT(CELL("filename",A1),LEN(CELL("filename",A1))-SEARCH("]",CELL("filename",A1)))</f>
        <v>29858</v>
      </c>
    </row>
    <row r="6" spans="1:7" s="278" customFormat="1" ht="21" customHeight="1">
      <c r="A6" s="273"/>
      <c r="B6" s="274"/>
      <c r="C6" s="275" t="s">
        <v>404</v>
      </c>
      <c r="D6" s="276" t="str">
        <f ca="1">VLOOKUP($G$5,Répertoire_des_fonctions!$A$7:$E$780,3,0)</f>
        <v>MANAGER ESPACE DE VENTE</v>
      </c>
      <c r="E6" s="277"/>
      <c r="F6" s="276" t="s">
        <v>1987</v>
      </c>
      <c r="G6" s="276" t="str">
        <f ca="1">VLOOKUP($G$5,Répertoire_des_fonctions!$A$7:$E$780,5,0)</f>
        <v>III.3</v>
      </c>
    </row>
    <row r="7" spans="1:7" s="248" customFormat="1" ht="6.75" customHeight="1">
      <c r="A7" s="230"/>
      <c r="B7" s="279"/>
      <c r="C7" s="676"/>
      <c r="D7" s="281"/>
      <c r="E7" s="282"/>
    </row>
    <row r="8" spans="1:7" s="248" customFormat="1" ht="24" customHeight="1">
      <c r="A8" s="268"/>
      <c r="B8" s="279"/>
      <c r="C8" s="414" t="s">
        <v>1988</v>
      </c>
      <c r="D8" s="270" t="s">
        <v>1991</v>
      </c>
      <c r="E8" s="375" t="s">
        <v>1989</v>
      </c>
      <c r="F8" s="271"/>
      <c r="G8" s="283"/>
    </row>
    <row r="9" spans="1:7" s="248" customFormat="1" ht="24"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5" customHeight="1">
      <c r="A12" s="239" t="s">
        <v>959</v>
      </c>
      <c r="B12" s="240" t="s">
        <v>1982</v>
      </c>
      <c r="C12" s="263" t="s">
        <v>432</v>
      </c>
      <c r="D12" s="263" t="s">
        <v>431</v>
      </c>
      <c r="E12" s="264" t="s">
        <v>1997</v>
      </c>
      <c r="F12" s="242" t="s">
        <v>2054</v>
      </c>
      <c r="G12" s="242" t="s">
        <v>1984</v>
      </c>
    </row>
    <row r="13" spans="1:7" s="248" customFormat="1" ht="32">
      <c r="A13" s="244"/>
      <c r="B13" s="423" t="str">
        <f>IFERROR(VLOOKUP($A13,Référentiel_de_Compétences!$B$7:$E$700,2,0),"")</f>
        <v/>
      </c>
      <c r="C13" s="687" t="s">
        <v>2144</v>
      </c>
      <c r="D13" s="688" t="s">
        <v>2145</v>
      </c>
      <c r="E13" s="689" t="s">
        <v>991</v>
      </c>
      <c r="F13" s="430" t="s">
        <v>1996</v>
      </c>
      <c r="G13" s="580"/>
    </row>
    <row r="14" spans="1:7" s="248" customFormat="1" ht="64">
      <c r="A14" s="244"/>
      <c r="B14" s="423"/>
      <c r="C14" s="690" t="s">
        <v>7</v>
      </c>
      <c r="D14" s="691" t="s">
        <v>2224</v>
      </c>
      <c r="E14" s="692" t="s">
        <v>1032</v>
      </c>
      <c r="F14" s="432" t="s">
        <v>1996</v>
      </c>
      <c r="G14" s="581"/>
    </row>
    <row r="15" spans="1:7" s="248" customFormat="1" ht="32">
      <c r="A15" s="244"/>
      <c r="B15" s="423"/>
      <c r="C15" s="690" t="s">
        <v>2207</v>
      </c>
      <c r="D15" s="691" t="s">
        <v>2257</v>
      </c>
      <c r="E15" s="692" t="s">
        <v>1119</v>
      </c>
      <c r="F15" s="432" t="s">
        <v>1996</v>
      </c>
      <c r="G15" s="581"/>
    </row>
    <row r="16" spans="1:7" s="248" customFormat="1" ht="32">
      <c r="A16" s="244"/>
      <c r="B16" s="423"/>
      <c r="C16" s="690" t="s">
        <v>2152</v>
      </c>
      <c r="D16" s="691" t="s">
        <v>426</v>
      </c>
      <c r="E16" s="692" t="s">
        <v>1153</v>
      </c>
      <c r="F16" s="432" t="s">
        <v>1996</v>
      </c>
      <c r="G16" s="581"/>
    </row>
    <row r="17" spans="1:9" s="248" customFormat="1" ht="64">
      <c r="A17" s="244"/>
      <c r="B17" s="423"/>
      <c r="C17" s="690" t="s">
        <v>34</v>
      </c>
      <c r="D17" s="691" t="s">
        <v>635</v>
      </c>
      <c r="E17" s="692" t="s">
        <v>1157</v>
      </c>
      <c r="F17" s="432" t="s">
        <v>1996</v>
      </c>
      <c r="G17" s="581"/>
    </row>
    <row r="18" spans="1:9" s="248" customFormat="1" ht="48">
      <c r="A18" s="244"/>
      <c r="B18" s="423"/>
      <c r="C18" s="690" t="s">
        <v>38</v>
      </c>
      <c r="D18" s="691" t="s">
        <v>505</v>
      </c>
      <c r="E18" s="692" t="s">
        <v>1179</v>
      </c>
      <c r="F18" s="432" t="s">
        <v>1996</v>
      </c>
      <c r="G18" s="581"/>
    </row>
    <row r="19" spans="1:9" s="248" customFormat="1" ht="64">
      <c r="A19" s="244"/>
      <c r="B19" s="423"/>
      <c r="C19" s="690" t="s">
        <v>175</v>
      </c>
      <c r="D19" s="691" t="s">
        <v>621</v>
      </c>
      <c r="E19" s="692" t="s">
        <v>1462</v>
      </c>
      <c r="F19" s="432" t="s">
        <v>1996</v>
      </c>
      <c r="G19" s="581"/>
    </row>
    <row r="20" spans="1:9" s="248" customFormat="1" ht="64">
      <c r="A20" s="244"/>
      <c r="B20" s="423" t="str">
        <f>IFERROR(VLOOKUP($A20,Référentiel_de_Compétences!$B$7:$E$700,2,0),"")</f>
        <v/>
      </c>
      <c r="C20" s="690" t="s">
        <v>2129</v>
      </c>
      <c r="D20" s="691" t="s">
        <v>2134</v>
      </c>
      <c r="E20" s="692" t="s">
        <v>1484</v>
      </c>
      <c r="F20" s="432" t="s">
        <v>1996</v>
      </c>
      <c r="G20" s="581"/>
    </row>
    <row r="21" spans="1:9" s="248" customFormat="1" ht="64">
      <c r="A21" s="244"/>
      <c r="B21" s="423" t="str">
        <f>IFERROR(VLOOKUP($A21,Référentiel_de_Compétences!$B$7:$E$700,2,0),"")</f>
        <v/>
      </c>
      <c r="C21" s="690" t="s">
        <v>181</v>
      </c>
      <c r="D21" s="691" t="s">
        <v>2135</v>
      </c>
      <c r="E21" s="692" t="s">
        <v>1490</v>
      </c>
      <c r="F21" s="432" t="s">
        <v>1996</v>
      </c>
      <c r="G21" s="581"/>
    </row>
    <row r="22" spans="1:9" s="248" customFormat="1" ht="128">
      <c r="A22" s="244"/>
      <c r="B22" s="423" t="str">
        <f>IFERROR(VLOOKUP($A22,Référentiel_de_Compétences!$B$7:$E$700,2,0),"")</f>
        <v/>
      </c>
      <c r="C22" s="690" t="s">
        <v>192</v>
      </c>
      <c r="D22" s="691" t="s">
        <v>2230</v>
      </c>
      <c r="E22" s="692" t="s">
        <v>1548</v>
      </c>
      <c r="F22" s="432" t="s">
        <v>1996</v>
      </c>
      <c r="G22" s="581"/>
    </row>
    <row r="23" spans="1:9" s="248" customFormat="1" ht="96">
      <c r="A23" s="244"/>
      <c r="B23" s="423" t="str">
        <f>IFERROR(VLOOKUP($A23,Référentiel_de_Compétences!$B$7:$E$700,2,0),"")</f>
        <v/>
      </c>
      <c r="C23" s="690" t="s">
        <v>193</v>
      </c>
      <c r="D23" s="691" t="s">
        <v>2223</v>
      </c>
      <c r="E23" s="692" t="s">
        <v>1553</v>
      </c>
      <c r="F23" s="432" t="s">
        <v>1996</v>
      </c>
      <c r="G23" s="581"/>
    </row>
    <row r="24" spans="1:9" s="248" customFormat="1" ht="80">
      <c r="A24" s="244"/>
      <c r="B24" s="423" t="str">
        <f>IFERROR(VLOOKUP($A24,Référentiel_de_Compétences!$B$7:$E$700,2,0),"")</f>
        <v/>
      </c>
      <c r="C24" s="690" t="s">
        <v>2130</v>
      </c>
      <c r="D24" s="691" t="s">
        <v>2137</v>
      </c>
      <c r="E24" s="692" t="s">
        <v>1496</v>
      </c>
      <c r="F24" s="432" t="s">
        <v>1996</v>
      </c>
      <c r="G24" s="581"/>
    </row>
    <row r="25" spans="1:9" s="248" customFormat="1" ht="65" thickBot="1">
      <c r="A25" s="244"/>
      <c r="B25" s="423" t="str">
        <f>IFERROR(VLOOKUP($A25,Référentiel_de_Compétences!$B$7:$E$700,2,0),"")</f>
        <v/>
      </c>
      <c r="C25" s="721" t="s">
        <v>184</v>
      </c>
      <c r="D25" s="707" t="s">
        <v>2136</v>
      </c>
      <c r="E25" s="708" t="s">
        <v>1508</v>
      </c>
      <c r="F25" s="445" t="s">
        <v>1996</v>
      </c>
      <c r="G25" s="582"/>
    </row>
    <row r="26" spans="1:9" ht="27.75" customHeight="1">
      <c r="C26" s="260" t="s">
        <v>1992</v>
      </c>
      <c r="D26" s="285"/>
      <c r="E26" s="379"/>
      <c r="F26" s="260" t="s">
        <v>1992</v>
      </c>
    </row>
    <row r="27" spans="1:9" s="210" customFormat="1">
      <c r="A27" s="207"/>
      <c r="B27" s="208"/>
      <c r="C27" s="260" t="s">
        <v>1993</v>
      </c>
      <c r="D27" s="285"/>
      <c r="E27" s="379"/>
      <c r="F27" s="260" t="s">
        <v>1995</v>
      </c>
      <c r="G27" s="207"/>
      <c r="H27" s="207"/>
      <c r="I27" s="207"/>
    </row>
    <row r="28" spans="1:9" s="210" customFormat="1">
      <c r="A28" s="207"/>
      <c r="B28" s="208"/>
      <c r="C28" s="669" t="s">
        <v>1994</v>
      </c>
      <c r="D28" s="285"/>
      <c r="E28" s="379"/>
      <c r="F28" s="262" t="s">
        <v>1994</v>
      </c>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row r="32" spans="1:9" s="210" customFormat="1">
      <c r="A32" s="207"/>
      <c r="B32" s="208"/>
      <c r="C32" s="279"/>
      <c r="D32" s="285"/>
      <c r="E32" s="379"/>
      <c r="F32" s="207"/>
      <c r="G32" s="207"/>
      <c r="H32" s="207"/>
      <c r="I32" s="207"/>
    </row>
    <row r="33" spans="1:9" s="210" customFormat="1">
      <c r="A33" s="207"/>
      <c r="B33" s="208"/>
      <c r="C33" s="279"/>
      <c r="D33" s="285"/>
      <c r="E33" s="379"/>
      <c r="F33" s="207"/>
      <c r="G33" s="207"/>
      <c r="H33" s="207"/>
      <c r="I33" s="207"/>
    </row>
    <row r="34" spans="1:9">
      <c r="E34" s="379"/>
    </row>
    <row r="35" spans="1:9">
      <c r="E35" s="379"/>
    </row>
    <row r="36" spans="1:9">
      <c r="E36" s="379"/>
    </row>
    <row r="37" spans="1:9">
      <c r="E37" s="379"/>
    </row>
  </sheetData>
  <sheetProtection algorithmName="SHA-512" hashValue="axlPNqEntBv1rMHhuNT0CYmL+7M/Kd9Lu0rRVibee7GfgTPn0a62YAbyBU+4oE4qbA1irK3pbBXXPs8MFa+N7A==" saltValue="pOKF3igafx8lIxR7F4YsFg==" spinCount="100000" sheet="1" objects="1" scenarios="1"/>
  <autoFilter ref="A12:G25" xr:uid="{00000000-0009-0000-0000-000046000000}"/>
  <mergeCells count="1">
    <mergeCell ref="C11:G11"/>
  </mergeCells>
  <conditionalFormatting sqref="C4 C7 E13:E25">
    <cfRule type="containsText" dxfId="3494" priority="44" operator="containsText" text="Choisie">
      <formula>NOT(ISERROR(SEARCH("Choisie",C4)))</formula>
    </cfRule>
    <cfRule type="containsText" dxfId="3493" priority="45" operator="containsText" text="clé">
      <formula>NOT(ISERROR(SEARCH("clé",C4)))</formula>
    </cfRule>
    <cfRule type="containsText" dxfId="3492" priority="46" operator="containsText" text="UTILE">
      <formula>NOT(ISERROR(SEARCH("UTILE",C4)))</formula>
    </cfRule>
  </conditionalFormatting>
  <conditionalFormatting sqref="B13:C73">
    <cfRule type="expression" dxfId="3491" priority="26">
      <formula>$B13="Z. Compétences Managériales"</formula>
    </cfRule>
    <cfRule type="expression" dxfId="3490" priority="27">
      <formula>$B13="Y. Compétences comportementales"</formula>
    </cfRule>
    <cfRule type="expression" dxfId="3489" priority="28">
      <formula>$B13="X. Digital"</formula>
    </cfRule>
    <cfRule type="expression" dxfId="3488" priority="29">
      <formula>$B13="P.  Projet"</formula>
    </cfRule>
    <cfRule type="expression" dxfId="3487" priority="30">
      <formula>$B13="O.  Communication"</formula>
    </cfRule>
    <cfRule type="expression" dxfId="3486" priority="31">
      <formula>$B13="N .  Système d'informations"</formula>
    </cfRule>
    <cfRule type="expression" dxfId="3485" priority="32">
      <formula>$B13="M.  Marketing"</formula>
    </cfRule>
    <cfRule type="expression" dxfId="3484" priority="33">
      <formula>$B13="L.  Ressources Humaines"</formula>
    </cfRule>
    <cfRule type="expression" dxfId="3483" priority="34">
      <formula>$B13="K.  Audit / Risques"</formula>
    </cfRule>
    <cfRule type="expression" dxfId="3482" priority="35">
      <formula>$B13="J.  Administration / Services Généraux"</formula>
    </cfRule>
    <cfRule type="expression" dxfId="3481" priority="36">
      <formula>$B13="I.  Immobilier"</formula>
    </cfRule>
    <cfRule type="expression" dxfId="3480" priority="37">
      <formula>$B13="H.  Finance / Contrôle de Gestion / Comptabilité"</formula>
    </cfRule>
    <cfRule type="expression" dxfId="3479" priority="38">
      <formula>$B13="G.  Achats"</formula>
    </cfRule>
    <cfRule type="expression" dxfId="3478" priority="39">
      <formula>$B13="F.  Entreprises"</formula>
    </cfRule>
    <cfRule type="expression" dxfId="3477" priority="40">
      <formula>$B13="E. Excellence opérationnelle  Banque de détail"</formula>
    </cfRule>
    <cfRule type="expression" dxfId="3476" priority="41">
      <formula>$B13="D. Excellence opérationnelle Expertise transverse"</formula>
    </cfRule>
    <cfRule type="expression" dxfId="3475" priority="42">
      <formula>$B13="C. Gestion des risques"</formula>
    </cfRule>
    <cfRule type="expression" dxfId="3474" priority="43">
      <formula>$B13="B. Vente, Conseil"</formula>
    </cfRule>
    <cfRule type="expression" dxfId="3473" priority="47">
      <formula>$B13="A. Accueil, orientation"</formula>
    </cfRule>
  </conditionalFormatting>
  <conditionalFormatting sqref="C8 C10">
    <cfRule type="containsText" dxfId="3472" priority="23" operator="containsText" text="Choisie">
      <formula>NOT(ISERROR(SEARCH("Choisie",C8)))</formula>
    </cfRule>
    <cfRule type="containsText" dxfId="3471" priority="24" operator="containsText" text="clé">
      <formula>NOT(ISERROR(SEARCH("clé",C8)))</formula>
    </cfRule>
    <cfRule type="containsText" dxfId="3470" priority="25" operator="containsText" text="UTILE">
      <formula>NOT(ISERROR(SEARCH("UTILE",C8)))</formula>
    </cfRule>
  </conditionalFormatting>
  <conditionalFormatting sqref="F26:F28">
    <cfRule type="expression" dxfId="3469" priority="4">
      <formula>$B26="Z. Compétences Managériales"</formula>
    </cfRule>
    <cfRule type="expression" dxfId="3468" priority="5">
      <formula>$B26="Y. Compétences comportementales"</formula>
    </cfRule>
    <cfRule type="expression" dxfId="3467" priority="6">
      <formula>$B26="X. Digital"</formula>
    </cfRule>
    <cfRule type="expression" dxfId="3466" priority="7">
      <formula>$B26="P.  Projet"</formula>
    </cfRule>
    <cfRule type="expression" dxfId="3465" priority="8">
      <formula>$B26="O.  Communication"</formula>
    </cfRule>
    <cfRule type="expression" dxfId="3464" priority="9">
      <formula>$B26="N .  Système d'informations"</formula>
    </cfRule>
    <cfRule type="expression" dxfId="3463" priority="10">
      <formula>$B26="M.  Marketing"</formula>
    </cfRule>
    <cfRule type="expression" dxfId="3462" priority="11">
      <formula>$B26="L.  Ressources Humaines"</formula>
    </cfRule>
    <cfRule type="expression" dxfId="3461" priority="12">
      <formula>$B26="K.  Audit / Risques"</formula>
    </cfRule>
    <cfRule type="expression" dxfId="3460" priority="13">
      <formula>$B26="J.  Administration / Services Généraux"</formula>
    </cfRule>
    <cfRule type="expression" dxfId="3459" priority="14">
      <formula>$B26="I.  Immobilier"</formula>
    </cfRule>
    <cfRule type="expression" dxfId="3458" priority="15">
      <formula>$B26="H.  Finance / Contrôle de Gestion / Comptabilité"</formula>
    </cfRule>
    <cfRule type="expression" dxfId="3457" priority="16">
      <formula>$B26="G.  Achats"</formula>
    </cfRule>
    <cfRule type="expression" dxfId="3456" priority="17">
      <formula>$B26="F.  Entreprises"</formula>
    </cfRule>
    <cfRule type="expression" dxfId="3455" priority="18">
      <formula>$B26="E. Excellence opérationnelle  Banque de détail"</formula>
    </cfRule>
    <cfRule type="expression" dxfId="3454" priority="19">
      <formula>$B26="D. Excellence opérationnelle Expertise transverse"</formula>
    </cfRule>
    <cfRule type="expression" dxfId="3453" priority="20">
      <formula>$B26="C. Gestion des risques"</formula>
    </cfRule>
    <cfRule type="expression" dxfId="3452" priority="21">
      <formula>$B26="B. Vente, Conseil"</formula>
    </cfRule>
    <cfRule type="expression" dxfId="3451" priority="22">
      <formula>$B26="A. Accueil, orientation"</formula>
    </cfRule>
  </conditionalFormatting>
  <printOptions horizontalCentered="1"/>
  <pageMargins left="0.23622047244094491" right="0.23622047244094491" top="0.74803149606299213" bottom="0.74803149606299213" header="0" footer="0"/>
  <pageSetup paperSize="9" scale="61" orientation="portrait" r:id="rId1"/>
  <headerFooter>
    <oddFooter>&amp;C&amp;1#&amp;"Calibri"&amp;10&amp;K0078D7C1 - Interne</oddFoot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119">
    <tabColor rgb="FF7030A0"/>
    <pageSetUpPr fitToPage="1"/>
  </sheetPr>
  <dimension ref="A1:I3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29855 - RESPONSABLE EXPLOITATION III.3</v>
      </c>
      <c r="E4" s="271"/>
      <c r="F4" s="271"/>
      <c r="G4" s="272" t="str">
        <f ca="1">HYPERLINK("#Matrice!"&amp;ADDRESS(3,4+MATCH(D4,Matrice!$E$3:$AOP$3,0)),"Go")</f>
        <v>Go</v>
      </c>
    </row>
    <row r="5" spans="1:7" s="278" customFormat="1" ht="21" customHeight="1">
      <c r="A5" s="273"/>
      <c r="B5" s="274"/>
      <c r="C5" s="275" t="s">
        <v>403</v>
      </c>
      <c r="D5" s="276" t="str">
        <f ca="1">VLOOKUP($G$5,Répertoire_des_fonctions!$A$7:$E$780,2,0)</f>
        <v>MANAGEMENT D UNITES OPERATIONNELLES</v>
      </c>
      <c r="E5" s="277"/>
      <c r="F5" s="276" t="s">
        <v>1986</v>
      </c>
      <c r="G5" s="276" t="str">
        <f ca="1">RIGHT(CELL("filename",A1),LEN(CELL("filename",A1))-SEARCH("]",CELL("filename",A1)))</f>
        <v>29855</v>
      </c>
    </row>
    <row r="6" spans="1:7" s="278" customFormat="1" ht="21" customHeight="1">
      <c r="A6" s="273"/>
      <c r="B6" s="274"/>
      <c r="C6" s="275" t="s">
        <v>404</v>
      </c>
      <c r="D6" s="276" t="str">
        <f ca="1">VLOOKUP($G$5,Répertoire_des_fonctions!$A$7:$E$780,3,0)</f>
        <v>MANAGER EXPLOITATION</v>
      </c>
      <c r="E6" s="277"/>
      <c r="F6" s="276" t="s">
        <v>1987</v>
      </c>
      <c r="G6" s="276" t="str">
        <f ca="1">VLOOKUP($G$5,Répertoire_des_fonctions!$A$7:$E$780,5,0)</f>
        <v>III.3</v>
      </c>
    </row>
    <row r="7" spans="1:7" s="248" customFormat="1" ht="12.5" customHeight="1">
      <c r="A7" s="268"/>
      <c r="B7" s="279"/>
      <c r="C7" s="284"/>
      <c r="D7" s="285"/>
      <c r="E7" s="282"/>
    </row>
    <row r="8" spans="1:7" s="248" customFormat="1" ht="24.5" customHeight="1">
      <c r="A8" s="268"/>
      <c r="B8" s="279"/>
      <c r="C8" s="269" t="s">
        <v>1988</v>
      </c>
      <c r="D8" s="270" t="s">
        <v>1991</v>
      </c>
      <c r="E8" s="375" t="s">
        <v>1989</v>
      </c>
      <c r="F8" s="271"/>
      <c r="G8" s="283"/>
    </row>
    <row r="9" spans="1:7" s="248" customFormat="1" ht="23.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71.25" customHeight="1">
      <c r="A12" s="239" t="s">
        <v>959</v>
      </c>
      <c r="B12" s="240" t="s">
        <v>1982</v>
      </c>
      <c r="C12" s="263" t="s">
        <v>432</v>
      </c>
      <c r="D12" s="263" t="s">
        <v>431</v>
      </c>
      <c r="E12" s="264" t="s">
        <v>1997</v>
      </c>
      <c r="F12" s="242" t="s">
        <v>2054</v>
      </c>
      <c r="G12" s="242" t="s">
        <v>1984</v>
      </c>
    </row>
    <row r="13" spans="1:7" s="248" customFormat="1" ht="34">
      <c r="A13" s="244"/>
      <c r="B13" s="423" t="str">
        <f>IFERROR(VLOOKUP($A13,Référentiel_de_Compétences!$B$7:$E$700,2,0),"")</f>
        <v/>
      </c>
      <c r="C13" s="677" t="s">
        <v>2227</v>
      </c>
      <c r="D13" s="684" t="s">
        <v>2228</v>
      </c>
      <c r="E13" s="689" t="s">
        <v>1111</v>
      </c>
      <c r="F13" s="430" t="s">
        <v>1996</v>
      </c>
      <c r="G13" s="469"/>
    </row>
    <row r="14" spans="1:7" s="248" customFormat="1" ht="51">
      <c r="A14" s="244"/>
      <c r="B14" s="423" t="str">
        <f>IFERROR(VLOOKUP($A14,Référentiel_de_Compétences!$B$7:$E$700,2,0),"")</f>
        <v/>
      </c>
      <c r="C14" s="679" t="s">
        <v>2207</v>
      </c>
      <c r="D14" s="685" t="s">
        <v>2257</v>
      </c>
      <c r="E14" s="692" t="s">
        <v>1119</v>
      </c>
      <c r="F14" s="432" t="s">
        <v>1996</v>
      </c>
      <c r="G14" s="470"/>
    </row>
    <row r="15" spans="1:7" s="248" customFormat="1" ht="85">
      <c r="A15" s="244"/>
      <c r="B15" s="423" t="str">
        <f>IFERROR(VLOOKUP($A15,Référentiel_de_Compétences!$B$7:$E$700,2,0),"")</f>
        <v/>
      </c>
      <c r="C15" s="679" t="s">
        <v>2150</v>
      </c>
      <c r="D15" s="685" t="s">
        <v>2229</v>
      </c>
      <c r="E15" s="692" t="s">
        <v>1122</v>
      </c>
      <c r="F15" s="432" t="s">
        <v>1996</v>
      </c>
      <c r="G15" s="470"/>
    </row>
    <row r="16" spans="1:7" s="248" customFormat="1" ht="51">
      <c r="A16" s="244"/>
      <c r="B16" s="423" t="str">
        <f>IFERROR(VLOOKUP($A16,Référentiel_de_Compétences!$B$7:$E$700,2,0),"")</f>
        <v/>
      </c>
      <c r="C16" s="679" t="s">
        <v>2152</v>
      </c>
      <c r="D16" s="685" t="s">
        <v>426</v>
      </c>
      <c r="E16" s="692" t="s">
        <v>1153</v>
      </c>
      <c r="F16" s="432" t="s">
        <v>1996</v>
      </c>
      <c r="G16" s="470"/>
    </row>
    <row r="17" spans="1:9" s="248" customFormat="1" ht="68">
      <c r="A17" s="244"/>
      <c r="B17" s="423"/>
      <c r="C17" s="679" t="s">
        <v>34</v>
      </c>
      <c r="D17" s="685" t="s">
        <v>635</v>
      </c>
      <c r="E17" s="692" t="s">
        <v>1157</v>
      </c>
      <c r="F17" s="432" t="s">
        <v>1996</v>
      </c>
      <c r="G17" s="470"/>
    </row>
    <row r="18" spans="1:9" s="248" customFormat="1" ht="34">
      <c r="A18" s="244"/>
      <c r="B18" s="423"/>
      <c r="C18" s="679" t="s">
        <v>37</v>
      </c>
      <c r="D18" s="685" t="s">
        <v>2142</v>
      </c>
      <c r="E18" s="692" t="s">
        <v>1175</v>
      </c>
      <c r="F18" s="432" t="s">
        <v>1996</v>
      </c>
      <c r="G18" s="470"/>
    </row>
    <row r="19" spans="1:9" s="248" customFormat="1" ht="51">
      <c r="A19" s="244"/>
      <c r="B19" s="423"/>
      <c r="C19" s="679" t="s">
        <v>38</v>
      </c>
      <c r="D19" s="685" t="s">
        <v>505</v>
      </c>
      <c r="E19" s="692" t="s">
        <v>1179</v>
      </c>
      <c r="F19" s="432" t="s">
        <v>1996</v>
      </c>
      <c r="G19" s="470"/>
    </row>
    <row r="20" spans="1:9" s="248" customFormat="1" ht="51">
      <c r="A20" s="244"/>
      <c r="B20" s="423"/>
      <c r="C20" s="679" t="s">
        <v>2128</v>
      </c>
      <c r="D20" s="685" t="s">
        <v>2133</v>
      </c>
      <c r="E20" s="692" t="s">
        <v>1445</v>
      </c>
      <c r="F20" s="432" t="s">
        <v>1996</v>
      </c>
      <c r="G20" s="470"/>
    </row>
    <row r="21" spans="1:9" s="248" customFormat="1" ht="68">
      <c r="A21" s="244"/>
      <c r="B21" s="423" t="str">
        <f>IFERROR(VLOOKUP($A21,Référentiel_de_Compétences!$B$7:$E$700,2,0),"")</f>
        <v/>
      </c>
      <c r="C21" s="679" t="s">
        <v>2129</v>
      </c>
      <c r="D21" s="685" t="s">
        <v>2134</v>
      </c>
      <c r="E21" s="692" t="s">
        <v>1484</v>
      </c>
      <c r="F21" s="432" t="s">
        <v>1996</v>
      </c>
      <c r="G21" s="470"/>
    </row>
    <row r="22" spans="1:9" s="248" customFormat="1" ht="68">
      <c r="A22" s="244"/>
      <c r="B22" s="423" t="str">
        <f>IFERROR(VLOOKUP($A22,Référentiel_de_Compétences!$B$7:$E$700,2,0),"")</f>
        <v/>
      </c>
      <c r="C22" s="679" t="s">
        <v>181</v>
      </c>
      <c r="D22" s="685" t="s">
        <v>2135</v>
      </c>
      <c r="E22" s="692" t="s">
        <v>1490</v>
      </c>
      <c r="F22" s="432" t="s">
        <v>1996</v>
      </c>
      <c r="G22" s="470"/>
    </row>
    <row r="23" spans="1:9" s="248" customFormat="1" ht="102">
      <c r="A23" s="244"/>
      <c r="B23" s="423" t="str">
        <f>IFERROR(VLOOKUP($A23,Référentiel_de_Compétences!$B$7:$E$700,2,0),"")</f>
        <v/>
      </c>
      <c r="C23" s="679" t="s">
        <v>2130</v>
      </c>
      <c r="D23" s="685" t="s">
        <v>2137</v>
      </c>
      <c r="E23" s="692" t="s">
        <v>1496</v>
      </c>
      <c r="F23" s="432" t="s">
        <v>1996</v>
      </c>
      <c r="G23" s="470"/>
    </row>
    <row r="24" spans="1:9" s="248" customFormat="1" ht="85">
      <c r="A24" s="244"/>
      <c r="B24" s="423" t="str">
        <f>IFERROR(VLOOKUP($A24,Référentiel_de_Compétences!$B$7:$E$700,2,0),"")</f>
        <v/>
      </c>
      <c r="C24" s="681" t="s">
        <v>184</v>
      </c>
      <c r="D24" s="686" t="s">
        <v>2136</v>
      </c>
      <c r="E24" s="695" t="s">
        <v>1508</v>
      </c>
      <c r="F24" s="434" t="s">
        <v>1996</v>
      </c>
      <c r="G24" s="471"/>
    </row>
    <row r="25" spans="1:9" ht="27.75" customHeight="1">
      <c r="C25" s="260" t="s">
        <v>1992</v>
      </c>
      <c r="D25" s="261"/>
      <c r="E25" s="379"/>
      <c r="F25" s="260" t="s">
        <v>1992</v>
      </c>
    </row>
    <row r="26" spans="1:9" s="210" customFormat="1">
      <c r="A26" s="207"/>
      <c r="B26" s="208"/>
      <c r="C26" s="260" t="s">
        <v>1993</v>
      </c>
      <c r="D26" s="261"/>
      <c r="E26" s="379"/>
      <c r="F26" s="260" t="s">
        <v>1995</v>
      </c>
      <c r="G26" s="207"/>
      <c r="H26" s="207"/>
      <c r="I26" s="207"/>
    </row>
    <row r="27" spans="1:9" s="210" customFormat="1">
      <c r="A27" s="207"/>
      <c r="B27" s="208"/>
      <c r="C27" s="262" t="s">
        <v>1994</v>
      </c>
      <c r="D27" s="261"/>
      <c r="E27" s="379"/>
      <c r="F27" s="262" t="s">
        <v>1994</v>
      </c>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s="210" customFormat="1">
      <c r="A32" s="207"/>
      <c r="B32" s="208"/>
      <c r="C32" s="208"/>
      <c r="D32" s="261"/>
      <c r="E32" s="379"/>
      <c r="F32" s="207"/>
      <c r="G32" s="207"/>
      <c r="H32" s="207"/>
      <c r="I32" s="207"/>
    </row>
    <row r="33" spans="5:5">
      <c r="E33" s="379"/>
    </row>
    <row r="34" spans="5:5">
      <c r="E34" s="379"/>
    </row>
    <row r="35" spans="5:5">
      <c r="E35" s="379"/>
    </row>
    <row r="36" spans="5:5">
      <c r="E36" s="379"/>
    </row>
  </sheetData>
  <sheetProtection algorithmName="SHA-512" hashValue="OZkLAOo1rE6FY85hws/dZt9oYZ16gmC/LLh3ja1A2qYhiwBf+ivkz9UwG/vVFbmf7+bjCLLJ6lNbJ/Po4c8tAA==" saltValue="K/+ag4QoAuWMCpaVtY8HJA==" spinCount="100000" sheet="1" objects="1" scenarios="1"/>
  <autoFilter ref="A12:G24" xr:uid="{00000000-0009-0000-0000-000047000000}"/>
  <mergeCells count="1">
    <mergeCell ref="C11:G11"/>
  </mergeCells>
  <conditionalFormatting sqref="C4 C7 E13:E24">
    <cfRule type="containsText" dxfId="3450" priority="44" operator="containsText" text="Choisie">
      <formula>NOT(ISERROR(SEARCH("Choisie",C4)))</formula>
    </cfRule>
    <cfRule type="containsText" dxfId="3449" priority="45" operator="containsText" text="clé">
      <formula>NOT(ISERROR(SEARCH("clé",C4)))</formula>
    </cfRule>
    <cfRule type="containsText" dxfId="3448" priority="46" operator="containsText" text="UTILE">
      <formula>NOT(ISERROR(SEARCH("UTILE",C4)))</formula>
    </cfRule>
  </conditionalFormatting>
  <conditionalFormatting sqref="B13:C72">
    <cfRule type="expression" dxfId="3447" priority="26">
      <formula>$B13="Z. Compétences Managériales"</formula>
    </cfRule>
    <cfRule type="expression" dxfId="3446" priority="27">
      <formula>$B13="Y. Compétences comportementales"</formula>
    </cfRule>
    <cfRule type="expression" dxfId="3445" priority="28">
      <formula>$B13="X. Digital"</formula>
    </cfRule>
    <cfRule type="expression" dxfId="3444" priority="29">
      <formula>$B13="P.  Projet"</formula>
    </cfRule>
    <cfRule type="expression" dxfId="3443" priority="30">
      <formula>$B13="O.  Communication"</formula>
    </cfRule>
    <cfRule type="expression" dxfId="3442" priority="31">
      <formula>$B13="N .  Système d'informations"</formula>
    </cfRule>
    <cfRule type="expression" dxfId="3441" priority="32">
      <formula>$B13="M.  Marketing"</formula>
    </cfRule>
    <cfRule type="expression" dxfId="3440" priority="33">
      <formula>$B13="L.  Ressources Humaines"</formula>
    </cfRule>
    <cfRule type="expression" dxfId="3439" priority="34">
      <formula>$B13="K.  Audit / Risques"</formula>
    </cfRule>
    <cfRule type="expression" dxfId="3438" priority="35">
      <formula>$B13="J.  Administration / Services Généraux"</formula>
    </cfRule>
    <cfRule type="expression" dxfId="3437" priority="36">
      <formula>$B13="I.  Immobilier"</formula>
    </cfRule>
    <cfRule type="expression" dxfId="3436" priority="37">
      <formula>$B13="H.  Finance / Contrôle de Gestion / Comptabilité"</formula>
    </cfRule>
    <cfRule type="expression" dxfId="3435" priority="38">
      <formula>$B13="G.  Achats"</formula>
    </cfRule>
    <cfRule type="expression" dxfId="3434" priority="39">
      <formula>$B13="F.  Entreprises"</formula>
    </cfRule>
    <cfRule type="expression" dxfId="3433" priority="40">
      <formula>$B13="E. Excellence opérationnelle  Banque de détail"</formula>
    </cfRule>
    <cfRule type="expression" dxfId="3432" priority="41">
      <formula>$B13="D. Excellence opérationnelle Expertise transverse"</formula>
    </cfRule>
    <cfRule type="expression" dxfId="3431" priority="42">
      <formula>$B13="C. Gestion des risques"</formula>
    </cfRule>
    <cfRule type="expression" dxfId="3430" priority="43">
      <formula>$B13="B. Vente, Conseil"</formula>
    </cfRule>
    <cfRule type="expression" dxfId="3429" priority="47">
      <formula>$B13="A. Accueil, orientation"</formula>
    </cfRule>
  </conditionalFormatting>
  <conditionalFormatting sqref="C8 C10">
    <cfRule type="containsText" dxfId="3428" priority="23" operator="containsText" text="Choisie">
      <formula>NOT(ISERROR(SEARCH("Choisie",C8)))</formula>
    </cfRule>
    <cfRule type="containsText" dxfId="3427" priority="24" operator="containsText" text="clé">
      <formula>NOT(ISERROR(SEARCH("clé",C8)))</formula>
    </cfRule>
    <cfRule type="containsText" dxfId="3426" priority="25" operator="containsText" text="UTILE">
      <formula>NOT(ISERROR(SEARCH("UTILE",C8)))</formula>
    </cfRule>
  </conditionalFormatting>
  <conditionalFormatting sqref="F25:F27">
    <cfRule type="expression" dxfId="3425" priority="4">
      <formula>$B25="Z. Compétences Managériales"</formula>
    </cfRule>
    <cfRule type="expression" dxfId="3424" priority="5">
      <formula>$B25="Y. Compétences comportementales"</formula>
    </cfRule>
    <cfRule type="expression" dxfId="3423" priority="6">
      <formula>$B25="X. Digital"</formula>
    </cfRule>
    <cfRule type="expression" dxfId="3422" priority="7">
      <formula>$B25="P.  Projet"</formula>
    </cfRule>
    <cfRule type="expression" dxfId="3421" priority="8">
      <formula>$B25="O.  Communication"</formula>
    </cfRule>
    <cfRule type="expression" dxfId="3420" priority="9">
      <formula>$B25="N .  Système d'informations"</formula>
    </cfRule>
    <cfRule type="expression" dxfId="3419" priority="10">
      <formula>$B25="M.  Marketing"</formula>
    </cfRule>
    <cfRule type="expression" dxfId="3418" priority="11">
      <formula>$B25="L.  Ressources Humaines"</formula>
    </cfRule>
    <cfRule type="expression" dxfId="3417" priority="12">
      <formula>$B25="K.  Audit / Risques"</formula>
    </cfRule>
    <cfRule type="expression" dxfId="3416" priority="13">
      <formula>$B25="J.  Administration / Services Généraux"</formula>
    </cfRule>
    <cfRule type="expression" dxfId="3415" priority="14">
      <formula>$B25="I.  Immobilier"</formula>
    </cfRule>
    <cfRule type="expression" dxfId="3414" priority="15">
      <formula>$B25="H.  Finance / Contrôle de Gestion / Comptabilité"</formula>
    </cfRule>
    <cfRule type="expression" dxfId="3413" priority="16">
      <formula>$B25="G.  Achats"</formula>
    </cfRule>
    <cfRule type="expression" dxfId="3412" priority="17">
      <formula>$B25="F.  Entreprises"</formula>
    </cfRule>
    <cfRule type="expression" dxfId="3411" priority="18">
      <formula>$B25="E. Excellence opérationnelle  Banque de détail"</formula>
    </cfRule>
    <cfRule type="expression" dxfId="3410" priority="19">
      <formula>$B25="D. Excellence opérationnelle Expertise transverse"</formula>
    </cfRule>
    <cfRule type="expression" dxfId="3409" priority="20">
      <formula>$B25="C. Gestion des risques"</formula>
    </cfRule>
    <cfRule type="expression" dxfId="3408" priority="21">
      <formula>$B25="B. Vente, Conseil"</formula>
    </cfRule>
    <cfRule type="expression" dxfId="3407" priority="22">
      <formula>$B25="A.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120">
    <tabColor theme="9" tint="0.89999084444715716"/>
    <pageSetUpPr fitToPage="1"/>
  </sheetPr>
  <dimension ref="A1:I44"/>
  <sheetViews>
    <sheetView showGridLines="0" topLeftCell="C1" zoomScale="85" zoomScaleNormal="85" workbookViewId="0">
      <selection activeCell="K18" sqref="K18"/>
    </sheetView>
  </sheetViews>
  <sheetFormatPr baseColWidth="10" defaultColWidth="11.5" defaultRowHeight="14" outlineLevelCol="1"/>
  <cols>
    <col min="1" max="1" width="11.5" style="207" hidden="1" customWidth="1" outlineLevel="1"/>
    <col min="2" max="2" width="21.5" style="208" hidden="1" customWidth="1" outlineLevel="1"/>
    <col min="3" max="3" width="20.6640625" style="279" customWidth="1" collapsed="1"/>
    <col min="4" max="4" width="80.6640625" style="248" customWidth="1"/>
    <col min="5" max="5" width="11.1640625" style="210" customWidth="1"/>
    <col min="6" max="6" width="14.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29853 - RESPONSABLE CLIENTELE PARTICULIERS III.3</v>
      </c>
      <c r="E4" s="271"/>
      <c r="F4" s="271"/>
      <c r="G4" s="272" t="str">
        <f ca="1">HYPERLINK("#Matrice!"&amp;ADDRESS(3,4+MATCH(D4,Matrice!$E$3:$AOP$3,0)),"Go")</f>
        <v>Go</v>
      </c>
    </row>
    <row r="5" spans="1:7" s="278" customFormat="1" ht="21" customHeight="1">
      <c r="A5" s="273"/>
      <c r="B5" s="274"/>
      <c r="C5" s="275" t="s">
        <v>403</v>
      </c>
      <c r="D5" s="276" t="str">
        <f ca="1">VLOOKUP($G$5,Répertoire_des_fonctions!$A$7:$E$780,2,0)</f>
        <v>COMMERCIAL RESEAU ET BANQUE</v>
      </c>
      <c r="E5" s="277"/>
      <c r="F5" s="276" t="s">
        <v>1986</v>
      </c>
      <c r="G5" s="276" t="str">
        <f ca="1">RIGHT(CELL("filename",A1),LEN(CELL("filename",A1))-SEARCH("]",CELL("filename",A1)))</f>
        <v>29853</v>
      </c>
    </row>
    <row r="6" spans="1:7" s="278" customFormat="1" ht="21" customHeight="1">
      <c r="A6" s="273"/>
      <c r="B6" s="274"/>
      <c r="C6" s="275" t="s">
        <v>404</v>
      </c>
      <c r="D6" s="276" t="str">
        <f ca="1">VLOOKUP($G$5,Répertoire_des_fonctions!$A$7:$E$780,3,0)</f>
        <v>ANIMATION COMMERCIALE RESEAU ET BANQUE</v>
      </c>
      <c r="E6" s="277"/>
      <c r="F6" s="276" t="s">
        <v>1987</v>
      </c>
      <c r="G6" s="276" t="str">
        <f ca="1">VLOOKUP($G$5,Répertoire_des_fonctions!$A$7:$E$780,5,0)</f>
        <v>III.3</v>
      </c>
    </row>
    <row r="7" spans="1:7" s="248" customFormat="1" ht="11.25" customHeight="1">
      <c r="A7" s="268"/>
      <c r="B7" s="279"/>
      <c r="C7" s="662"/>
      <c r="D7" s="285"/>
      <c r="E7" s="282"/>
    </row>
    <row r="8" spans="1:7" s="248" customFormat="1" ht="19.25" customHeight="1">
      <c r="A8" s="268"/>
      <c r="B8" s="279"/>
      <c r="C8" s="414" t="s">
        <v>1988</v>
      </c>
      <c r="D8" s="270" t="s">
        <v>1991</v>
      </c>
      <c r="E8" s="375" t="s">
        <v>1989</v>
      </c>
      <c r="F8" s="271"/>
      <c r="G8" s="283"/>
    </row>
    <row r="9" spans="1:7" s="248" customFormat="1" ht="21"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3.75" customHeight="1" thickBot="1">
      <c r="A12" s="426" t="s">
        <v>959</v>
      </c>
      <c r="B12" s="427" t="s">
        <v>1982</v>
      </c>
      <c r="C12" s="241" t="s">
        <v>432</v>
      </c>
      <c r="D12" s="241" t="s">
        <v>431</v>
      </c>
      <c r="E12" s="241" t="s">
        <v>1997</v>
      </c>
      <c r="F12" s="242" t="s">
        <v>2054</v>
      </c>
      <c r="G12" s="242" t="s">
        <v>1984</v>
      </c>
    </row>
    <row r="13" spans="1:7" s="243" customFormat="1" ht="102">
      <c r="A13" s="437"/>
      <c r="B13" s="437"/>
      <c r="C13" s="677" t="s">
        <v>4</v>
      </c>
      <c r="D13" s="684" t="s">
        <v>496</v>
      </c>
      <c r="E13" s="689" t="s">
        <v>1013</v>
      </c>
      <c r="F13" s="430" t="s">
        <v>1996</v>
      </c>
      <c r="G13" s="824"/>
    </row>
    <row r="14" spans="1:7" s="243" customFormat="1" ht="68">
      <c r="A14" s="441"/>
      <c r="B14" s="441"/>
      <c r="C14" s="679" t="s">
        <v>7</v>
      </c>
      <c r="D14" s="685" t="s">
        <v>2224</v>
      </c>
      <c r="E14" s="692" t="s">
        <v>1032</v>
      </c>
      <c r="F14" s="432" t="s">
        <v>1996</v>
      </c>
      <c r="G14" s="442"/>
    </row>
    <row r="15" spans="1:7" s="243" customFormat="1" ht="102">
      <c r="A15" s="441"/>
      <c r="B15" s="441"/>
      <c r="C15" s="679" t="s">
        <v>2138</v>
      </c>
      <c r="D15" s="685" t="s">
        <v>2139</v>
      </c>
      <c r="E15" s="692" t="s">
        <v>1044</v>
      </c>
      <c r="F15" s="432" t="s">
        <v>1996</v>
      </c>
      <c r="G15" s="442"/>
    </row>
    <row r="16" spans="1:7" s="243" customFormat="1" ht="85">
      <c r="A16" s="441"/>
      <c r="B16" s="441"/>
      <c r="C16" s="679" t="s">
        <v>15</v>
      </c>
      <c r="D16" s="685" t="s">
        <v>2241</v>
      </c>
      <c r="E16" s="692" t="s">
        <v>1069</v>
      </c>
      <c r="F16" s="432" t="s">
        <v>1996</v>
      </c>
      <c r="G16" s="442"/>
    </row>
    <row r="17" spans="1:7" s="243" customFormat="1" ht="51">
      <c r="A17" s="441"/>
      <c r="B17" s="441"/>
      <c r="C17" s="679" t="s">
        <v>21</v>
      </c>
      <c r="D17" s="685" t="s">
        <v>613</v>
      </c>
      <c r="E17" s="692" t="s">
        <v>1099</v>
      </c>
      <c r="F17" s="432" t="s">
        <v>1996</v>
      </c>
      <c r="G17" s="442"/>
    </row>
    <row r="18" spans="1:7" s="243" customFormat="1" ht="51">
      <c r="A18" s="441"/>
      <c r="B18" s="441"/>
      <c r="C18" s="679" t="s">
        <v>38</v>
      </c>
      <c r="D18" s="685" t="s">
        <v>505</v>
      </c>
      <c r="E18" s="692" t="s">
        <v>1179</v>
      </c>
      <c r="F18" s="432" t="s">
        <v>1996</v>
      </c>
      <c r="G18" s="442"/>
    </row>
    <row r="19" spans="1:7" s="243" customFormat="1" ht="51">
      <c r="A19" s="441"/>
      <c r="B19" s="441"/>
      <c r="C19" s="679" t="s">
        <v>56</v>
      </c>
      <c r="D19" s="685" t="s">
        <v>653</v>
      </c>
      <c r="E19" s="692" t="s">
        <v>1244</v>
      </c>
      <c r="F19" s="432" t="s">
        <v>1996</v>
      </c>
      <c r="G19" s="442"/>
    </row>
    <row r="20" spans="1:7" s="243" customFormat="1" ht="68">
      <c r="A20" s="441"/>
      <c r="B20" s="441"/>
      <c r="C20" s="679" t="s">
        <v>174</v>
      </c>
      <c r="D20" s="685" t="s">
        <v>620</v>
      </c>
      <c r="E20" s="692" t="s">
        <v>1237</v>
      </c>
      <c r="F20" s="432" t="s">
        <v>1996</v>
      </c>
      <c r="G20" s="442"/>
    </row>
    <row r="21" spans="1:7" s="243" customFormat="1" ht="68">
      <c r="A21" s="441"/>
      <c r="B21" s="441"/>
      <c r="C21" s="679" t="s">
        <v>2129</v>
      </c>
      <c r="D21" s="685" t="s">
        <v>2134</v>
      </c>
      <c r="E21" s="692" t="s">
        <v>1484</v>
      </c>
      <c r="F21" s="432" t="s">
        <v>1996</v>
      </c>
      <c r="G21" s="442"/>
    </row>
    <row r="22" spans="1:7" s="243" customFormat="1" ht="68">
      <c r="A22" s="441"/>
      <c r="B22" s="441"/>
      <c r="C22" s="679" t="s">
        <v>181</v>
      </c>
      <c r="D22" s="685" t="s">
        <v>2135</v>
      </c>
      <c r="E22" s="692" t="s">
        <v>1490</v>
      </c>
      <c r="F22" s="432" t="s">
        <v>1996</v>
      </c>
      <c r="G22" s="442"/>
    </row>
    <row r="23" spans="1:7" s="243" customFormat="1" ht="102">
      <c r="A23" s="441"/>
      <c r="B23" s="441"/>
      <c r="C23" s="679" t="s">
        <v>2130</v>
      </c>
      <c r="D23" s="685" t="s">
        <v>2137</v>
      </c>
      <c r="E23" s="692" t="s">
        <v>1496</v>
      </c>
      <c r="F23" s="432" t="s">
        <v>1996</v>
      </c>
      <c r="G23" s="442"/>
    </row>
    <row r="24" spans="1:7" s="243" customFormat="1" ht="86" thickBot="1">
      <c r="A24" s="444"/>
      <c r="B24" s="444"/>
      <c r="C24" s="681" t="s">
        <v>184</v>
      </c>
      <c r="D24" s="686" t="s">
        <v>2136</v>
      </c>
      <c r="E24" s="695" t="s">
        <v>1508</v>
      </c>
      <c r="F24" s="434" t="s">
        <v>1996</v>
      </c>
      <c r="G24" s="825"/>
    </row>
    <row r="25" spans="1:7" s="248" customFormat="1" ht="24" hidden="1">
      <c r="A25" s="244"/>
      <c r="B25" s="245" t="str">
        <f>IFERROR(VLOOKUP($A25,Référentiel_de_Compétences!$B$7:$E$700,2,0),"")</f>
        <v/>
      </c>
      <c r="C25" s="391" t="str">
        <f>IFERROR(VLOOKUP($A25,Référentiel_de_Compétences!$B$7:$E$700,3,0),"")</f>
        <v/>
      </c>
      <c r="D25" s="392" t="str">
        <f>IFERROR(VLOOKUP($A25,Référentiel_de_Compétences!$B$7:$E$700,4,0),"")</f>
        <v/>
      </c>
      <c r="E25" s="766" t="str">
        <f ca="1">IFERROR(INDEX('Codes UC'!$A$1:$Z$599,MATCH(A25,'Codes UC'!$A$1:$A$599,0),MATCH($G$6,'Codes UC'!$A$1:$Y$1)),"")</f>
        <v/>
      </c>
      <c r="F25" s="394" t="s">
        <v>1996</v>
      </c>
      <c r="G25" s="395"/>
    </row>
    <row r="26" spans="1:7" s="248" customFormat="1" ht="24" hidden="1">
      <c r="A26" s="244"/>
      <c r="B26" s="245" t="str">
        <f>IFERROR(VLOOKUP($A26,Référentiel_de_Compétences!$B$7:$E$700,2,0),"")</f>
        <v/>
      </c>
      <c r="C26" s="244" t="str">
        <f>IFERROR(VLOOKUP($A26,Référentiel_de_Compétences!$B$7:$E$700,3,0),"")</f>
        <v/>
      </c>
      <c r="D26" s="254" t="str">
        <f>IFERROR(VLOOKUP($A26,Référentiel_de_Compétences!$B$7:$E$700,4,0),"")</f>
        <v/>
      </c>
      <c r="E26" s="767" t="str">
        <f ca="1">IFERROR(INDEX('Codes UC'!$A$1:$Z$599,MATCH(A26,'Codes UC'!$A$1:$A$599,0),MATCH($G$6,'Codes UC'!$A$1:$Y$1)),"")</f>
        <v/>
      </c>
      <c r="F26" s="251" t="s">
        <v>1996</v>
      </c>
      <c r="G26" s="252"/>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767" t="str">
        <f ca="1">IFERROR(INDEX('Codes UC'!$A$1:$Z$599,MATCH(A27,'Codes UC'!$A$1:$A$599,0),MATCH($G$6,'Codes UC'!$A$1:$Y$1)),"")</f>
        <v/>
      </c>
      <c r="F27" s="251" t="s">
        <v>1996</v>
      </c>
      <c r="G27" s="252"/>
    </row>
    <row r="28" spans="1:7" s="248" customFormat="1" ht="24" hidden="1">
      <c r="A28" s="244"/>
      <c r="B28" s="245" t="str">
        <f>IFERROR(VLOOKUP($A28,Référentiel_de_Compétences!$B$7:$E$700,2,0),"")</f>
        <v/>
      </c>
      <c r="C28" s="244" t="str">
        <f>IFERROR(VLOOKUP($A28,Référentiel_de_Compétences!$B$7:$E$700,3,0),"")</f>
        <v/>
      </c>
      <c r="D28" s="254" t="str">
        <f>IFERROR(VLOOKUP($A28,Référentiel_de_Compétences!$B$7:$E$700,4,0),"")</f>
        <v/>
      </c>
      <c r="E28" s="767"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767"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767"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767" t="str">
        <f ca="1">IFERROR(INDEX('Codes UC'!$A$1:$Z$599,MATCH(A31,'Codes UC'!$A$1:$A$599,0),MATCH($G$6,'Codes UC'!$A$1:$Y$1)),"")</f>
        <v/>
      </c>
      <c r="F31" s="251" t="s">
        <v>1996</v>
      </c>
      <c r="G31" s="252"/>
    </row>
    <row r="32" spans="1:7" s="248" customFormat="1" ht="25" hidden="1" thickBot="1">
      <c r="A32" s="244"/>
      <c r="B32" s="245" t="str">
        <f>IFERROR(VLOOKUP($A32,Référentiel_de_Compétences!$B$7:$E$700,2,0),"")</f>
        <v/>
      </c>
      <c r="C32" s="255" t="str">
        <f>IFERROR(VLOOKUP($A32,Référentiel_de_Compétences!$B$7:$E$700,3,0),"")</f>
        <v/>
      </c>
      <c r="D32" s="256" t="str">
        <f>IFERROR(VLOOKUP($A32,Référentiel_de_Compétences!$B$7:$E$700,4,0),"")</f>
        <v/>
      </c>
      <c r="E32" s="768" t="str">
        <f ca="1">IFERROR(INDEX('Codes UC'!$A$1:$Z$599,MATCH(A32,'Codes UC'!$A$1:$A$599,0),MATCH($G$6,'Codes UC'!$A$1:$Y$1)),"")</f>
        <v/>
      </c>
      <c r="F32" s="258" t="s">
        <v>1996</v>
      </c>
      <c r="G32" s="259"/>
    </row>
    <row r="33" spans="1:9" ht="27.75" customHeight="1">
      <c r="C33" s="260" t="s">
        <v>1992</v>
      </c>
      <c r="D33" s="285"/>
      <c r="E33" s="379"/>
      <c r="F33" s="260" t="s">
        <v>1992</v>
      </c>
    </row>
    <row r="34" spans="1:9" s="210" customFormat="1">
      <c r="A34" s="207"/>
      <c r="B34" s="208"/>
      <c r="C34" s="260" t="s">
        <v>1993</v>
      </c>
      <c r="D34" s="285"/>
      <c r="E34" s="379"/>
      <c r="F34" s="260" t="s">
        <v>1995</v>
      </c>
      <c r="G34" s="207"/>
      <c r="H34" s="207"/>
      <c r="I34" s="207"/>
    </row>
    <row r="35" spans="1:9" s="210" customFormat="1">
      <c r="A35" s="207"/>
      <c r="B35" s="208"/>
      <c r="C35" s="669" t="s">
        <v>1994</v>
      </c>
      <c r="D35" s="285"/>
      <c r="E35" s="379"/>
      <c r="F35" s="262" t="s">
        <v>1994</v>
      </c>
      <c r="G35" s="207"/>
      <c r="H35" s="207"/>
      <c r="I35" s="207"/>
    </row>
    <row r="36" spans="1:9" s="210" customFormat="1">
      <c r="A36" s="207"/>
      <c r="B36" s="208"/>
      <c r="C36" s="279"/>
      <c r="D36" s="285"/>
      <c r="E36" s="379"/>
      <c r="F36" s="207"/>
      <c r="G36" s="207"/>
      <c r="H36" s="207"/>
      <c r="I36" s="207"/>
    </row>
    <row r="37" spans="1:9" s="210" customFormat="1">
      <c r="A37" s="207"/>
      <c r="B37" s="208"/>
      <c r="C37" s="279"/>
      <c r="D37" s="285"/>
      <c r="E37" s="379"/>
      <c r="F37" s="207"/>
      <c r="G37" s="207"/>
      <c r="H37" s="207"/>
      <c r="I37" s="207"/>
    </row>
    <row r="38" spans="1:9" s="210" customFormat="1">
      <c r="A38" s="207"/>
      <c r="B38" s="208"/>
      <c r="C38" s="279"/>
      <c r="D38" s="285"/>
      <c r="E38" s="379"/>
      <c r="F38" s="207"/>
      <c r="G38" s="207"/>
      <c r="H38" s="207"/>
      <c r="I38" s="207"/>
    </row>
    <row r="39" spans="1:9" s="210" customFormat="1">
      <c r="A39" s="207"/>
      <c r="B39" s="208"/>
      <c r="C39" s="279"/>
      <c r="D39" s="285"/>
      <c r="E39" s="379"/>
      <c r="F39" s="207"/>
      <c r="G39" s="207"/>
      <c r="H39" s="207"/>
      <c r="I39" s="207"/>
    </row>
    <row r="40" spans="1:9" s="210" customFormat="1">
      <c r="A40" s="207"/>
      <c r="B40" s="208"/>
      <c r="C40" s="279"/>
      <c r="D40" s="285"/>
      <c r="E40" s="379"/>
      <c r="F40" s="207"/>
      <c r="G40" s="207"/>
      <c r="H40" s="207"/>
      <c r="I40" s="207"/>
    </row>
    <row r="41" spans="1:9">
      <c r="E41" s="379"/>
    </row>
    <row r="42" spans="1:9">
      <c r="E42" s="379"/>
    </row>
    <row r="43" spans="1:9">
      <c r="E43" s="379"/>
    </row>
    <row r="44" spans="1:9">
      <c r="E44" s="379"/>
    </row>
  </sheetData>
  <sheetProtection algorithmName="SHA-512" hashValue="jrdpaUG5/iT++LL2yOq9pcq2VwdDmTRFCeWO8IDob8frjC7sxNVsAVgRjs1eder1Gi9XYbFez7/mf6w4Yx73Kw==" saltValue="INNtx5+y+MQMP0+QfQ72/A==" spinCount="100000" sheet="1" objects="1" scenarios="1"/>
  <autoFilter ref="A12:G32" xr:uid="{00000000-0009-0000-0000-000048000000}"/>
  <mergeCells count="1">
    <mergeCell ref="C11:G11"/>
  </mergeCells>
  <conditionalFormatting sqref="C4 C7 E25:E32">
    <cfRule type="containsText" dxfId="3406" priority="44" operator="containsText" text="Choisie">
      <formula>NOT(ISERROR(SEARCH("Choisie",C4)))</formula>
    </cfRule>
    <cfRule type="containsText" dxfId="3405" priority="45" operator="containsText" text="clé">
      <formula>NOT(ISERROR(SEARCH("clé",C4)))</formula>
    </cfRule>
    <cfRule type="containsText" dxfId="3404" priority="46" operator="containsText" text="UTILE">
      <formula>NOT(ISERROR(SEARCH("UTILE",C4)))</formula>
    </cfRule>
  </conditionalFormatting>
  <conditionalFormatting sqref="B25:C80">
    <cfRule type="expression" dxfId="3403" priority="26">
      <formula>$B25="Z. Compétences Managériales"</formula>
    </cfRule>
    <cfRule type="expression" dxfId="3402" priority="27">
      <formula>$B25="Y. Compétences comportementales"</formula>
    </cfRule>
    <cfRule type="expression" dxfId="3401" priority="28">
      <formula>$B25="X. Digital"</formula>
    </cfRule>
    <cfRule type="expression" dxfId="3400" priority="29">
      <formula>$B25="P.  Projet"</formula>
    </cfRule>
    <cfRule type="expression" dxfId="3399" priority="30">
      <formula>$B25="O.  Communication"</formula>
    </cfRule>
    <cfRule type="expression" dxfId="3398" priority="31">
      <formula>$B25="N .  Système d'informations"</formula>
    </cfRule>
    <cfRule type="expression" dxfId="3397" priority="32">
      <formula>$B25="M.  Marketing"</formula>
    </cfRule>
    <cfRule type="expression" dxfId="3396" priority="33">
      <formula>$B25="L.  Ressources Humaines"</formula>
    </cfRule>
    <cfRule type="expression" dxfId="3395" priority="34">
      <formula>$B25="K.  Audit / Risques"</formula>
    </cfRule>
    <cfRule type="expression" dxfId="3394" priority="35">
      <formula>$B25="J.  Administration / Services Généraux"</formula>
    </cfRule>
    <cfRule type="expression" dxfId="3393" priority="36">
      <formula>$B25="I.  Immobilier"</formula>
    </cfRule>
    <cfRule type="expression" dxfId="3392" priority="37">
      <formula>$B25="H.  Finance / Contrôle de Gestion / Comptabilité"</formula>
    </cfRule>
    <cfRule type="expression" dxfId="3391" priority="38">
      <formula>$B25="G.  Achats"</formula>
    </cfRule>
    <cfRule type="expression" dxfId="3390" priority="39">
      <formula>$B25="F.  Entreprises"</formula>
    </cfRule>
    <cfRule type="expression" dxfId="3389" priority="40">
      <formula>$B25="E. Excellence opérationnelle  Banque de détail"</formula>
    </cfRule>
    <cfRule type="expression" dxfId="3388" priority="41">
      <formula>$B25="D. Excellence opérationnelle Expertise transverse"</formula>
    </cfRule>
    <cfRule type="expression" dxfId="3387" priority="42">
      <formula>$B25="C. Gestion des risques"</formula>
    </cfRule>
    <cfRule type="expression" dxfId="3386" priority="43">
      <formula>$B25="B. Vente, Conseil"</formula>
    </cfRule>
    <cfRule type="expression" dxfId="3385" priority="47">
      <formula>$B25="A. Accueil, orientation"</formula>
    </cfRule>
  </conditionalFormatting>
  <conditionalFormatting sqref="C8 C10">
    <cfRule type="containsText" dxfId="3384" priority="23" operator="containsText" text="Choisie">
      <formula>NOT(ISERROR(SEARCH("Choisie",C8)))</formula>
    </cfRule>
    <cfRule type="containsText" dxfId="3383" priority="24" operator="containsText" text="clé">
      <formula>NOT(ISERROR(SEARCH("clé",C8)))</formula>
    </cfRule>
    <cfRule type="containsText" dxfId="3382" priority="25" operator="containsText" text="UTILE">
      <formula>NOT(ISERROR(SEARCH("UTILE",C8)))</formula>
    </cfRule>
  </conditionalFormatting>
  <conditionalFormatting sqref="F33:F35">
    <cfRule type="expression" dxfId="3381" priority="4">
      <formula>$B33="Z. Compétences Managériales"</formula>
    </cfRule>
    <cfRule type="expression" dxfId="3380" priority="5">
      <formula>$B33="Y. Compétences comportementales"</formula>
    </cfRule>
    <cfRule type="expression" dxfId="3379" priority="6">
      <formula>$B33="X. Digital"</formula>
    </cfRule>
    <cfRule type="expression" dxfId="3378" priority="7">
      <formula>$B33="P.  Projet"</formula>
    </cfRule>
    <cfRule type="expression" dxfId="3377" priority="8">
      <formula>$B33="O.  Communication"</formula>
    </cfRule>
    <cfRule type="expression" dxfId="3376" priority="9">
      <formula>$B33="N .  Système d'informations"</formula>
    </cfRule>
    <cfRule type="expression" dxfId="3375" priority="10">
      <formula>$B33="M.  Marketing"</formula>
    </cfRule>
    <cfRule type="expression" dxfId="3374" priority="11">
      <formula>$B33="L.  Ressources Humaines"</formula>
    </cfRule>
    <cfRule type="expression" dxfId="3373" priority="12">
      <formula>$B33="K.  Audit / Risques"</formula>
    </cfRule>
    <cfRule type="expression" dxfId="3372" priority="13">
      <formula>$B33="J.  Administration / Services Généraux"</formula>
    </cfRule>
    <cfRule type="expression" dxfId="3371" priority="14">
      <formula>$B33="I.  Immobilier"</formula>
    </cfRule>
    <cfRule type="expression" dxfId="3370" priority="15">
      <formula>$B33="H.  Finance / Contrôle de Gestion / Comptabilité"</formula>
    </cfRule>
    <cfRule type="expression" dxfId="3369" priority="16">
      <formula>$B33="G.  Achats"</formula>
    </cfRule>
    <cfRule type="expression" dxfId="3368" priority="17">
      <formula>$B33="F.  Entreprises"</formula>
    </cfRule>
    <cfRule type="expression" dxfId="3367" priority="18">
      <formula>$B33="E. Excellence opérationnelle  Banque de détail"</formula>
    </cfRule>
    <cfRule type="expression" dxfId="3366" priority="19">
      <formula>$B33="D. Excellence opérationnelle Expertise transverse"</formula>
    </cfRule>
    <cfRule type="expression" dxfId="3365" priority="20">
      <formula>$B33="C. Gestion des risques"</formula>
    </cfRule>
    <cfRule type="expression" dxfId="3364" priority="21">
      <formula>$B33="B. Vente, Conseil"</formula>
    </cfRule>
    <cfRule type="expression" dxfId="3363" priority="22">
      <formula>$B33="A. Accueil, orientation"</formula>
    </cfRule>
  </conditionalFormatting>
  <printOptions horizontalCentered="1"/>
  <pageMargins left="0.23622047244094491" right="0.23622047244094491" top="0.74803149606299213" bottom="0.26" header="0" footer="0"/>
  <pageSetup paperSize="9" scale="65" orientation="portrait" r:id="rId1"/>
  <headerFooter>
    <oddFooter>&amp;C&amp;1#&amp;"Calibri"&amp;10&amp;K0078D7C1 - Interne</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121">
    <tabColor theme="9" tint="0.89999084444715716"/>
    <pageSetUpPr fitToPage="1"/>
  </sheetPr>
  <dimension ref="A1:I44"/>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33203125" style="279" customWidth="1" collapsed="1"/>
    <col min="4" max="4" width="77.33203125" style="248" customWidth="1"/>
    <col min="5" max="5" width="9.5" style="210" customWidth="1"/>
    <col min="6" max="6" width="13.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311" t="s">
        <v>1985</v>
      </c>
      <c r="D4" s="270" t="str">
        <f ca="1">VLOOKUP($G$5,Répertoire_des_fonctions!$A$7:$E$780,4,0)</f>
        <v>27136 - CORRESPONDANT FINANCEMENT DE L'ACCESSION SOCIALE III.3</v>
      </c>
      <c r="E4" s="271"/>
      <c r="F4" s="271"/>
      <c r="G4" s="310" t="str">
        <f ca="1">HYPERLINK("#Matrice!"&amp;ADDRESS(3,4+MATCH(D4,Matrice!$E$3:$AOP$3,0)),"Go")</f>
        <v>Go</v>
      </c>
    </row>
    <row r="5" spans="1:7" s="223" customFormat="1" ht="21" customHeight="1">
      <c r="A5" s="218"/>
      <c r="B5" s="219"/>
      <c r="C5" s="275" t="s">
        <v>403</v>
      </c>
      <c r="D5" s="276" t="str">
        <f ca="1">VLOOKUP($G$5,Répertoire_des_fonctions!$A$7:$E$780,2,0)</f>
        <v>COMMERCIAL RESEAU ET BANQUE</v>
      </c>
      <c r="E5" s="277"/>
      <c r="F5" s="276" t="s">
        <v>1986</v>
      </c>
      <c r="G5" s="276" t="str">
        <f ca="1">RIGHT(CELL("filename",A1),LEN(CELL("filename",A1))-SEARCH("]",CELL("filename",A1)))</f>
        <v>27136</v>
      </c>
    </row>
    <row r="6" spans="1:7" s="223" customFormat="1" ht="21" customHeight="1">
      <c r="A6" s="218"/>
      <c r="B6" s="219"/>
      <c r="C6" s="275" t="s">
        <v>404</v>
      </c>
      <c r="D6" s="276" t="str">
        <f ca="1">VLOOKUP($G$5,Répertoire_des_fonctions!$A$7:$E$780,3,0)</f>
        <v>CONSEIL BANCAIRE PARTICULIERS</v>
      </c>
      <c r="E6" s="277"/>
      <c r="F6" s="276" t="s">
        <v>1987</v>
      </c>
      <c r="G6" s="276" t="str">
        <f ca="1">VLOOKUP($G$5,Répertoire_des_fonctions!$A$7:$E$780,5,0)</f>
        <v>III.3</v>
      </c>
    </row>
    <row r="7" spans="1:7" s="217" customFormat="1" ht="15" customHeight="1">
      <c r="A7" s="213"/>
      <c r="B7" s="224"/>
      <c r="C7" s="683"/>
      <c r="D7" s="225"/>
      <c r="E7" s="226"/>
    </row>
    <row r="8" spans="1:7" s="217" customFormat="1" ht="24.75" customHeight="1">
      <c r="A8" s="213"/>
      <c r="B8" s="224"/>
      <c r="C8" s="311" t="s">
        <v>1988</v>
      </c>
      <c r="D8" s="270" t="s">
        <v>1991</v>
      </c>
      <c r="E8" s="375" t="s">
        <v>1989</v>
      </c>
      <c r="F8" s="271"/>
      <c r="G8" s="283"/>
    </row>
    <row r="9" spans="1:7" s="217" customFormat="1" ht="24.75" customHeight="1">
      <c r="A9" s="213"/>
      <c r="B9" s="224"/>
      <c r="C9" s="311"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9" customHeight="1">
      <c r="A12" s="239" t="s">
        <v>959</v>
      </c>
      <c r="B12" s="240" t="s">
        <v>1982</v>
      </c>
      <c r="C12" s="320" t="s">
        <v>432</v>
      </c>
      <c r="D12" s="320" t="s">
        <v>431</v>
      </c>
      <c r="E12" s="320" t="s">
        <v>1997</v>
      </c>
      <c r="F12" s="242" t="s">
        <v>2054</v>
      </c>
      <c r="G12" s="242" t="s">
        <v>1984</v>
      </c>
    </row>
    <row r="13" spans="1:7" s="243" customFormat="1" ht="85">
      <c r="A13" s="408"/>
      <c r="B13" s="408"/>
      <c r="C13" s="677" t="s">
        <v>9</v>
      </c>
      <c r="D13" s="684" t="s">
        <v>2214</v>
      </c>
      <c r="E13" s="689" t="s">
        <v>1038</v>
      </c>
      <c r="F13" s="430" t="s">
        <v>1996</v>
      </c>
      <c r="G13" s="431"/>
    </row>
    <row r="14" spans="1:7" s="243" customFormat="1" ht="102">
      <c r="A14" s="408"/>
      <c r="B14" s="408"/>
      <c r="C14" s="679" t="s">
        <v>2138</v>
      </c>
      <c r="D14" s="685" t="s">
        <v>2139</v>
      </c>
      <c r="E14" s="692" t="s">
        <v>1044</v>
      </c>
      <c r="F14" s="432" t="s">
        <v>1996</v>
      </c>
      <c r="G14" s="433"/>
    </row>
    <row r="15" spans="1:7" s="243" customFormat="1" ht="34">
      <c r="A15" s="408"/>
      <c r="B15" s="408"/>
      <c r="C15" s="679" t="s">
        <v>11</v>
      </c>
      <c r="D15" s="685" t="s">
        <v>608</v>
      </c>
      <c r="E15" s="692" t="s">
        <v>1048</v>
      </c>
      <c r="F15" s="432" t="s">
        <v>1996</v>
      </c>
      <c r="G15" s="433"/>
    </row>
    <row r="16" spans="1:7" s="243" customFormat="1" ht="68">
      <c r="A16" s="408"/>
      <c r="B16" s="408"/>
      <c r="C16" s="679" t="s">
        <v>16</v>
      </c>
      <c r="D16" s="685" t="s">
        <v>2240</v>
      </c>
      <c r="E16" s="692" t="s">
        <v>1073</v>
      </c>
      <c r="F16" s="432" t="s">
        <v>1996</v>
      </c>
      <c r="G16" s="433"/>
    </row>
    <row r="17" spans="1:7" s="243" customFormat="1" ht="85">
      <c r="A17" s="408"/>
      <c r="B17" s="408"/>
      <c r="C17" s="679" t="s">
        <v>2225</v>
      </c>
      <c r="D17" s="685" t="s">
        <v>2226</v>
      </c>
      <c r="E17" s="692" t="s">
        <v>1191</v>
      </c>
      <c r="F17" s="432" t="s">
        <v>1996</v>
      </c>
      <c r="G17" s="433"/>
    </row>
    <row r="18" spans="1:7" s="243" customFormat="1" ht="34">
      <c r="A18" s="408"/>
      <c r="B18" s="408"/>
      <c r="C18" s="679" t="s">
        <v>54</v>
      </c>
      <c r="D18" s="685" t="s">
        <v>650</v>
      </c>
      <c r="E18" s="692" t="s">
        <v>1233</v>
      </c>
      <c r="F18" s="432" t="s">
        <v>1996</v>
      </c>
      <c r="G18" s="433"/>
    </row>
    <row r="19" spans="1:7" s="243" customFormat="1" ht="51">
      <c r="A19" s="408"/>
      <c r="B19" s="408"/>
      <c r="C19" s="679" t="s">
        <v>56</v>
      </c>
      <c r="D19" s="685" t="s">
        <v>653</v>
      </c>
      <c r="E19" s="692" t="s">
        <v>1244</v>
      </c>
      <c r="F19" s="432" t="s">
        <v>1996</v>
      </c>
      <c r="G19" s="433"/>
    </row>
    <row r="20" spans="1:7" s="243" customFormat="1" ht="68">
      <c r="A20" s="408"/>
      <c r="B20" s="408"/>
      <c r="C20" s="679" t="s">
        <v>2129</v>
      </c>
      <c r="D20" s="685" t="s">
        <v>2134</v>
      </c>
      <c r="E20" s="692" t="s">
        <v>1484</v>
      </c>
      <c r="F20" s="432" t="s">
        <v>1996</v>
      </c>
      <c r="G20" s="433"/>
    </row>
    <row r="21" spans="1:7" s="243" customFormat="1" ht="68">
      <c r="A21" s="408"/>
      <c r="B21" s="408"/>
      <c r="C21" s="679" t="s">
        <v>181</v>
      </c>
      <c r="D21" s="685" t="s">
        <v>2135</v>
      </c>
      <c r="E21" s="692" t="s">
        <v>1490</v>
      </c>
      <c r="F21" s="432" t="s">
        <v>1996</v>
      </c>
      <c r="G21" s="433"/>
    </row>
    <row r="22" spans="1:7" s="243" customFormat="1" ht="102">
      <c r="A22" s="408"/>
      <c r="B22" s="408"/>
      <c r="C22" s="679" t="s">
        <v>2130</v>
      </c>
      <c r="D22" s="685" t="s">
        <v>2137</v>
      </c>
      <c r="E22" s="692" t="s">
        <v>1496</v>
      </c>
      <c r="F22" s="432" t="s">
        <v>1996</v>
      </c>
      <c r="G22" s="433"/>
    </row>
    <row r="23" spans="1:7" s="243" customFormat="1" ht="86" thickBot="1">
      <c r="A23" s="408"/>
      <c r="B23" s="408"/>
      <c r="C23" s="681" t="s">
        <v>184</v>
      </c>
      <c r="D23" s="686" t="s">
        <v>2136</v>
      </c>
      <c r="E23" s="695" t="s">
        <v>1508</v>
      </c>
      <c r="F23" s="434" t="s">
        <v>1996</v>
      </c>
      <c r="G23" s="435"/>
    </row>
    <row r="24" spans="1:7" s="248" customFormat="1" ht="102.75" hidden="1" customHeight="1">
      <c r="A24" s="244" t="s">
        <v>893</v>
      </c>
      <c r="B24" s="245" t="str">
        <f>IFERROR(VLOOKUP($A24,Référentiel_de_Compétences!$B$7:$E$700,2,0),"")</f>
        <v>X. Digital</v>
      </c>
      <c r="C24" s="244" t="str">
        <f>IFERROR(VLOOKUP($A24,Référentiel_de_Compétences!$B$7:$E$700,3,0),"")</f>
        <v>Culture digitale</v>
      </c>
      <c r="D24" s="249" t="str">
        <f>IFERROR(VLOOKUP($A24,Référentiel_de_Compétences!$B$7:$E$700,4,0),"")</f>
        <v>Connaître l'environnement et les enjeux du digital pour un usage personnel ou professionnel, par une veille régulière.
Être conscient de l'impact du numérique sur les méthodes de travail et les relations avec la clientèle.
Faire preuve de curiosité et d'adaptabilité face aux évolutions digitales (nouveaux outils et usages).</v>
      </c>
      <c r="E24" s="767" t="str">
        <f ca="1">IFERROR(INDEX('Codes UC'!$A$1:$Z$599,MATCH(A24,'Codes UC'!$A$1:$A$599,0),MATCH($G$6,'Codes UC'!$A$1:$Y$1)),"")</f>
        <v/>
      </c>
      <c r="F24" s="251" t="s">
        <v>1996</v>
      </c>
      <c r="G24" s="252"/>
    </row>
    <row r="25" spans="1:7" s="248" customFormat="1" ht="24" hidden="1">
      <c r="A25" s="244"/>
      <c r="B25" s="245" t="str">
        <f>IFERROR(VLOOKUP($A25,Référentiel_de_Compétences!$B$7:$E$700,2,0),"")</f>
        <v/>
      </c>
      <c r="C25" s="244" t="str">
        <f>IFERROR(VLOOKUP($A25,Référentiel_de_Compétences!$B$7:$E$700,3,0),"")</f>
        <v/>
      </c>
      <c r="D25" s="254" t="str">
        <f>IFERROR(VLOOKUP($A25,Référentiel_de_Compétences!$B$7:$E$700,4,0),"")</f>
        <v/>
      </c>
      <c r="E25" s="767" t="str">
        <f ca="1">IFERROR(INDEX('Codes UC'!$A$1:$Z$599,MATCH(A25,'Codes UC'!$A$1:$A$599,0),MATCH($G$6,'Codes UC'!$A$1:$Y$1)),"")</f>
        <v/>
      </c>
      <c r="F25" s="251" t="s">
        <v>1996</v>
      </c>
      <c r="G25" s="252"/>
    </row>
    <row r="26" spans="1:7" s="248" customFormat="1" ht="24" hidden="1">
      <c r="A26" s="244"/>
      <c r="B26" s="245" t="str">
        <f>IFERROR(VLOOKUP($A26,Référentiel_de_Compétences!$B$7:$E$700,2,0),"")</f>
        <v/>
      </c>
      <c r="C26" s="244" t="str">
        <f>IFERROR(VLOOKUP($A26,Référentiel_de_Compétences!$B$7:$E$700,3,0),"")</f>
        <v/>
      </c>
      <c r="D26" s="254" t="str">
        <f>IFERROR(VLOOKUP($A26,Référentiel_de_Compétences!$B$7:$E$700,4,0),"")</f>
        <v/>
      </c>
      <c r="E26" s="767" t="str">
        <f ca="1">IFERROR(INDEX('Codes UC'!$A$1:$Z$599,MATCH(A26,'Codes UC'!$A$1:$A$599,0),MATCH($G$6,'Codes UC'!$A$1:$Y$1)),"")</f>
        <v/>
      </c>
      <c r="F26" s="251" t="s">
        <v>1996</v>
      </c>
      <c r="G26" s="252"/>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767" t="str">
        <f ca="1">IFERROR(INDEX('Codes UC'!$A$1:$Z$599,MATCH(A27,'Codes UC'!$A$1:$A$599,0),MATCH($G$6,'Codes UC'!$A$1:$Y$1)),"")</f>
        <v/>
      </c>
      <c r="F27" s="251" t="s">
        <v>1996</v>
      </c>
      <c r="G27" s="252"/>
    </row>
    <row r="28" spans="1:7" s="248" customFormat="1" ht="24" hidden="1">
      <c r="A28" s="244"/>
      <c r="B28" s="245" t="str">
        <f>IFERROR(VLOOKUP($A28,Référentiel_de_Compétences!$B$7:$E$700,2,0),"")</f>
        <v/>
      </c>
      <c r="C28" s="244" t="str">
        <f>IFERROR(VLOOKUP($A28,Référentiel_de_Compétences!$B$7:$E$700,3,0),"")</f>
        <v/>
      </c>
      <c r="D28" s="254" t="str">
        <f>IFERROR(VLOOKUP($A28,Référentiel_de_Compétences!$B$7:$E$700,4,0),"")</f>
        <v/>
      </c>
      <c r="E28" s="767"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767"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767"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767" t="str">
        <f ca="1">IFERROR(INDEX('Codes UC'!$A$1:$Z$599,MATCH(A31,'Codes UC'!$A$1:$A$599,0),MATCH($G$6,'Codes UC'!$A$1:$Y$1)),"")</f>
        <v/>
      </c>
      <c r="F31" s="251" t="s">
        <v>1996</v>
      </c>
      <c r="G31" s="252"/>
    </row>
    <row r="32" spans="1:7" s="248" customFormat="1" ht="24" hidden="1">
      <c r="A32" s="244"/>
      <c r="B32" s="245" t="str">
        <f>IFERROR(VLOOKUP($A32,Référentiel_de_Compétences!$B$7:$E$700,2,0),"")</f>
        <v/>
      </c>
      <c r="C32" s="253" t="str">
        <f>IFERROR(VLOOKUP($A32,Référentiel_de_Compétences!$B$7:$E$700,3,0),"")</f>
        <v/>
      </c>
      <c r="D32" s="254" t="str">
        <f>IFERROR(VLOOKUP($A32,Référentiel_de_Compétences!$B$7:$E$700,4,0),"")</f>
        <v/>
      </c>
      <c r="E32" s="767" t="str">
        <f ca="1">IFERROR(INDEX('Codes UC'!$A$1:$Z$599,MATCH(A32,'Codes UC'!$A$1:$A$599,0),MATCH($G$6,'Codes UC'!$A$1:$Y$1)),"")</f>
        <v/>
      </c>
      <c r="F32" s="251" t="s">
        <v>1996</v>
      </c>
      <c r="G32" s="252"/>
    </row>
    <row r="33" spans="1:9" s="248" customFormat="1" ht="25" hidden="1" thickBot="1">
      <c r="A33" s="244"/>
      <c r="B33" s="245" t="str">
        <f>IFERROR(VLOOKUP($A33,Référentiel_de_Compétences!$B$7:$E$700,2,0),"")</f>
        <v/>
      </c>
      <c r="C33" s="255" t="str">
        <f>IFERROR(VLOOKUP($A33,Référentiel_de_Compétences!$B$7:$E$700,3,0),"")</f>
        <v/>
      </c>
      <c r="D33" s="256" t="str">
        <f>IFERROR(VLOOKUP($A33,Référentiel_de_Compétences!$B$7:$E$700,4,0),"")</f>
        <v/>
      </c>
      <c r="E33" s="768" t="str">
        <f ca="1">IFERROR(INDEX('Codes UC'!$A$1:$Z$599,MATCH(A33,'Codes UC'!$A$1:$A$599,0),MATCH($G$6,'Codes UC'!$A$1:$Y$1)),"")</f>
        <v/>
      </c>
      <c r="F33" s="258" t="s">
        <v>1996</v>
      </c>
      <c r="G33" s="259"/>
    </row>
    <row r="34" spans="1:9" ht="27.75" customHeight="1">
      <c r="C34" s="387" t="s">
        <v>1992</v>
      </c>
      <c r="D34" s="769"/>
      <c r="E34" s="389"/>
      <c r="F34" s="387" t="s">
        <v>1992</v>
      </c>
      <c r="G34" s="390"/>
    </row>
    <row r="35" spans="1:9" s="210" customFormat="1">
      <c r="A35" s="207"/>
      <c r="B35" s="208"/>
      <c r="C35" s="260" t="s">
        <v>1993</v>
      </c>
      <c r="D35" s="285"/>
      <c r="E35" s="379"/>
      <c r="F35" s="260" t="s">
        <v>1995</v>
      </c>
      <c r="G35" s="207"/>
      <c r="H35" s="207"/>
      <c r="I35" s="207"/>
    </row>
    <row r="36" spans="1:9" s="210" customFormat="1">
      <c r="A36" s="207"/>
      <c r="B36" s="208"/>
      <c r="C36" s="669" t="s">
        <v>1994</v>
      </c>
      <c r="D36" s="285"/>
      <c r="E36" s="379"/>
      <c r="F36" s="262" t="s">
        <v>1994</v>
      </c>
      <c r="G36" s="207"/>
      <c r="H36" s="207"/>
      <c r="I36" s="207"/>
    </row>
    <row r="37" spans="1:9" s="210" customFormat="1">
      <c r="A37" s="207"/>
      <c r="B37" s="208"/>
      <c r="C37" s="279"/>
      <c r="D37" s="285"/>
      <c r="E37" s="379"/>
      <c r="F37" s="207"/>
      <c r="G37" s="207"/>
      <c r="H37" s="207"/>
      <c r="I37" s="207"/>
    </row>
    <row r="38" spans="1:9" s="210" customFormat="1">
      <c r="A38" s="207"/>
      <c r="B38" s="208"/>
      <c r="C38" s="279"/>
      <c r="D38" s="285"/>
      <c r="E38" s="379"/>
      <c r="F38" s="207"/>
      <c r="G38" s="207"/>
      <c r="H38" s="207"/>
      <c r="I38" s="207"/>
    </row>
    <row r="39" spans="1:9" s="210" customFormat="1">
      <c r="A39" s="207"/>
      <c r="B39" s="208"/>
      <c r="C39" s="279"/>
      <c r="D39" s="285"/>
      <c r="E39" s="379"/>
      <c r="F39" s="207"/>
      <c r="G39" s="207"/>
      <c r="H39" s="207"/>
      <c r="I39" s="207"/>
    </row>
    <row r="40" spans="1:9" s="210" customFormat="1">
      <c r="A40" s="207"/>
      <c r="B40" s="208"/>
      <c r="C40" s="279"/>
      <c r="D40" s="285"/>
      <c r="E40" s="379"/>
      <c r="F40" s="207"/>
      <c r="G40" s="207"/>
      <c r="H40" s="207"/>
      <c r="I40" s="207"/>
    </row>
    <row r="41" spans="1:9" s="210" customFormat="1">
      <c r="A41" s="207"/>
      <c r="B41" s="208"/>
      <c r="C41" s="279"/>
      <c r="D41" s="285"/>
      <c r="E41" s="379"/>
      <c r="F41" s="207"/>
      <c r="G41" s="207"/>
      <c r="H41" s="207"/>
      <c r="I41" s="207"/>
    </row>
    <row r="42" spans="1:9">
      <c r="E42" s="379"/>
    </row>
    <row r="43" spans="1:9">
      <c r="E43" s="379"/>
    </row>
    <row r="44" spans="1:9">
      <c r="E44" s="379"/>
    </row>
  </sheetData>
  <sheetProtection algorithmName="SHA-512" hashValue="nmWMfPxBHLvMVS+J2kFyg+26vfaa501nrdjxxIdFRkfdaGV6ZQbiqDx6mPdEZdgXc6AFshNjUNG4gb+XfHTbrw==" saltValue="PfAxWrDfKDjXwRcF10dY5w==" spinCount="100000" sheet="1" objects="1" scenarios="1"/>
  <mergeCells count="1">
    <mergeCell ref="C11:G11"/>
  </mergeCells>
  <conditionalFormatting sqref="C4 C7 E24:E33">
    <cfRule type="containsText" dxfId="3362" priority="50" operator="containsText" text="Choisie">
      <formula>NOT(ISERROR(SEARCH("Choisie",C4)))</formula>
    </cfRule>
    <cfRule type="containsText" dxfId="3361" priority="51" operator="containsText" text="clé">
      <formula>NOT(ISERROR(SEARCH("clé",C4)))</formula>
    </cfRule>
    <cfRule type="containsText" dxfId="3360" priority="52" operator="containsText" text="UTILE">
      <formula>NOT(ISERROR(SEARCH("UTILE",C4)))</formula>
    </cfRule>
  </conditionalFormatting>
  <conditionalFormatting sqref="B24:C81">
    <cfRule type="expression" dxfId="3359" priority="32">
      <formula>$B24="Z. Compétences Managériales"</formula>
    </cfRule>
    <cfRule type="expression" dxfId="3358" priority="33">
      <formula>$B24="Y. Compétences comportementales"</formula>
    </cfRule>
    <cfRule type="expression" dxfId="3357" priority="34">
      <formula>$B24="X. Digital"</formula>
    </cfRule>
    <cfRule type="expression" dxfId="3356" priority="35">
      <formula>$B24="P.  Projet"</formula>
    </cfRule>
    <cfRule type="expression" dxfId="3355" priority="36">
      <formula>$B24="O.  Communication"</formula>
    </cfRule>
    <cfRule type="expression" dxfId="3354" priority="37">
      <formula>$B24="N .  Système d'informations"</formula>
    </cfRule>
    <cfRule type="expression" dxfId="3353" priority="38">
      <formula>$B24="M.  Marketing"</formula>
    </cfRule>
    <cfRule type="expression" dxfId="3352" priority="39">
      <formula>$B24="L.  Ressources Humaines"</formula>
    </cfRule>
    <cfRule type="expression" dxfId="3351" priority="40">
      <formula>$B24="K.  Audit / Risques"</formula>
    </cfRule>
    <cfRule type="expression" dxfId="3350" priority="41">
      <formula>$B24="J.  Administration / Services Généraux"</formula>
    </cfRule>
    <cfRule type="expression" dxfId="3349" priority="42">
      <formula>$B24="I.  Immobilier"</formula>
    </cfRule>
    <cfRule type="expression" dxfId="3348" priority="43">
      <formula>$B24="H.  Finance / Contrôle de Gestion / Comptabilité"</formula>
    </cfRule>
    <cfRule type="expression" dxfId="3347" priority="44">
      <formula>$B24="G.  Achats"</formula>
    </cfRule>
    <cfRule type="expression" dxfId="3346" priority="45">
      <formula>$B24="F.  Entreprises"</formula>
    </cfRule>
    <cfRule type="expression" dxfId="3345" priority="46">
      <formula>$B24="E. Excellence opérationnelle  Banque de détail"</formula>
    </cfRule>
    <cfRule type="expression" dxfId="3344" priority="47">
      <formula>$B24="D. Excellence opérationnelle Expertise transverse"</formula>
    </cfRule>
    <cfRule type="expression" dxfId="3343" priority="48">
      <formula>$B24="C. Gestion des risques"</formula>
    </cfRule>
    <cfRule type="expression" dxfId="3342" priority="49">
      <formula>$B24="B. Vente, Conseil"</formula>
    </cfRule>
    <cfRule type="expression" dxfId="3341" priority="53">
      <formula>$B24="A. Accueil, orientation"</formula>
    </cfRule>
  </conditionalFormatting>
  <conditionalFormatting sqref="C8 C10">
    <cfRule type="containsText" dxfId="3340" priority="29" operator="containsText" text="Choisie">
      <formula>NOT(ISERROR(SEARCH("Choisie",C8)))</formula>
    </cfRule>
    <cfRule type="containsText" dxfId="3339" priority="30" operator="containsText" text="clé">
      <formula>NOT(ISERROR(SEARCH("clé",C8)))</formula>
    </cfRule>
    <cfRule type="containsText" dxfId="3338" priority="31" operator="containsText" text="UTILE">
      <formula>NOT(ISERROR(SEARCH("UTILE",C8)))</formula>
    </cfRule>
  </conditionalFormatting>
  <conditionalFormatting sqref="F34:F36">
    <cfRule type="expression" dxfId="3337" priority="10">
      <formula>$B34="Z. Compétences Managériales"</formula>
    </cfRule>
    <cfRule type="expression" dxfId="3336" priority="11">
      <formula>$B34="Y. Compétences comportementales"</formula>
    </cfRule>
    <cfRule type="expression" dxfId="3335" priority="12">
      <formula>$B34="X. Digital"</formula>
    </cfRule>
    <cfRule type="expression" dxfId="3334" priority="13">
      <formula>$B34="P.  Projet"</formula>
    </cfRule>
    <cfRule type="expression" dxfId="3333" priority="14">
      <formula>$B34="O.  Communication"</formula>
    </cfRule>
    <cfRule type="expression" dxfId="3332" priority="15">
      <formula>$B34="N .  Système d'informations"</formula>
    </cfRule>
    <cfRule type="expression" dxfId="3331" priority="16">
      <formula>$B34="M.  Marketing"</formula>
    </cfRule>
    <cfRule type="expression" dxfId="3330" priority="17">
      <formula>$B34="L.  Ressources Humaines"</formula>
    </cfRule>
    <cfRule type="expression" dxfId="3329" priority="18">
      <formula>$B34="K.  Audit / Risques"</formula>
    </cfRule>
    <cfRule type="expression" dxfId="3328" priority="19">
      <formula>$B34="J.  Administration / Services Généraux"</formula>
    </cfRule>
    <cfRule type="expression" dxfId="3327" priority="20">
      <formula>$B34="I.  Immobilier"</formula>
    </cfRule>
    <cfRule type="expression" dxfId="3326" priority="21">
      <formula>$B34="H.  Finance / Contrôle de Gestion / Comptabilité"</formula>
    </cfRule>
    <cfRule type="expression" dxfId="3325" priority="22">
      <formula>$B34="G.  Achats"</formula>
    </cfRule>
    <cfRule type="expression" dxfId="3324" priority="23">
      <formula>$B34="F.  Entreprises"</formula>
    </cfRule>
    <cfRule type="expression" dxfId="3323" priority="24">
      <formula>$B34="E. Excellence opérationnelle  Banque de détail"</formula>
    </cfRule>
    <cfRule type="expression" dxfId="3322" priority="25">
      <formula>$B34="D. Excellence opérationnelle Expertise transverse"</formula>
    </cfRule>
    <cfRule type="expression" dxfId="3321" priority="26">
      <formula>$B34="C. Gestion des risques"</formula>
    </cfRule>
    <cfRule type="expression" dxfId="3320" priority="27">
      <formula>$B34="B. Vente, Conseil"</formula>
    </cfRule>
    <cfRule type="expression" dxfId="3319" priority="28">
      <formula>$B34="A. Accueil, orientation"</formula>
    </cfRule>
  </conditionalFormatting>
  <pageMargins left="0.38" right="0.35" top="0.75" bottom="0.52" header="0.3" footer="0.3"/>
  <pageSetup paperSize="9" scale="68" orientation="portrait" r:id="rId1"/>
  <headerFooter>
    <oddFooter>&amp;C&amp;1#&amp;"Calibri"&amp;10&amp;K0078D7C1 - Interne</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122">
    <tabColor theme="9" tint="0.89999084444715716"/>
    <pageSetUpPr fitToPage="1"/>
  </sheetPr>
  <dimension ref="A1:G43"/>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33203125" style="279" customWidth="1" collapsed="1"/>
    <col min="4" max="4" width="77.33203125" style="248" customWidth="1"/>
    <col min="5" max="5" width="9.5" style="210" customWidth="1"/>
    <col min="6" max="6" width="15.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17" customFormat="1" ht="21" customHeight="1">
      <c r="A4" s="213"/>
      <c r="B4" s="214"/>
      <c r="C4" s="311" t="s">
        <v>1985</v>
      </c>
      <c r="D4" s="270" t="str">
        <f ca="1">VLOOKUP($G$5,Répertoire_des_fonctions!$A$7:$E$780,4,0)</f>
        <v>29896 - CONSEILLER EXPERT CREDIT IMMOBILIER</v>
      </c>
      <c r="E4" s="271"/>
      <c r="F4" s="271"/>
      <c r="G4" s="272" t="str">
        <f ca="1">HYPERLINK("#Matrice!"&amp;ADDRESS(3,4+MATCH(D4,Matrice!$E$3:$AOP$3,0)),"Go")</f>
        <v>Go</v>
      </c>
    </row>
    <row r="5" spans="1:7" s="223" customFormat="1" ht="21" customHeight="1">
      <c r="A5" s="218"/>
      <c r="B5" s="219"/>
      <c r="C5" s="275" t="s">
        <v>403</v>
      </c>
      <c r="D5" s="276" t="str">
        <f ca="1">VLOOKUP($G$5,Répertoire_des_fonctions!$A$7:$E$780,2,0)</f>
        <v>COMMERCIAL RESEAU ET BANQUE</v>
      </c>
      <c r="E5" s="277"/>
      <c r="F5" s="276" t="s">
        <v>1986</v>
      </c>
      <c r="G5" s="276" t="str">
        <f ca="1">RIGHT(CELL("filename",A1),LEN(CELL("filename",A1))-SEARCH("]",CELL("filename",A1)))</f>
        <v>29896</v>
      </c>
    </row>
    <row r="6" spans="1:7" s="223" customFormat="1" ht="21" customHeight="1">
      <c r="A6" s="218"/>
      <c r="B6" s="219"/>
      <c r="C6" s="275" t="s">
        <v>404</v>
      </c>
      <c r="D6" s="276" t="str">
        <f ca="1">VLOOKUP($G$5,Répertoire_des_fonctions!$A$7:$E$780,3,0)</f>
        <v>CONSEIL BANCAIRE PARTICULIERS</v>
      </c>
      <c r="E6" s="277"/>
      <c r="F6" s="276" t="s">
        <v>1987</v>
      </c>
      <c r="G6" s="276" t="str">
        <f ca="1">VLOOKUP($G$5,Répertoire_des_fonctions!$A$7:$E$780,5,0)</f>
        <v>III.3</v>
      </c>
    </row>
    <row r="7" spans="1:7" s="217" customFormat="1" ht="15" customHeight="1">
      <c r="A7" s="213"/>
      <c r="B7" s="224"/>
      <c r="C7" s="683"/>
      <c r="D7" s="225"/>
      <c r="E7" s="226"/>
    </row>
    <row r="8" spans="1:7" s="217" customFormat="1" ht="21.5" customHeight="1">
      <c r="A8" s="213"/>
      <c r="B8" s="224"/>
      <c r="C8" s="311" t="s">
        <v>1988</v>
      </c>
      <c r="D8" s="270" t="s">
        <v>1991</v>
      </c>
      <c r="E8" s="375" t="s">
        <v>1989</v>
      </c>
      <c r="F8" s="271"/>
      <c r="G8" s="283"/>
    </row>
    <row r="9" spans="1:7" s="217" customFormat="1" ht="20" customHeight="1">
      <c r="A9" s="213"/>
      <c r="B9" s="224"/>
      <c r="C9" s="311"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63" t="s">
        <v>432</v>
      </c>
      <c r="D12" s="263" t="s">
        <v>431</v>
      </c>
      <c r="E12" s="264" t="s">
        <v>1997</v>
      </c>
      <c r="F12" s="241" t="s">
        <v>2054</v>
      </c>
      <c r="G12" s="242" t="s">
        <v>1984</v>
      </c>
    </row>
    <row r="13" spans="1:7" s="243" customFormat="1" ht="102">
      <c r="A13" s="408"/>
      <c r="B13" s="408"/>
      <c r="C13" s="677" t="s">
        <v>2138</v>
      </c>
      <c r="D13" s="684" t="s">
        <v>2139</v>
      </c>
      <c r="E13" s="665" t="s">
        <v>1044</v>
      </c>
      <c r="F13" s="509" t="s">
        <v>2063</v>
      </c>
      <c r="G13" s="537"/>
    </row>
    <row r="14" spans="1:7" s="243" customFormat="1" ht="34">
      <c r="A14" s="408"/>
      <c r="B14" s="408"/>
      <c r="C14" s="679" t="s">
        <v>11</v>
      </c>
      <c r="D14" s="685" t="s">
        <v>608</v>
      </c>
      <c r="E14" s="667" t="s">
        <v>1048</v>
      </c>
      <c r="F14" s="511" t="s">
        <v>2063</v>
      </c>
      <c r="G14" s="539"/>
    </row>
    <row r="15" spans="1:7" s="243" customFormat="1" ht="51">
      <c r="A15" s="408"/>
      <c r="B15" s="408"/>
      <c r="C15" s="679" t="s">
        <v>17</v>
      </c>
      <c r="D15" s="685" t="s">
        <v>412</v>
      </c>
      <c r="E15" s="667" t="s">
        <v>1079</v>
      </c>
      <c r="F15" s="511" t="s">
        <v>2063</v>
      </c>
      <c r="G15" s="539"/>
    </row>
    <row r="16" spans="1:7" s="243" customFormat="1" ht="34">
      <c r="A16" s="408"/>
      <c r="B16" s="408"/>
      <c r="C16" s="679" t="s">
        <v>2140</v>
      </c>
      <c r="D16" s="685" t="s">
        <v>2141</v>
      </c>
      <c r="E16" s="667" t="s">
        <v>1085</v>
      </c>
      <c r="F16" s="511" t="s">
        <v>2063</v>
      </c>
      <c r="G16" s="539"/>
    </row>
    <row r="17" spans="1:7" s="243" customFormat="1" ht="34">
      <c r="A17" s="408"/>
      <c r="B17" s="408"/>
      <c r="C17" s="679" t="s">
        <v>611</v>
      </c>
      <c r="D17" s="685" t="s">
        <v>413</v>
      </c>
      <c r="E17" s="667" t="s">
        <v>1091</v>
      </c>
      <c r="F17" s="511" t="s">
        <v>2063</v>
      </c>
      <c r="G17" s="539"/>
    </row>
    <row r="18" spans="1:7" s="243" customFormat="1" ht="85">
      <c r="A18" s="408"/>
      <c r="B18" s="408"/>
      <c r="C18" s="679" t="s">
        <v>2225</v>
      </c>
      <c r="D18" s="685" t="s">
        <v>2226</v>
      </c>
      <c r="E18" s="667" t="s">
        <v>1191</v>
      </c>
      <c r="F18" s="511" t="s">
        <v>2063</v>
      </c>
      <c r="G18" s="539"/>
    </row>
    <row r="19" spans="1:7" s="243" customFormat="1" ht="51">
      <c r="A19" s="408"/>
      <c r="B19" s="408"/>
      <c r="C19" s="679" t="s">
        <v>56</v>
      </c>
      <c r="D19" s="685" t="s">
        <v>653</v>
      </c>
      <c r="E19" s="667" t="s">
        <v>1244</v>
      </c>
      <c r="F19" s="511" t="s">
        <v>2063</v>
      </c>
      <c r="G19" s="539"/>
    </row>
    <row r="20" spans="1:7" s="243" customFormat="1" ht="68">
      <c r="A20" s="408"/>
      <c r="B20" s="408"/>
      <c r="C20" s="679" t="s">
        <v>64</v>
      </c>
      <c r="D20" s="685" t="s">
        <v>661</v>
      </c>
      <c r="E20" s="667" t="s">
        <v>1262</v>
      </c>
      <c r="F20" s="511" t="s">
        <v>2063</v>
      </c>
      <c r="G20" s="539"/>
    </row>
    <row r="21" spans="1:7" s="243" customFormat="1" ht="68">
      <c r="A21" s="408"/>
      <c r="B21" s="408"/>
      <c r="C21" s="679" t="s">
        <v>181</v>
      </c>
      <c r="D21" s="685" t="s">
        <v>2135</v>
      </c>
      <c r="E21" s="667" t="s">
        <v>1490</v>
      </c>
      <c r="F21" s="511" t="s">
        <v>2063</v>
      </c>
      <c r="G21" s="539"/>
    </row>
    <row r="22" spans="1:7" s="243" customFormat="1" ht="68">
      <c r="A22" s="408"/>
      <c r="B22" s="408"/>
      <c r="C22" s="679" t="s">
        <v>2129</v>
      </c>
      <c r="D22" s="685" t="s">
        <v>2134</v>
      </c>
      <c r="E22" s="667" t="s">
        <v>1484</v>
      </c>
      <c r="F22" s="511" t="s">
        <v>2063</v>
      </c>
      <c r="G22" s="539"/>
    </row>
    <row r="23" spans="1:7" s="243" customFormat="1" ht="102">
      <c r="A23" s="408"/>
      <c r="B23" s="408"/>
      <c r="C23" s="679" t="s">
        <v>2130</v>
      </c>
      <c r="D23" s="685" t="s">
        <v>2137</v>
      </c>
      <c r="E23" s="667" t="s">
        <v>1496</v>
      </c>
      <c r="F23" s="511" t="s">
        <v>2063</v>
      </c>
      <c r="G23" s="539"/>
    </row>
    <row r="24" spans="1:7" s="243" customFormat="1" ht="85">
      <c r="A24" s="408"/>
      <c r="B24" s="408"/>
      <c r="C24" s="681" t="s">
        <v>184</v>
      </c>
      <c r="D24" s="686" t="s">
        <v>2136</v>
      </c>
      <c r="E24" s="673" t="s">
        <v>1508</v>
      </c>
      <c r="F24" s="513" t="s">
        <v>2063</v>
      </c>
      <c r="G24" s="540"/>
    </row>
    <row r="25" spans="1:7" s="248" customFormat="1" ht="24" hidden="1">
      <c r="A25" s="244"/>
      <c r="B25" s="245" t="str">
        <f>IFERROR(VLOOKUP($A25,Référentiel_de_Compétences!$B$7:$E$700,2,0),"")</f>
        <v/>
      </c>
      <c r="C25" s="391" t="str">
        <f>IFERROR(VLOOKUP($A25,Référentiel_de_Compétences!$B$7:$E$700,3,0),"")</f>
        <v/>
      </c>
      <c r="D25" s="392" t="str">
        <f>IFERROR(VLOOKUP($A25,Référentiel_de_Compétences!$B$7:$E$700,4,0),"")</f>
        <v/>
      </c>
      <c r="E25" s="766" t="str">
        <f ca="1">IFERROR(INDEX('Codes UC'!$A$1:$Z$599,MATCH(A25,'Codes UC'!$A$1:$A$599,0),MATCH($G$6,'Codes UC'!$A$1:$Y$1)),"")</f>
        <v/>
      </c>
      <c r="F25" s="394" t="s">
        <v>1996</v>
      </c>
      <c r="G25" s="395"/>
    </row>
    <row r="26" spans="1:7" s="248" customFormat="1" ht="24" hidden="1">
      <c r="A26" s="244"/>
      <c r="B26" s="245" t="str">
        <f>IFERROR(VLOOKUP($A26,Référentiel_de_Compétences!$B$7:$E$700,2,0),"")</f>
        <v/>
      </c>
      <c r="C26" s="244" t="str">
        <f>IFERROR(VLOOKUP($A26,Référentiel_de_Compétences!$B$7:$E$700,3,0),"")</f>
        <v/>
      </c>
      <c r="D26" s="254" t="str">
        <f>IFERROR(VLOOKUP($A26,Référentiel_de_Compétences!$B$7:$E$700,4,0),"")</f>
        <v/>
      </c>
      <c r="E26" s="767" t="str">
        <f ca="1">IFERROR(INDEX('Codes UC'!$A$1:$Z$599,MATCH(A26,'Codes UC'!$A$1:$A$599,0),MATCH($G$6,'Codes UC'!$A$1:$Y$1)),"")</f>
        <v/>
      </c>
      <c r="F26" s="251" t="s">
        <v>1996</v>
      </c>
      <c r="G26" s="252"/>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767" t="str">
        <f ca="1">IFERROR(INDEX('Codes UC'!$A$1:$Z$599,MATCH(A27,'Codes UC'!$A$1:$A$599,0),MATCH($G$6,'Codes UC'!$A$1:$Y$1)),"")</f>
        <v/>
      </c>
      <c r="F27" s="251" t="s">
        <v>1996</v>
      </c>
      <c r="G27" s="252"/>
    </row>
    <row r="28" spans="1:7" s="248" customFormat="1" ht="24" hidden="1">
      <c r="A28" s="244"/>
      <c r="B28" s="245" t="str">
        <f>IFERROR(VLOOKUP($A28,Référentiel_de_Compétences!$B$7:$E$700,2,0),"")</f>
        <v/>
      </c>
      <c r="C28" s="253" t="str">
        <f>IFERROR(VLOOKUP($A28,Référentiel_de_Compétences!$B$7:$E$700,3,0),"")</f>
        <v/>
      </c>
      <c r="D28" s="254" t="str">
        <f>IFERROR(VLOOKUP($A28,Référentiel_de_Compétences!$B$7:$E$700,4,0),"")</f>
        <v/>
      </c>
      <c r="E28" s="767"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767"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767"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767" t="str">
        <f ca="1">IFERROR(INDEX('Codes UC'!$A$1:$Z$599,MATCH(A31,'Codes UC'!$A$1:$A$599,0),MATCH($G$6,'Codes UC'!$A$1:$Y$1)),"")</f>
        <v/>
      </c>
      <c r="F31" s="251" t="s">
        <v>1996</v>
      </c>
      <c r="G31" s="252"/>
    </row>
    <row r="32" spans="1:7" s="248" customFormat="1" ht="25" hidden="1" thickBot="1">
      <c r="A32" s="244"/>
      <c r="B32" s="245" t="str">
        <f>IFERROR(VLOOKUP($A32,Référentiel_de_Compétences!$B$7:$E$700,2,0),"")</f>
        <v/>
      </c>
      <c r="C32" s="255" t="str">
        <f>IFERROR(VLOOKUP($A32,Référentiel_de_Compétences!$B$7:$E$700,3,0),"")</f>
        <v/>
      </c>
      <c r="D32" s="256" t="str">
        <f>IFERROR(VLOOKUP($A32,Référentiel_de_Compétences!$B$7:$E$700,4,0),"")</f>
        <v/>
      </c>
      <c r="E32" s="768" t="str">
        <f ca="1">IFERROR(INDEX('Codes UC'!$A$1:$Z$599,MATCH(A32,'Codes UC'!$A$1:$A$599,0),MATCH($G$6,'Codes UC'!$A$1:$Y$1)),"")</f>
        <v/>
      </c>
      <c r="F32" s="258" t="s">
        <v>1996</v>
      </c>
      <c r="G32" s="259"/>
    </row>
    <row r="33" spans="1:7" ht="27.75" customHeight="1">
      <c r="C33" s="260" t="s">
        <v>1992</v>
      </c>
      <c r="D33" s="285"/>
      <c r="E33" s="379"/>
      <c r="F33" s="260" t="s">
        <v>1992</v>
      </c>
    </row>
    <row r="34" spans="1:7" s="210" customFormat="1">
      <c r="A34" s="207"/>
      <c r="B34" s="208"/>
      <c r="C34" s="260" t="s">
        <v>1993</v>
      </c>
      <c r="D34" s="285"/>
      <c r="E34" s="379"/>
      <c r="F34" s="260" t="s">
        <v>1995</v>
      </c>
      <c r="G34" s="207"/>
    </row>
    <row r="35" spans="1:7" s="210" customFormat="1">
      <c r="A35" s="207"/>
      <c r="B35" s="208"/>
      <c r="C35" s="669" t="s">
        <v>1994</v>
      </c>
      <c r="D35" s="285"/>
      <c r="E35" s="379"/>
      <c r="F35" s="262" t="s">
        <v>1994</v>
      </c>
      <c r="G35" s="207"/>
    </row>
    <row r="36" spans="1:7" s="210" customFormat="1">
      <c r="A36" s="207"/>
      <c r="B36" s="208"/>
      <c r="C36" s="279"/>
      <c r="D36" s="285"/>
      <c r="E36" s="379"/>
      <c r="F36" s="207"/>
      <c r="G36" s="207"/>
    </row>
    <row r="37" spans="1:7" s="210" customFormat="1">
      <c r="A37" s="207"/>
      <c r="B37" s="208"/>
      <c r="C37" s="279"/>
      <c r="D37" s="285"/>
      <c r="E37" s="379"/>
      <c r="F37" s="207"/>
      <c r="G37" s="207"/>
    </row>
    <row r="38" spans="1:7" s="210" customFormat="1">
      <c r="A38" s="207"/>
      <c r="B38" s="208"/>
      <c r="C38" s="279"/>
      <c r="D38" s="285"/>
      <c r="E38" s="379"/>
      <c r="F38" s="207"/>
      <c r="G38" s="207"/>
    </row>
    <row r="39" spans="1:7" s="210" customFormat="1">
      <c r="A39" s="207"/>
      <c r="B39" s="208"/>
      <c r="C39" s="279"/>
      <c r="D39" s="285"/>
      <c r="E39" s="379"/>
      <c r="F39" s="207"/>
      <c r="G39" s="207"/>
    </row>
    <row r="40" spans="1:7" s="210" customFormat="1">
      <c r="A40" s="207"/>
      <c r="B40" s="208"/>
      <c r="C40" s="279"/>
      <c r="D40" s="285"/>
      <c r="E40" s="379"/>
      <c r="F40" s="207"/>
      <c r="G40" s="207"/>
    </row>
    <row r="41" spans="1:7">
      <c r="E41" s="379"/>
    </row>
    <row r="42" spans="1:7">
      <c r="E42" s="379"/>
    </row>
    <row r="43" spans="1:7">
      <c r="E43" s="379"/>
    </row>
  </sheetData>
  <sheetProtection algorithmName="SHA-512" hashValue="iO/jlfM3Zk0V+5TfYLIeC7lue7D3CkL7+0toh+OQ4axSwaxVbA9eOPnj7W+h0NyhWR40NNT0yHXXW9QXeVYnLA==" saltValue="CCYKf11696SaZQbhyEl5Ew==" spinCount="100000" sheet="1" objects="1" scenarios="1"/>
  <mergeCells count="1">
    <mergeCell ref="C11:G11"/>
  </mergeCells>
  <conditionalFormatting sqref="C4 C7 E25:E32">
    <cfRule type="containsText" dxfId="3318" priority="50" operator="containsText" text="Choisie">
      <formula>NOT(ISERROR(SEARCH("Choisie",C4)))</formula>
    </cfRule>
    <cfRule type="containsText" dxfId="3317" priority="51" operator="containsText" text="clé">
      <formula>NOT(ISERROR(SEARCH("clé",C4)))</formula>
    </cfRule>
    <cfRule type="containsText" dxfId="3316" priority="52" operator="containsText" text="UTILE">
      <formula>NOT(ISERROR(SEARCH("UTILE",C4)))</formula>
    </cfRule>
  </conditionalFormatting>
  <conditionalFormatting sqref="B25:C80">
    <cfRule type="expression" dxfId="3315" priority="32">
      <formula>$B25="Z. Compétences Managériales"</formula>
    </cfRule>
    <cfRule type="expression" dxfId="3314" priority="33">
      <formula>$B25="Y. Compétences comportementales"</formula>
    </cfRule>
    <cfRule type="expression" dxfId="3313" priority="34">
      <formula>$B25="X. Digital"</formula>
    </cfRule>
    <cfRule type="expression" dxfId="3312" priority="35">
      <formula>$B25="P.  Projet"</formula>
    </cfRule>
    <cfRule type="expression" dxfId="3311" priority="36">
      <formula>$B25="O.  Communication"</formula>
    </cfRule>
    <cfRule type="expression" dxfId="3310" priority="37">
      <formula>$B25="N .  Système d'informations"</formula>
    </cfRule>
    <cfRule type="expression" dxfId="3309" priority="38">
      <formula>$B25="M.  Marketing"</formula>
    </cfRule>
    <cfRule type="expression" dxfId="3308" priority="39">
      <formula>$B25="L.  Ressources Humaines"</formula>
    </cfRule>
    <cfRule type="expression" dxfId="3307" priority="40">
      <formula>$B25="K.  Audit / Risques"</formula>
    </cfRule>
    <cfRule type="expression" dxfId="3306" priority="41">
      <formula>$B25="J.  Administration / Services Généraux"</formula>
    </cfRule>
    <cfRule type="expression" dxfId="3305" priority="42">
      <formula>$B25="I.  Immobilier"</formula>
    </cfRule>
    <cfRule type="expression" dxfId="3304" priority="43">
      <formula>$B25="H.  Finance / Contrôle de Gestion / Comptabilité"</formula>
    </cfRule>
    <cfRule type="expression" dxfId="3303" priority="44">
      <formula>$B25="G.  Achats"</formula>
    </cfRule>
    <cfRule type="expression" dxfId="3302" priority="45">
      <formula>$B25="F.  Entreprises"</formula>
    </cfRule>
    <cfRule type="expression" dxfId="3301" priority="46">
      <formula>$B25="E. Excellence opérationnelle  Banque de détail"</formula>
    </cfRule>
    <cfRule type="expression" dxfId="3300" priority="47">
      <formula>$B25="D. Excellence opérationnelle Expertise transverse"</formula>
    </cfRule>
    <cfRule type="expression" dxfId="3299" priority="48">
      <formula>$B25="C. Gestion des risques"</formula>
    </cfRule>
    <cfRule type="expression" dxfId="3298" priority="49">
      <formula>$B25="B. Vente, Conseil"</formula>
    </cfRule>
    <cfRule type="expression" dxfId="3297" priority="53">
      <formula>$B25="A. Accueil, orientation"</formula>
    </cfRule>
  </conditionalFormatting>
  <conditionalFormatting sqref="C8 C10">
    <cfRule type="containsText" dxfId="3296" priority="29" operator="containsText" text="Choisie">
      <formula>NOT(ISERROR(SEARCH("Choisie",C8)))</formula>
    </cfRule>
    <cfRule type="containsText" dxfId="3295" priority="30" operator="containsText" text="clé">
      <formula>NOT(ISERROR(SEARCH("clé",C8)))</formula>
    </cfRule>
    <cfRule type="containsText" dxfId="3294" priority="31" operator="containsText" text="UTILE">
      <formula>NOT(ISERROR(SEARCH("UTILE",C8)))</formula>
    </cfRule>
  </conditionalFormatting>
  <conditionalFormatting sqref="F33:F35">
    <cfRule type="expression" dxfId="3293" priority="10">
      <formula>$B33="Z. Compétences Managériales"</formula>
    </cfRule>
    <cfRule type="expression" dxfId="3292" priority="11">
      <formula>$B33="Y. Compétences comportementales"</formula>
    </cfRule>
    <cfRule type="expression" dxfId="3291" priority="12">
      <formula>$B33="X. Digital"</formula>
    </cfRule>
    <cfRule type="expression" dxfId="3290" priority="13">
      <formula>$B33="P.  Projet"</formula>
    </cfRule>
    <cfRule type="expression" dxfId="3289" priority="14">
      <formula>$B33="O.  Communication"</formula>
    </cfRule>
    <cfRule type="expression" dxfId="3288" priority="15">
      <formula>$B33="N .  Système d'informations"</formula>
    </cfRule>
    <cfRule type="expression" dxfId="3287" priority="16">
      <formula>$B33="M.  Marketing"</formula>
    </cfRule>
    <cfRule type="expression" dxfId="3286" priority="17">
      <formula>$B33="L.  Ressources Humaines"</formula>
    </cfRule>
    <cfRule type="expression" dxfId="3285" priority="18">
      <formula>$B33="K.  Audit / Risques"</formula>
    </cfRule>
    <cfRule type="expression" dxfId="3284" priority="19">
      <formula>$B33="J.  Administration / Services Généraux"</formula>
    </cfRule>
    <cfRule type="expression" dxfId="3283" priority="20">
      <formula>$B33="I.  Immobilier"</formula>
    </cfRule>
    <cfRule type="expression" dxfId="3282" priority="21">
      <formula>$B33="H.  Finance / Contrôle de Gestion / Comptabilité"</formula>
    </cfRule>
    <cfRule type="expression" dxfId="3281" priority="22">
      <formula>$B33="G.  Achats"</formula>
    </cfRule>
    <cfRule type="expression" dxfId="3280" priority="23">
      <formula>$B33="F.  Entreprises"</formula>
    </cfRule>
    <cfRule type="expression" dxfId="3279" priority="24">
      <formula>$B33="E. Excellence opérationnelle  Banque de détail"</formula>
    </cfRule>
    <cfRule type="expression" dxfId="3278" priority="25">
      <formula>$B33="D. Excellence opérationnelle Expertise transverse"</formula>
    </cfRule>
    <cfRule type="expression" dxfId="3277" priority="26">
      <formula>$B33="C. Gestion des risques"</formula>
    </cfRule>
    <cfRule type="expression" dxfId="3276" priority="27">
      <formula>$B33="B. Vente, Conseil"</formula>
    </cfRule>
    <cfRule type="expression" dxfId="3275" priority="28">
      <formula>$B33="A. Accueil, orientation"</formula>
    </cfRule>
  </conditionalFormatting>
  <pageMargins left="0.7" right="0.7" top="0.75" bottom="0.75" header="0.3" footer="0.3"/>
  <pageSetup paperSize="9" scale="64" orientation="portrait" r:id="rId1"/>
  <headerFooter>
    <oddFooter>&amp;C&amp;1#&amp;"Calibri"&amp;10&amp;K0078D7C1 - Interne</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142">
    <tabColor theme="5" tint="0.59999389629810485"/>
    <pageSetUpPr fitToPage="1"/>
  </sheetPr>
  <dimension ref="A1:I38"/>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35338 - CHARGE DE COMMUNICATION - III.2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COMMUNICATION</v>
      </c>
      <c r="E5" s="277"/>
      <c r="F5" s="276" t="s">
        <v>1986</v>
      </c>
      <c r="G5" s="276" t="str">
        <f ca="1">RIGHT(CELL("filename",A1),LEN(CELL("filename",A1))-SEARCH("]",CELL("filename",A1)))</f>
        <v>35338</v>
      </c>
    </row>
    <row r="6" spans="1:7" s="278" customFormat="1" ht="21" customHeight="1">
      <c r="A6" s="273"/>
      <c r="B6" s="274"/>
      <c r="C6" s="275" t="s">
        <v>404</v>
      </c>
      <c r="D6" s="276" t="str">
        <f ca="1">VLOOKUP($G$5,Répertoire_des_fonctions!$A$7:$E$780,3,0)</f>
        <v>CHARGE DE COMMUNICATION</v>
      </c>
      <c r="E6" s="277"/>
      <c r="F6" s="276" t="s">
        <v>1987</v>
      </c>
      <c r="G6" s="276" t="str">
        <f ca="1">VLOOKUP($G$5,Répertoire_des_fonctions!$A$7:$E$780,5,0)</f>
        <v>III.2</v>
      </c>
    </row>
    <row r="7" spans="1:7" s="248" customFormat="1" ht="12.75" customHeight="1">
      <c r="A7" s="268"/>
      <c r="B7" s="279"/>
      <c r="C7" s="662"/>
      <c r="D7" s="285"/>
      <c r="E7" s="282"/>
    </row>
    <row r="8" spans="1:7" s="248" customFormat="1" ht="12.75" customHeight="1">
      <c r="A8" s="268"/>
      <c r="B8" s="279"/>
      <c r="C8" s="414" t="s">
        <v>1988</v>
      </c>
      <c r="D8" s="270" t="s">
        <v>1991</v>
      </c>
      <c r="E8" s="276" t="s">
        <v>1989</v>
      </c>
      <c r="F8" s="271"/>
      <c r="G8" s="283"/>
    </row>
    <row r="9" spans="1:7" s="248" customFormat="1" ht="12.75"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5" customHeight="1">
      <c r="A12" s="239" t="s">
        <v>959</v>
      </c>
      <c r="B12" s="240" t="s">
        <v>1982</v>
      </c>
      <c r="C12" s="426" t="s">
        <v>432</v>
      </c>
      <c r="D12" s="241" t="s">
        <v>431</v>
      </c>
      <c r="E12" s="241" t="s">
        <v>1997</v>
      </c>
      <c r="F12" s="300" t="s">
        <v>2056</v>
      </c>
      <c r="G12" s="242" t="s">
        <v>1984</v>
      </c>
    </row>
    <row r="13" spans="1:7" s="248" customFormat="1" ht="51">
      <c r="A13" s="244" t="s">
        <v>729</v>
      </c>
      <c r="B13" s="423" t="str">
        <f>IFERROR(VLOOKUP($A13,Référentiel_de_Compétences!$B$7:$E$700,2,0),"")</f>
        <v>D. Excellence opérationnelle Expertise transverse</v>
      </c>
      <c r="C13" s="670" t="s">
        <v>2177</v>
      </c>
      <c r="D13" s="670" t="s">
        <v>2219</v>
      </c>
      <c r="E13" s="670" t="s">
        <v>1513</v>
      </c>
      <c r="F13" s="430" t="s">
        <v>1996</v>
      </c>
      <c r="G13" s="493"/>
    </row>
    <row r="14" spans="1:7" s="248" customFormat="1" ht="102">
      <c r="A14" s="244" t="s">
        <v>732</v>
      </c>
      <c r="B14" s="423" t="str">
        <f>IFERROR(VLOOKUP($A14,Référentiel_de_Compétences!$B$7:$E$700,2,0),"")</f>
        <v>D. Excellence opérationnelle Expertise transverse</v>
      </c>
      <c r="C14" s="671" t="s">
        <v>2130</v>
      </c>
      <c r="D14" s="671" t="s">
        <v>2137</v>
      </c>
      <c r="E14" s="671" t="s">
        <v>1495</v>
      </c>
      <c r="F14" s="432" t="s">
        <v>1996</v>
      </c>
      <c r="G14" s="494"/>
    </row>
    <row r="15" spans="1:7" s="248" customFormat="1" ht="102">
      <c r="A15" s="244" t="s">
        <v>740</v>
      </c>
      <c r="B15" s="423" t="str">
        <f>IFERROR(VLOOKUP($A15,Référentiel_de_Compétences!$B$7:$E$700,2,0),"")</f>
        <v>D. Excellence opérationnelle Expertise transverse</v>
      </c>
      <c r="C15" s="671" t="s">
        <v>170</v>
      </c>
      <c r="D15" s="671" t="s">
        <v>2215</v>
      </c>
      <c r="E15" s="671" t="s">
        <v>1438</v>
      </c>
      <c r="F15" s="432" t="s">
        <v>1996</v>
      </c>
      <c r="G15" s="494"/>
    </row>
    <row r="16" spans="1:7" s="248" customFormat="1" ht="85">
      <c r="A16" s="244" t="s">
        <v>741</v>
      </c>
      <c r="B16" s="423" t="str">
        <f>IFERROR(VLOOKUP($A16,Référentiel_de_Compétences!$B$7:$E$700,2,0),"")</f>
        <v>D. Excellence opérationnelle Expertise transverse</v>
      </c>
      <c r="C16" s="671" t="s">
        <v>184</v>
      </c>
      <c r="D16" s="671" t="s">
        <v>2136</v>
      </c>
      <c r="E16" s="671" t="s">
        <v>1507</v>
      </c>
      <c r="F16" s="432" t="s">
        <v>1996</v>
      </c>
      <c r="G16" s="494"/>
    </row>
    <row r="17" spans="1:9" s="248" customFormat="1" ht="42">
      <c r="A17" s="244" t="s">
        <v>744</v>
      </c>
      <c r="B17" s="423" t="str">
        <f>IFERROR(VLOOKUP($A17,Référentiel_de_Compétences!$B$7:$E$700,2,0),"")</f>
        <v>D. Excellence opérationnelle Expertise transverse</v>
      </c>
      <c r="C17" s="671" t="s">
        <v>2153</v>
      </c>
      <c r="D17" s="671" t="s">
        <v>2154</v>
      </c>
      <c r="E17" s="671" t="s">
        <v>1183</v>
      </c>
      <c r="F17" s="432" t="s">
        <v>1996</v>
      </c>
      <c r="G17" s="494"/>
    </row>
    <row r="18" spans="1:9" s="248" customFormat="1" ht="68">
      <c r="A18" s="244" t="s">
        <v>879</v>
      </c>
      <c r="B18" s="423" t="str">
        <f>IFERROR(VLOOKUP($A18,Référentiel_de_Compétences!$B$7:$E$700,2,0),"")</f>
        <v>O.  Communication</v>
      </c>
      <c r="C18" s="671" t="s">
        <v>2129</v>
      </c>
      <c r="D18" s="671" t="s">
        <v>2134</v>
      </c>
      <c r="E18" s="671" t="s">
        <v>1483</v>
      </c>
      <c r="F18" s="432" t="s">
        <v>1996</v>
      </c>
      <c r="G18" s="494"/>
    </row>
    <row r="19" spans="1:9" s="248" customFormat="1" ht="68">
      <c r="A19" s="244" t="s">
        <v>880</v>
      </c>
      <c r="B19" s="423" t="str">
        <f>IFERROR(VLOOKUP($A19,Référentiel_de_Compétences!$B$7:$E$700,2,0),"")</f>
        <v>O.  Communication</v>
      </c>
      <c r="C19" s="671" t="s">
        <v>181</v>
      </c>
      <c r="D19" s="671" t="s">
        <v>2135</v>
      </c>
      <c r="E19" s="671" t="s">
        <v>1489</v>
      </c>
      <c r="F19" s="432" t="s">
        <v>1996</v>
      </c>
      <c r="G19" s="494"/>
    </row>
    <row r="20" spans="1:9" s="248" customFormat="1" ht="51">
      <c r="A20" s="244" t="s">
        <v>881</v>
      </c>
      <c r="B20" s="423" t="str">
        <f>IFERROR(VLOOKUP($A20,Référentiel_de_Compétences!$B$7:$E$700,2,0),"")</f>
        <v>O.  Communication</v>
      </c>
      <c r="C20" s="671" t="s">
        <v>2128</v>
      </c>
      <c r="D20" s="671" t="s">
        <v>2133</v>
      </c>
      <c r="E20" s="671" t="s">
        <v>1444</v>
      </c>
      <c r="F20" s="432" t="s">
        <v>1996</v>
      </c>
      <c r="G20" s="494"/>
    </row>
    <row r="21" spans="1:9" s="248" customFormat="1" ht="51">
      <c r="A21" s="244" t="s">
        <v>882</v>
      </c>
      <c r="B21" s="423" t="str">
        <f>IFERROR(VLOOKUP($A21,Référentiel_de_Compétences!$B$7:$E$700,2,0),"")</f>
        <v>O.  Communication</v>
      </c>
      <c r="C21" s="671" t="s">
        <v>2174</v>
      </c>
      <c r="D21" s="671" t="s">
        <v>2175</v>
      </c>
      <c r="E21" s="671" t="s">
        <v>1474</v>
      </c>
      <c r="F21" s="432" t="s">
        <v>1996</v>
      </c>
      <c r="G21" s="494"/>
    </row>
    <row r="22" spans="1:9" s="248" customFormat="1" ht="69" thickBot="1">
      <c r="A22" s="244" t="s">
        <v>899</v>
      </c>
      <c r="B22" s="423" t="str">
        <f>IFERROR(VLOOKUP($A22,Référentiel_de_Compétences!$B$7:$E$700,2,0),"")</f>
        <v>X. Digital</v>
      </c>
      <c r="C22" s="672" t="s">
        <v>468</v>
      </c>
      <c r="D22" s="672" t="s">
        <v>2258</v>
      </c>
      <c r="E22" s="672" t="s">
        <v>1418</v>
      </c>
      <c r="F22" s="434" t="s">
        <v>1996</v>
      </c>
      <c r="G22" s="495"/>
    </row>
    <row r="23" spans="1:9" ht="27.75" customHeight="1">
      <c r="C23" s="387" t="s">
        <v>1992</v>
      </c>
      <c r="D23" s="769"/>
      <c r="E23" s="389"/>
      <c r="F23" s="387" t="s">
        <v>1992</v>
      </c>
      <c r="G23" s="390"/>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sheetData>
  <sheetProtection algorithmName="SHA-512" hashValue="9xGicVzseSakmQE+35JcyMkYTYeUFprxL+C+nwLZztnODFk5o5DK0xqokRycGY1p+bBEVevKZgrO+czVuAr5RA==" saltValue="MlIIgQH1w3a6hyaghTg4Ng==" spinCount="100000" sheet="1" objects="1" scenarios="1"/>
  <autoFilter ref="A12:G22" xr:uid="{00000000-0009-0000-0000-00004B000000}"/>
  <mergeCells count="1">
    <mergeCell ref="C11:G11"/>
  </mergeCells>
  <conditionalFormatting sqref="C4 C7">
    <cfRule type="containsText" dxfId="3274" priority="44" operator="containsText" text="Choisie">
      <formula>NOT(ISERROR(SEARCH("Choisie",C4)))</formula>
    </cfRule>
    <cfRule type="containsText" dxfId="3273" priority="45" operator="containsText" text="clé">
      <formula>NOT(ISERROR(SEARCH("clé",C4)))</formula>
    </cfRule>
    <cfRule type="containsText" dxfId="3272" priority="46" operator="containsText" text="UTILE">
      <formula>NOT(ISERROR(SEARCH("UTILE",C4)))</formula>
    </cfRule>
  </conditionalFormatting>
  <conditionalFormatting sqref="B13:B22 B23:C70">
    <cfRule type="expression" dxfId="3271" priority="26">
      <formula>$B13="Z. Compétences Managériales"</formula>
    </cfRule>
    <cfRule type="expression" dxfId="3270" priority="27">
      <formula>$B13="Y. Compétences comportementales"</formula>
    </cfRule>
    <cfRule type="expression" dxfId="3269" priority="28">
      <formula>$B13="X. Digital"</formula>
    </cfRule>
    <cfRule type="expression" dxfId="3268" priority="29">
      <formula>$B13="P.  Projet"</formula>
    </cfRule>
    <cfRule type="expression" dxfId="3267" priority="30">
      <formula>$B13="O.  Communication"</formula>
    </cfRule>
    <cfRule type="expression" dxfId="3266" priority="31">
      <formula>$B13="N .  Système d'informations"</formula>
    </cfRule>
    <cfRule type="expression" dxfId="3265" priority="32">
      <formula>$B13="M.  Marketing"</formula>
    </cfRule>
    <cfRule type="expression" dxfId="3264" priority="33">
      <formula>$B13="L.  Ressources Humaines"</formula>
    </cfRule>
    <cfRule type="expression" dxfId="3263" priority="34">
      <formula>$B13="K.  Audit / Risques"</formula>
    </cfRule>
    <cfRule type="expression" dxfId="3262" priority="35">
      <formula>$B13="J.  Administration / Services Généraux"</formula>
    </cfRule>
    <cfRule type="expression" dxfId="3261" priority="36">
      <formula>$B13="I.  Immobilier"</formula>
    </cfRule>
    <cfRule type="expression" dxfId="3260" priority="37">
      <formula>$B13="H.  Finance / Contrôle de Gestion / Comptabilité"</formula>
    </cfRule>
    <cfRule type="expression" dxfId="3259" priority="38">
      <formula>$B13="G.  Achats"</formula>
    </cfRule>
    <cfRule type="expression" dxfId="3258" priority="39">
      <formula>$B13="F.  Entreprises"</formula>
    </cfRule>
    <cfRule type="expression" dxfId="3257" priority="40">
      <formula>$B13="E. Excellence opérationnelle  Banque de détail"</formula>
    </cfRule>
    <cfRule type="expression" dxfId="3256" priority="41">
      <formula>$B13="D. Excellence opérationnelle Expertise transverse"</formula>
    </cfRule>
    <cfRule type="expression" dxfId="3255" priority="42">
      <formula>$B13="C. Gestion des risques"</formula>
    </cfRule>
    <cfRule type="expression" dxfId="3254" priority="43">
      <formula>$B13="B. Vente, Conseil"</formula>
    </cfRule>
    <cfRule type="expression" dxfId="3253" priority="47">
      <formula>$B13="A. Accueil, orientation"</formula>
    </cfRule>
  </conditionalFormatting>
  <conditionalFormatting sqref="C8 C10">
    <cfRule type="containsText" dxfId="3252" priority="23" operator="containsText" text="Choisie">
      <formula>NOT(ISERROR(SEARCH("Choisie",C8)))</formula>
    </cfRule>
    <cfRule type="containsText" dxfId="3251" priority="24" operator="containsText" text="clé">
      <formula>NOT(ISERROR(SEARCH("clé",C8)))</formula>
    </cfRule>
    <cfRule type="containsText" dxfId="3250" priority="25" operator="containsText" text="UTILE">
      <formula>NOT(ISERROR(SEARCH("UTILE",C8)))</formula>
    </cfRule>
  </conditionalFormatting>
  <conditionalFormatting sqref="F23:F25">
    <cfRule type="expression" dxfId="3249" priority="4">
      <formula>$B23="Z. Compétences Managériales"</formula>
    </cfRule>
    <cfRule type="expression" dxfId="3248" priority="5">
      <formula>$B23="Y. Compétences comportementales"</formula>
    </cfRule>
    <cfRule type="expression" dxfId="3247" priority="6">
      <formula>$B23="X. Digital"</formula>
    </cfRule>
    <cfRule type="expression" dxfId="3246" priority="7">
      <formula>$B23="P.  Projet"</formula>
    </cfRule>
    <cfRule type="expression" dxfId="3245" priority="8">
      <formula>$B23="O.  Communication"</formula>
    </cfRule>
    <cfRule type="expression" dxfId="3244" priority="9">
      <formula>$B23="N .  Système d'informations"</formula>
    </cfRule>
    <cfRule type="expression" dxfId="3243" priority="10">
      <formula>$B23="M.  Marketing"</formula>
    </cfRule>
    <cfRule type="expression" dxfId="3242" priority="11">
      <formula>$B23="L.  Ressources Humaines"</formula>
    </cfRule>
    <cfRule type="expression" dxfId="3241" priority="12">
      <formula>$B23="K.  Audit / Risques"</formula>
    </cfRule>
    <cfRule type="expression" dxfId="3240" priority="13">
      <formula>$B23="J.  Administration / Services Généraux"</formula>
    </cfRule>
    <cfRule type="expression" dxfId="3239" priority="14">
      <formula>$B23="I.  Immobilier"</formula>
    </cfRule>
    <cfRule type="expression" dxfId="3238" priority="15">
      <formula>$B23="H.  Finance / Contrôle de Gestion / Comptabilité"</formula>
    </cfRule>
    <cfRule type="expression" dxfId="3237" priority="16">
      <formula>$B23="G.  Achats"</formula>
    </cfRule>
    <cfRule type="expression" dxfId="3236" priority="17">
      <formula>$B23="F.  Entreprises"</formula>
    </cfRule>
    <cfRule type="expression" dxfId="3235" priority="18">
      <formula>$B23="E. Excellence opérationnelle  Banque de détail"</formula>
    </cfRule>
    <cfRule type="expression" dxfId="3234" priority="19">
      <formula>$B23="D. Excellence opérationnelle Expertise transverse"</formula>
    </cfRule>
    <cfRule type="expression" dxfId="3233" priority="20">
      <formula>$B23="C. Gestion des risques"</formula>
    </cfRule>
    <cfRule type="expression" dxfId="3232" priority="21">
      <formula>$B23="B. Vente, Conseil"</formula>
    </cfRule>
    <cfRule type="expression" dxfId="3231" priority="22">
      <formula>$B23="A. Accueil, orientation"</formula>
    </cfRule>
  </conditionalFormatting>
  <printOptions horizontalCentered="1"/>
  <pageMargins left="0.23622047244094491" right="0.23622047244094491" top="0.74803149606299213" bottom="0.74803149606299213" header="0" footer="0"/>
  <pageSetup paperSize="9" scale="74" orientation="portrait" r:id="rId1"/>
  <headerFooter>
    <oddFooter>&amp;C&amp;1#&amp;"Calibri"&amp;10&amp;K0078D7C1 - Interne</oddFooter>
  </headerFooter>
  <drawing r:id="rId2"/>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9">
    <tabColor theme="5" tint="0.59999389629810485"/>
    <pageSetUpPr fitToPage="1"/>
  </sheetPr>
  <dimension ref="A1:I5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2020</v>
      </c>
      <c r="E4" s="271"/>
      <c r="F4" s="271"/>
      <c r="G4" s="272" t="e">
        <f>HYPERLINK("#Matrice!"&amp;ADDRESS(3,4+MATCH(D4,Matrice!$E$3:$AOP$3,0)),"Go")</f>
        <v>#N/A</v>
      </c>
    </row>
    <row r="5" spans="1:7" s="278" customFormat="1" ht="21" customHeight="1">
      <c r="A5" s="273"/>
      <c r="B5" s="274"/>
      <c r="C5" s="275" t="s">
        <v>403</v>
      </c>
      <c r="D5" s="276" t="s">
        <v>2018</v>
      </c>
      <c r="E5" s="277"/>
      <c r="F5" s="276" t="s">
        <v>1986</v>
      </c>
      <c r="G5" s="276" t="str">
        <f ca="1">RIGHT(CELL("filename",A1),LEN(CELL("filename",A1))-SEARCH("]",CELL("filename",A1)))</f>
        <v>35396</v>
      </c>
    </row>
    <row r="6" spans="1:7" s="278" customFormat="1" ht="21" customHeight="1">
      <c r="A6" s="273"/>
      <c r="B6" s="274"/>
      <c r="C6" s="275" t="s">
        <v>404</v>
      </c>
      <c r="D6" s="276" t="s">
        <v>2019</v>
      </c>
      <c r="E6" s="277"/>
      <c r="F6" s="276" t="s">
        <v>1987</v>
      </c>
      <c r="G6" s="276" t="s">
        <v>925</v>
      </c>
    </row>
    <row r="7" spans="1:7" s="248" customFormat="1" ht="10.5" customHeight="1">
      <c r="A7" s="268"/>
      <c r="B7" s="279"/>
      <c r="C7" s="284"/>
      <c r="D7" s="285"/>
      <c r="E7" s="282"/>
    </row>
    <row r="8" spans="1:7" s="248" customFormat="1" ht="18" customHeight="1">
      <c r="A8" s="268"/>
      <c r="B8" s="279"/>
      <c r="C8" s="269" t="s">
        <v>1988</v>
      </c>
      <c r="D8" s="321" t="s">
        <v>1991</v>
      </c>
      <c r="E8" s="375" t="s">
        <v>1989</v>
      </c>
      <c r="F8" s="271"/>
      <c r="G8" s="283"/>
    </row>
    <row r="9" spans="1:7" s="248" customFormat="1" ht="18"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
      <c r="A12" s="426" t="s">
        <v>959</v>
      </c>
      <c r="B12" s="427" t="s">
        <v>1982</v>
      </c>
      <c r="C12" s="241" t="s">
        <v>432</v>
      </c>
      <c r="D12" s="241" t="s">
        <v>431</v>
      </c>
      <c r="E12" s="241" t="s">
        <v>1997</v>
      </c>
      <c r="F12" s="242" t="s">
        <v>2056</v>
      </c>
      <c r="G12" s="242" t="s">
        <v>1984</v>
      </c>
    </row>
    <row r="13" spans="1:7" s="248" customFormat="1" ht="51">
      <c r="A13" s="490"/>
      <c r="B13" s="490"/>
      <c r="C13" s="670" t="s">
        <v>2177</v>
      </c>
      <c r="D13" s="670" t="s">
        <v>2219</v>
      </c>
      <c r="E13" s="670" t="s">
        <v>1513</v>
      </c>
      <c r="F13" s="430" t="s">
        <v>1996</v>
      </c>
      <c r="G13" s="469"/>
    </row>
    <row r="14" spans="1:7" s="248" customFormat="1" ht="34">
      <c r="A14" s="491"/>
      <c r="B14" s="491"/>
      <c r="C14" s="671" t="s">
        <v>2243</v>
      </c>
      <c r="D14" s="671" t="s">
        <v>639</v>
      </c>
      <c r="E14" s="671" t="s">
        <v>1196</v>
      </c>
      <c r="F14" s="432" t="s">
        <v>1996</v>
      </c>
      <c r="G14" s="470"/>
    </row>
    <row r="15" spans="1:7" s="248" customFormat="1" ht="85">
      <c r="A15" s="491"/>
      <c r="B15" s="491"/>
      <c r="C15" s="671" t="s">
        <v>2146</v>
      </c>
      <c r="D15" s="671" t="s">
        <v>2255</v>
      </c>
      <c r="E15" s="671" t="s">
        <v>1092</v>
      </c>
      <c r="F15" s="432" t="s">
        <v>1996</v>
      </c>
      <c r="G15" s="470"/>
    </row>
    <row r="16" spans="1:7" s="248" customFormat="1" ht="102">
      <c r="A16" s="491"/>
      <c r="B16" s="491"/>
      <c r="C16" s="671" t="s">
        <v>2130</v>
      </c>
      <c r="D16" s="671" t="s">
        <v>2137</v>
      </c>
      <c r="E16" s="671" t="s">
        <v>1495</v>
      </c>
      <c r="F16" s="432" t="s">
        <v>1996</v>
      </c>
      <c r="G16" s="470"/>
    </row>
    <row r="17" spans="1:9" s="248" customFormat="1" ht="85">
      <c r="A17" s="491"/>
      <c r="B17" s="491"/>
      <c r="C17" s="671" t="s">
        <v>184</v>
      </c>
      <c r="D17" s="671" t="s">
        <v>2136</v>
      </c>
      <c r="E17" s="671" t="s">
        <v>1507</v>
      </c>
      <c r="F17" s="432" t="s">
        <v>1996</v>
      </c>
      <c r="G17" s="470"/>
    </row>
    <row r="18" spans="1:9" s="248" customFormat="1" ht="51">
      <c r="A18" s="491"/>
      <c r="B18" s="491"/>
      <c r="C18" s="671" t="s">
        <v>2238</v>
      </c>
      <c r="D18" s="671" t="s">
        <v>2256</v>
      </c>
      <c r="E18" s="671" t="s">
        <v>1370</v>
      </c>
      <c r="F18" s="432" t="s">
        <v>1996</v>
      </c>
      <c r="G18" s="470"/>
    </row>
    <row r="19" spans="1:9" s="248" customFormat="1" ht="119">
      <c r="A19" s="491"/>
      <c r="B19" s="491"/>
      <c r="C19" s="671" t="s">
        <v>31</v>
      </c>
      <c r="D19" s="671" t="s">
        <v>2132</v>
      </c>
      <c r="E19" s="671" t="s">
        <v>1140</v>
      </c>
      <c r="F19" s="432" t="s">
        <v>1996</v>
      </c>
      <c r="G19" s="470"/>
    </row>
    <row r="20" spans="1:9" s="248" customFormat="1" ht="68">
      <c r="A20" s="491"/>
      <c r="B20" s="491"/>
      <c r="C20" s="671" t="s">
        <v>2129</v>
      </c>
      <c r="D20" s="671" t="s">
        <v>2134</v>
      </c>
      <c r="E20" s="671" t="s">
        <v>1483</v>
      </c>
      <c r="F20" s="432" t="s">
        <v>1996</v>
      </c>
      <c r="G20" s="470"/>
    </row>
    <row r="21" spans="1:9" s="248" customFormat="1" ht="68">
      <c r="A21" s="491"/>
      <c r="B21" s="491"/>
      <c r="C21" s="671" t="s">
        <v>181</v>
      </c>
      <c r="D21" s="671" t="s">
        <v>2135</v>
      </c>
      <c r="E21" s="671" t="s">
        <v>1489</v>
      </c>
      <c r="F21" s="432" t="s">
        <v>1996</v>
      </c>
      <c r="G21" s="470"/>
    </row>
    <row r="22" spans="1:9" s="248" customFormat="1" ht="85">
      <c r="A22" s="492"/>
      <c r="B22" s="492"/>
      <c r="C22" s="672" t="s">
        <v>2225</v>
      </c>
      <c r="D22" s="672" t="s">
        <v>2226</v>
      </c>
      <c r="E22" s="672" t="s">
        <v>1190</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sheetProtection algorithmName="SHA-512" hashValue="+VJEedlP31GONRhEEbJMviZHGNKm9mQT0NXbbjj79B4NrfqGKRJetx2wQSvSlI4HFnDGx160LEDU4hSoBp35ZA==" saltValue="XpsUWGQAtG7fhXeGbD5r6g==" spinCount="100000" sheet="1" objects="1" scenarios="1"/>
  <autoFilter ref="A12:G22" xr:uid="{00000000-0009-0000-0000-00004C000000}"/>
  <mergeCells count="1">
    <mergeCell ref="C11:G11"/>
  </mergeCells>
  <conditionalFormatting sqref="C4 C7">
    <cfRule type="containsText" dxfId="3230" priority="50" operator="containsText" text="Choisie">
      <formula>NOT(ISERROR(SEARCH("Choisie",C4)))</formula>
    </cfRule>
    <cfRule type="containsText" dxfId="3229" priority="51" operator="containsText" text="clé">
      <formula>NOT(ISERROR(SEARCH("clé",C4)))</formula>
    </cfRule>
    <cfRule type="containsText" dxfId="3228" priority="52" operator="containsText" text="UTILE">
      <formula>NOT(ISERROR(SEARCH("UTILE",C4)))</formula>
    </cfRule>
  </conditionalFormatting>
  <conditionalFormatting sqref="B13:B22 B23:C70">
    <cfRule type="expression" dxfId="3227" priority="32">
      <formula>$B13="Z. Compétences Managériales"</formula>
    </cfRule>
    <cfRule type="expression" dxfId="3226" priority="33">
      <formula>$B13="Y. Compétences comportementales"</formula>
    </cfRule>
    <cfRule type="expression" dxfId="3225" priority="34">
      <formula>$B13="X. Digital"</formula>
    </cfRule>
    <cfRule type="expression" dxfId="3224" priority="35">
      <formula>$B13="P.  Projet"</formula>
    </cfRule>
    <cfRule type="expression" dxfId="3223" priority="36">
      <formula>$B13="O.  Communication"</formula>
    </cfRule>
    <cfRule type="expression" dxfId="3222" priority="37">
      <formula>$B13="N .  Système d'informations"</formula>
    </cfRule>
    <cfRule type="expression" dxfId="3221" priority="38">
      <formula>$B13="M.  Marketing"</formula>
    </cfRule>
    <cfRule type="expression" dxfId="3220" priority="39">
      <formula>$B13="L.  Ressources Humaines"</formula>
    </cfRule>
    <cfRule type="expression" dxfId="3219" priority="40">
      <formula>$B13="K.  Audit / Risques"</formula>
    </cfRule>
    <cfRule type="expression" dxfId="3218" priority="41">
      <formula>$B13="J.  Administration / Services Généraux"</formula>
    </cfRule>
    <cfRule type="expression" dxfId="3217" priority="42">
      <formula>$B13="I.  Immobilier"</formula>
    </cfRule>
    <cfRule type="expression" dxfId="3216" priority="43">
      <formula>$B13="H.  Finance / Contrôle de Gestion / Comptabilité"</formula>
    </cfRule>
    <cfRule type="expression" dxfId="3215" priority="44">
      <formula>$B13="G.  Achats"</formula>
    </cfRule>
    <cfRule type="expression" dxfId="3214" priority="45">
      <formula>$B13="F.  Entreprises"</formula>
    </cfRule>
    <cfRule type="expression" dxfId="3213" priority="46">
      <formula>$B13="E. Excellence opérationnelle  Banque de détail"</formula>
    </cfRule>
    <cfRule type="expression" dxfId="3212" priority="47">
      <formula>$B13="D. Excellence opérationnelle Expertise transverse"</formula>
    </cfRule>
    <cfRule type="expression" dxfId="3211" priority="48">
      <formula>$B13="C. Gestion des risques"</formula>
    </cfRule>
    <cfRule type="expression" dxfId="3210" priority="49">
      <formula>$B13="B. Vente, Conseil"</formula>
    </cfRule>
    <cfRule type="expression" dxfId="3209" priority="53">
      <formula>$B13="A. Accueil, orientation"</formula>
    </cfRule>
  </conditionalFormatting>
  <conditionalFormatting sqref="C8 C10">
    <cfRule type="containsText" dxfId="3208" priority="29" operator="containsText" text="Choisie">
      <formula>NOT(ISERROR(SEARCH("Choisie",C8)))</formula>
    </cfRule>
    <cfRule type="containsText" dxfId="3207" priority="30" operator="containsText" text="clé">
      <formula>NOT(ISERROR(SEARCH("clé",C8)))</formula>
    </cfRule>
    <cfRule type="containsText" dxfId="3206" priority="31" operator="containsText" text="UTILE">
      <formula>NOT(ISERROR(SEARCH("UTILE",C8)))</formula>
    </cfRule>
  </conditionalFormatting>
  <conditionalFormatting sqref="F23:F25">
    <cfRule type="expression" dxfId="3205" priority="10">
      <formula>$B23="Z. Compétences Managériales"</formula>
    </cfRule>
    <cfRule type="expression" dxfId="3204" priority="11">
      <formula>$B23="Y. Compétences comportementales"</formula>
    </cfRule>
    <cfRule type="expression" dxfId="3203" priority="12">
      <formula>$B23="X. Digital"</formula>
    </cfRule>
    <cfRule type="expression" dxfId="3202" priority="13">
      <formula>$B23="P.  Projet"</formula>
    </cfRule>
    <cfRule type="expression" dxfId="3201" priority="14">
      <formula>$B23="O.  Communication"</formula>
    </cfRule>
    <cfRule type="expression" dxfId="3200" priority="15">
      <formula>$B23="N .  Système d'informations"</formula>
    </cfRule>
    <cfRule type="expression" dxfId="3199" priority="16">
      <formula>$B23="M.  Marketing"</formula>
    </cfRule>
    <cfRule type="expression" dxfId="3198" priority="17">
      <formula>$B23="L.  Ressources Humaines"</formula>
    </cfRule>
    <cfRule type="expression" dxfId="3197" priority="18">
      <formula>$B23="K.  Audit / Risques"</formula>
    </cfRule>
    <cfRule type="expression" dxfId="3196" priority="19">
      <formula>$B23="J.  Administration / Services Généraux"</formula>
    </cfRule>
    <cfRule type="expression" dxfId="3195" priority="20">
      <formula>$B23="I.  Immobilier"</formula>
    </cfRule>
    <cfRule type="expression" dxfId="3194" priority="21">
      <formula>$B23="H.  Finance / Contrôle de Gestion / Comptabilité"</formula>
    </cfRule>
    <cfRule type="expression" dxfId="3193" priority="22">
      <formula>$B23="G.  Achats"</formula>
    </cfRule>
    <cfRule type="expression" dxfId="3192" priority="23">
      <formula>$B23="F.  Entreprises"</formula>
    </cfRule>
    <cfRule type="expression" dxfId="3191" priority="24">
      <formula>$B23="E. Excellence opérationnelle  Banque de détail"</formula>
    </cfRule>
    <cfRule type="expression" dxfId="3190" priority="25">
      <formula>$B23="D. Excellence opérationnelle Expertise transverse"</formula>
    </cfRule>
    <cfRule type="expression" dxfId="3189" priority="26">
      <formula>$B23="C. Gestion des risques"</formula>
    </cfRule>
    <cfRule type="expression" dxfId="3188" priority="27">
      <formula>$B23="B. Vente, Conseil"</formula>
    </cfRule>
    <cfRule type="expression" dxfId="3187" priority="28">
      <formula>$B23="A.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10">
    <tabColor theme="5" tint="0.59999389629810485"/>
    <pageSetUpPr fitToPage="1"/>
  </sheetPr>
  <dimension ref="A1:I56"/>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2023</v>
      </c>
      <c r="E4" s="271"/>
      <c r="F4" s="271"/>
      <c r="G4" s="272" t="e">
        <f>HYPERLINK("#Matrice!"&amp;ADDRESS(3,4+MATCH(D4,Matrice!$E$3:$AOP$3,0)),"Go")</f>
        <v>#N/A</v>
      </c>
    </row>
    <row r="5" spans="1:7" s="278" customFormat="1" ht="21" customHeight="1">
      <c r="A5" s="273"/>
      <c r="B5" s="274"/>
      <c r="C5" s="275" t="s">
        <v>403</v>
      </c>
      <c r="D5" s="276" t="s">
        <v>2018</v>
      </c>
      <c r="E5" s="277"/>
      <c r="F5" s="276" t="s">
        <v>1986</v>
      </c>
      <c r="G5" s="276" t="str">
        <f ca="1">RIGHT(CELL("filename",A1),LEN(CELL("filename",A1))-SEARCH("]",CELL("filename",A1)))</f>
        <v>35344</v>
      </c>
    </row>
    <row r="6" spans="1:7" s="278" customFormat="1" ht="21" customHeight="1">
      <c r="A6" s="273"/>
      <c r="B6" s="274"/>
      <c r="C6" s="275" t="s">
        <v>404</v>
      </c>
      <c r="D6" s="276" t="s">
        <v>2019</v>
      </c>
      <c r="E6" s="277"/>
      <c r="F6" s="276" t="s">
        <v>1987</v>
      </c>
      <c r="G6" s="276" t="s">
        <v>926</v>
      </c>
    </row>
    <row r="7" spans="1:7" s="248" customFormat="1" ht="9" customHeight="1">
      <c r="A7" s="268"/>
      <c r="B7" s="279"/>
      <c r="C7" s="284"/>
      <c r="D7" s="285"/>
      <c r="E7" s="282"/>
    </row>
    <row r="8" spans="1:7" s="248" customFormat="1" ht="19.5" customHeight="1">
      <c r="A8" s="268"/>
      <c r="B8" s="279"/>
      <c r="C8" s="385" t="s">
        <v>1988</v>
      </c>
      <c r="D8" s="321" t="s">
        <v>1991</v>
      </c>
      <c r="E8" s="375" t="s">
        <v>1989</v>
      </c>
      <c r="F8" s="271"/>
      <c r="G8" s="283"/>
    </row>
    <row r="9" spans="1:7" s="248" customFormat="1" ht="19.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41" t="s">
        <v>432</v>
      </c>
      <c r="D12" s="241" t="s">
        <v>431</v>
      </c>
      <c r="E12" s="241" t="s">
        <v>1997</v>
      </c>
      <c r="F12" s="242" t="s">
        <v>2056</v>
      </c>
      <c r="G12" s="242" t="s">
        <v>1984</v>
      </c>
    </row>
    <row r="13" spans="1:7" s="248" customFormat="1" ht="34">
      <c r="A13" s="244" t="s">
        <v>2022</v>
      </c>
      <c r="B13" s="423" t="str">
        <f>IFERROR(VLOOKUP($A13,Référentiel_de_Compétences!$B$7:$E$700,2,0),"")</f>
        <v>C. Gestion des risques</v>
      </c>
      <c r="C13" s="670" t="s">
        <v>2243</v>
      </c>
      <c r="D13" s="670" t="s">
        <v>639</v>
      </c>
      <c r="E13" s="670" t="s">
        <v>1197</v>
      </c>
      <c r="F13" s="430" t="s">
        <v>1996</v>
      </c>
      <c r="G13" s="469"/>
    </row>
    <row r="14" spans="1:7" s="248" customFormat="1" ht="102">
      <c r="A14" s="244" t="s">
        <v>724</v>
      </c>
      <c r="B14" s="423" t="str">
        <f>IFERROR(VLOOKUP($A14,Référentiel_de_Compétences!$B$7:$E$700,2,0),"")</f>
        <v>D. Excellence opérationnelle Expertise transverse</v>
      </c>
      <c r="C14" s="671" t="s">
        <v>2130</v>
      </c>
      <c r="D14" s="671" t="s">
        <v>2137</v>
      </c>
      <c r="E14" s="671" t="s">
        <v>1496</v>
      </c>
      <c r="F14" s="432" t="s">
        <v>1996</v>
      </c>
      <c r="G14" s="470"/>
    </row>
    <row r="15" spans="1:7" s="248" customFormat="1" ht="85">
      <c r="A15" s="244" t="s">
        <v>729</v>
      </c>
      <c r="B15" s="423" t="str">
        <f>IFERROR(VLOOKUP($A15,Référentiel_de_Compétences!$B$7:$E$700,2,0),"")</f>
        <v>D. Excellence opérationnelle Expertise transverse</v>
      </c>
      <c r="C15" s="671" t="s">
        <v>184</v>
      </c>
      <c r="D15" s="671" t="s">
        <v>2136</v>
      </c>
      <c r="E15" s="671" t="s">
        <v>1508</v>
      </c>
      <c r="F15" s="432" t="s">
        <v>1996</v>
      </c>
      <c r="G15" s="470"/>
    </row>
    <row r="16" spans="1:7" s="248" customFormat="1" ht="51">
      <c r="A16" s="244" t="s">
        <v>735</v>
      </c>
      <c r="B16" s="423" t="str">
        <f>IFERROR(VLOOKUP($A16,Référentiel_de_Compétences!$B$7:$E$700,2,0),"")</f>
        <v>D. Excellence opérationnelle Expertise transverse</v>
      </c>
      <c r="C16" s="671" t="s">
        <v>2238</v>
      </c>
      <c r="D16" s="671" t="s">
        <v>2256</v>
      </c>
      <c r="E16" s="671" t="s">
        <v>1371</v>
      </c>
      <c r="F16" s="432" t="s">
        <v>1996</v>
      </c>
      <c r="G16" s="470"/>
    </row>
    <row r="17" spans="1:9" s="248" customFormat="1" ht="119">
      <c r="A17" s="244" t="s">
        <v>736</v>
      </c>
      <c r="B17" s="423" t="str">
        <f>IFERROR(VLOOKUP($A17,Référentiel_de_Compétences!$B$7:$E$700,2,0),"")</f>
        <v>D. Excellence opérationnelle Expertise transverse</v>
      </c>
      <c r="C17" s="671" t="s">
        <v>31</v>
      </c>
      <c r="D17" s="671" t="s">
        <v>2132</v>
      </c>
      <c r="E17" s="671" t="s">
        <v>1141</v>
      </c>
      <c r="F17" s="432" t="s">
        <v>1996</v>
      </c>
      <c r="G17" s="470"/>
    </row>
    <row r="18" spans="1:9" s="248" customFormat="1" ht="68">
      <c r="A18" s="244" t="s">
        <v>741</v>
      </c>
      <c r="B18" s="423" t="str">
        <f>IFERROR(VLOOKUP($A18,Référentiel_de_Compétences!$B$7:$E$700,2,0),"")</f>
        <v>D. Excellence opérationnelle Expertise transverse</v>
      </c>
      <c r="C18" s="671" t="s">
        <v>36</v>
      </c>
      <c r="D18" s="671" t="s">
        <v>2254</v>
      </c>
      <c r="E18" s="671" t="s">
        <v>1169</v>
      </c>
      <c r="F18" s="432" t="s">
        <v>1996</v>
      </c>
      <c r="G18" s="470"/>
    </row>
    <row r="19" spans="1:9" s="248" customFormat="1" ht="68">
      <c r="A19" s="244" t="s">
        <v>745</v>
      </c>
      <c r="B19" s="423" t="str">
        <f>IFERROR(VLOOKUP($A19,Référentiel_de_Compétences!$B$7:$E$700,2,0),"")</f>
        <v>D. Excellence opérationnelle Expertise transverse</v>
      </c>
      <c r="C19" s="671" t="s">
        <v>2129</v>
      </c>
      <c r="D19" s="671" t="s">
        <v>2134</v>
      </c>
      <c r="E19" s="671" t="s">
        <v>1484</v>
      </c>
      <c r="F19" s="432" t="s">
        <v>1996</v>
      </c>
      <c r="G19" s="470"/>
    </row>
    <row r="20" spans="1:9" s="248" customFormat="1" ht="68">
      <c r="A20" s="244" t="s">
        <v>801</v>
      </c>
      <c r="B20" s="423" t="str">
        <f>IFERROR(VLOOKUP($A20,Référentiel_de_Compétences!$B$7:$E$700,2,0),"")</f>
        <v>I.  Immobilier</v>
      </c>
      <c r="C20" s="671" t="s">
        <v>181</v>
      </c>
      <c r="D20" s="671" t="s">
        <v>2135</v>
      </c>
      <c r="E20" s="671" t="s">
        <v>1490</v>
      </c>
      <c r="F20" s="432" t="s">
        <v>1996</v>
      </c>
      <c r="G20" s="470"/>
    </row>
    <row r="21" spans="1:9" s="248" customFormat="1" ht="85">
      <c r="A21" s="244" t="s">
        <v>803</v>
      </c>
      <c r="B21" s="423" t="str">
        <f>IFERROR(VLOOKUP($A21,Référentiel_de_Compétences!$B$7:$E$700,2,0),"")</f>
        <v>I.  Immobilier</v>
      </c>
      <c r="C21" s="671" t="s">
        <v>2225</v>
      </c>
      <c r="D21" s="671" t="s">
        <v>2226</v>
      </c>
      <c r="E21" s="671" t="s">
        <v>1191</v>
      </c>
      <c r="F21" s="432" t="s">
        <v>1996</v>
      </c>
      <c r="G21" s="470"/>
    </row>
    <row r="22" spans="1:9" s="248" customFormat="1" ht="34">
      <c r="A22" s="244" t="s">
        <v>806</v>
      </c>
      <c r="B22" s="423" t="str">
        <f>IFERROR(VLOOKUP($A22,Référentiel_de_Compétences!$B$7:$E$700,2,0),"")</f>
        <v>J.  Administration / Services Généraux</v>
      </c>
      <c r="C22" s="672" t="s">
        <v>2207</v>
      </c>
      <c r="D22" s="672" t="s">
        <v>2257</v>
      </c>
      <c r="E22" s="672" t="s">
        <v>1119</v>
      </c>
      <c r="F22" s="434" t="s">
        <v>1996</v>
      </c>
      <c r="G22" s="471"/>
    </row>
    <row r="23" spans="1:9" s="248" customFormat="1" ht="53" hidden="1" thickBot="1">
      <c r="A23" s="244" t="s">
        <v>906</v>
      </c>
      <c r="B23" s="245" t="str">
        <f>IFERROR(VLOOKUP($A23,Référentiel_de_Compétences!$B$7:$E$700,2,0),"")</f>
        <v>Y. Compétences comportementales</v>
      </c>
      <c r="C23" s="327" t="str">
        <f>IFERROR(VLOOKUP($A23,Référentiel_de_Compétences!$B$7:$E$700,3,0),"")</f>
        <v xml:space="preserve">Coopération et ouverture </v>
      </c>
      <c r="D23" s="328" t="str">
        <f>IFERROR(VLOOKUP($A23,Référentiel_de_Compétences!$B$7:$E$700,4,0),"")</f>
        <v>Mettre en place des modes de fonctionnement propices à l'échange, au partage d'idées et d'expériences, au service d'un résultat collectif.
Établir des partenariats.
Participer individuellement à l'atteinte d'un résultat collectif.</v>
      </c>
      <c r="E23" s="378" t="str">
        <f>IFERROR(INDEX('Codes UC'!$A$1:$Z$599,MATCH(A23,'Codes UC'!$A$1:$A$599,0),MATCH($G$6,'Codes UC'!$A$1:$Y$1)),"")</f>
        <v/>
      </c>
      <c r="F23" s="258" t="s">
        <v>1996</v>
      </c>
      <c r="G23" s="259"/>
    </row>
    <row r="24" spans="1:9" ht="27.75" customHeight="1">
      <c r="C24" s="260" t="s">
        <v>1992</v>
      </c>
      <c r="D24" s="261"/>
      <c r="E24" s="379"/>
      <c r="F24" s="260" t="s">
        <v>1992</v>
      </c>
    </row>
    <row r="25" spans="1:9" s="210" customFormat="1">
      <c r="A25" s="207"/>
      <c r="B25" s="208"/>
      <c r="C25" s="260" t="s">
        <v>1993</v>
      </c>
      <c r="D25" s="261"/>
      <c r="E25" s="379"/>
      <c r="F25" s="260" t="s">
        <v>1995</v>
      </c>
      <c r="G25" s="207"/>
      <c r="H25" s="207"/>
      <c r="I25" s="207"/>
    </row>
    <row r="26" spans="1:9" s="210" customFormat="1">
      <c r="A26" s="207"/>
      <c r="B26" s="208"/>
      <c r="C26" s="262" t="s">
        <v>1994</v>
      </c>
      <c r="D26" s="261"/>
      <c r="E26" s="379"/>
      <c r="F26" s="262" t="s">
        <v>1994</v>
      </c>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s="210" customFormat="1">
      <c r="A31" s="207"/>
      <c r="B31" s="208"/>
      <c r="C31" s="208"/>
      <c r="D31" s="261"/>
      <c r="E31" s="379"/>
      <c r="F31" s="207"/>
      <c r="G31" s="207"/>
      <c r="H31" s="207"/>
      <c r="I31" s="207"/>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row r="56" spans="5:5">
      <c r="E56" s="379"/>
    </row>
  </sheetData>
  <sheetProtection algorithmName="SHA-512" hashValue="lxv7dQlr7P9gk0ohdxTh20NEH2+DKF1DhQ4wr70zLVtT6QfUylW4Sh2dR+TfUczVk3p2116UurMmBsmpM+8tTQ==" saltValue="4q+cobBLE2i6FUEo0YBt7Q==" spinCount="100000" sheet="1" objects="1" scenarios="1"/>
  <autoFilter ref="A12:G23" xr:uid="{00000000-0009-0000-0000-00004D000000}"/>
  <mergeCells count="1">
    <mergeCell ref="C11:G11"/>
  </mergeCells>
  <conditionalFormatting sqref="C4 C7 E23">
    <cfRule type="containsText" dxfId="3186" priority="50" operator="containsText" text="Choisie">
      <formula>NOT(ISERROR(SEARCH("Choisie",C4)))</formula>
    </cfRule>
    <cfRule type="containsText" dxfId="3185" priority="51" operator="containsText" text="clé">
      <formula>NOT(ISERROR(SEARCH("clé",C4)))</formula>
    </cfRule>
    <cfRule type="containsText" dxfId="3184" priority="52" operator="containsText" text="UTILE">
      <formula>NOT(ISERROR(SEARCH("UTILE",C4)))</formula>
    </cfRule>
  </conditionalFormatting>
  <conditionalFormatting sqref="B13:B22 B23:C71">
    <cfRule type="expression" dxfId="3183" priority="32">
      <formula>$B13="Z. Compétences Managériales"</formula>
    </cfRule>
    <cfRule type="expression" dxfId="3182" priority="33">
      <formula>$B13="Y. Compétences comportementales"</formula>
    </cfRule>
    <cfRule type="expression" dxfId="3181" priority="34">
      <formula>$B13="X. Digital"</formula>
    </cfRule>
    <cfRule type="expression" dxfId="3180" priority="35">
      <formula>$B13="P.  Projet"</formula>
    </cfRule>
    <cfRule type="expression" dxfId="3179" priority="36">
      <formula>$B13="O.  Communication"</formula>
    </cfRule>
    <cfRule type="expression" dxfId="3178" priority="37">
      <formula>$B13="N .  Système d'informations"</formula>
    </cfRule>
    <cfRule type="expression" dxfId="3177" priority="38">
      <formula>$B13="M.  Marketing"</formula>
    </cfRule>
    <cfRule type="expression" dxfId="3176" priority="39">
      <formula>$B13="L.  Ressources Humaines"</formula>
    </cfRule>
    <cfRule type="expression" dxfId="3175" priority="40">
      <formula>$B13="K.  Audit / Risques"</formula>
    </cfRule>
    <cfRule type="expression" dxfId="3174" priority="41">
      <formula>$B13="J.  Administration / Services Généraux"</formula>
    </cfRule>
    <cfRule type="expression" dxfId="3173" priority="42">
      <formula>$B13="I.  Immobilier"</formula>
    </cfRule>
    <cfRule type="expression" dxfId="3172" priority="43">
      <formula>$B13="H.  Finance / Contrôle de Gestion / Comptabilité"</formula>
    </cfRule>
    <cfRule type="expression" dxfId="3171" priority="44">
      <formula>$B13="G.  Achats"</formula>
    </cfRule>
    <cfRule type="expression" dxfId="3170" priority="45">
      <formula>$B13="F.  Entreprises"</formula>
    </cfRule>
    <cfRule type="expression" dxfId="3169" priority="46">
      <formula>$B13="E. Excellence opérationnelle  Banque de détail"</formula>
    </cfRule>
    <cfRule type="expression" dxfId="3168" priority="47">
      <formula>$B13="D. Excellence opérationnelle Expertise transverse"</formula>
    </cfRule>
    <cfRule type="expression" dxfId="3167" priority="48">
      <formula>$B13="C. Gestion des risques"</formula>
    </cfRule>
    <cfRule type="expression" dxfId="3166" priority="49">
      <formula>$B13="B. Vente, Conseil"</formula>
    </cfRule>
    <cfRule type="expression" dxfId="3165" priority="53">
      <formula>$B13="A. Accueil, orientation"</formula>
    </cfRule>
  </conditionalFormatting>
  <conditionalFormatting sqref="C8 C10">
    <cfRule type="containsText" dxfId="3164" priority="29" operator="containsText" text="Choisie">
      <formula>NOT(ISERROR(SEARCH("Choisie",C8)))</formula>
    </cfRule>
    <cfRule type="containsText" dxfId="3163" priority="30" operator="containsText" text="clé">
      <formula>NOT(ISERROR(SEARCH("clé",C8)))</formula>
    </cfRule>
    <cfRule type="containsText" dxfId="3162" priority="31" operator="containsText" text="UTILE">
      <formula>NOT(ISERROR(SEARCH("UTILE",C8)))</formula>
    </cfRule>
  </conditionalFormatting>
  <conditionalFormatting sqref="F24:F26">
    <cfRule type="expression" dxfId="3161" priority="10">
      <formula>$B24="Z. Compétences Managériales"</formula>
    </cfRule>
    <cfRule type="expression" dxfId="3160" priority="11">
      <formula>$B24="Y. Compétences comportementales"</formula>
    </cfRule>
    <cfRule type="expression" dxfId="3159" priority="12">
      <formula>$B24="X. Digital"</formula>
    </cfRule>
    <cfRule type="expression" dxfId="3158" priority="13">
      <formula>$B24="P.  Projet"</formula>
    </cfRule>
    <cfRule type="expression" dxfId="3157" priority="14">
      <formula>$B24="O.  Communication"</formula>
    </cfRule>
    <cfRule type="expression" dxfId="3156" priority="15">
      <formula>$B24="N .  Système d'informations"</formula>
    </cfRule>
    <cfRule type="expression" dxfId="3155" priority="16">
      <formula>$B24="M.  Marketing"</formula>
    </cfRule>
    <cfRule type="expression" dxfId="3154" priority="17">
      <formula>$B24="L.  Ressources Humaines"</formula>
    </cfRule>
    <cfRule type="expression" dxfId="3153" priority="18">
      <formula>$B24="K.  Audit / Risques"</formula>
    </cfRule>
    <cfRule type="expression" dxfId="3152" priority="19">
      <formula>$B24="J.  Administration / Services Généraux"</formula>
    </cfRule>
    <cfRule type="expression" dxfId="3151" priority="20">
      <formula>$B24="I.  Immobilier"</formula>
    </cfRule>
    <cfRule type="expression" dxfId="3150" priority="21">
      <formula>$B24="H.  Finance / Contrôle de Gestion / Comptabilité"</formula>
    </cfRule>
    <cfRule type="expression" dxfId="3149" priority="22">
      <formula>$B24="G.  Achats"</formula>
    </cfRule>
    <cfRule type="expression" dxfId="3148" priority="23">
      <formula>$B24="F.  Entreprises"</formula>
    </cfRule>
    <cfRule type="expression" dxfId="3147" priority="24">
      <formula>$B24="E. Excellence opérationnelle  Banque de détail"</formula>
    </cfRule>
    <cfRule type="expression" dxfId="3146" priority="25">
      <formula>$B24="D. Excellence opérationnelle Expertise transverse"</formula>
    </cfRule>
    <cfRule type="expression" dxfId="3145" priority="26">
      <formula>$B24="C. Gestion des risques"</formula>
    </cfRule>
    <cfRule type="expression" dxfId="3144" priority="27">
      <formula>$B24="B. Vente, Conseil"</formula>
    </cfRule>
    <cfRule type="expression" dxfId="3143" priority="28">
      <formula>$B24="A. Accueil, orientation"</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13">
    <tabColor theme="5" tint="0.59999389629810485"/>
    <pageSetUpPr fitToPage="1"/>
  </sheetPr>
  <dimension ref="A1:I52"/>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2029</v>
      </c>
      <c r="E4" s="271"/>
      <c r="F4" s="271"/>
      <c r="G4" s="272" t="e">
        <f>HYPERLINK("#Matrice!"&amp;ADDRESS(3,4+MATCH(D4,Matrice!$E$3:$AOP$3,0)),"Go")</f>
        <v>#N/A</v>
      </c>
    </row>
    <row r="5" spans="1:7" s="278" customFormat="1" ht="21" customHeight="1">
      <c r="A5" s="273"/>
      <c r="B5" s="274"/>
      <c r="C5" s="275" t="s">
        <v>403</v>
      </c>
      <c r="D5" s="276" t="s">
        <v>2031</v>
      </c>
      <c r="E5" s="277"/>
      <c r="F5" s="276" t="s">
        <v>1986</v>
      </c>
      <c r="G5" s="276" t="str">
        <f ca="1">RIGHT(CELL("filename",A1),LEN(CELL("filename",A1))-SEARCH("]",CELL("filename",A1)))</f>
        <v>35515</v>
      </c>
    </row>
    <row r="6" spans="1:7" s="278" customFormat="1" ht="21" customHeight="1">
      <c r="A6" s="273"/>
      <c r="B6" s="274"/>
      <c r="C6" s="275" t="s">
        <v>404</v>
      </c>
      <c r="D6" s="276" t="s">
        <v>2030</v>
      </c>
      <c r="E6" s="277"/>
      <c r="F6" s="276" t="s">
        <v>1987</v>
      </c>
      <c r="G6" s="276" t="s">
        <v>948</v>
      </c>
    </row>
    <row r="7" spans="1:7" s="248" customFormat="1" ht="7.5" customHeight="1">
      <c r="A7" s="268"/>
      <c r="B7" s="279"/>
      <c r="C7" s="284"/>
      <c r="D7" s="285"/>
      <c r="E7" s="282"/>
    </row>
    <row r="8" spans="1:7" s="248" customFormat="1" ht="15.75" customHeight="1">
      <c r="A8" s="268"/>
      <c r="B8" s="279"/>
      <c r="C8" s="269" t="s">
        <v>1988</v>
      </c>
      <c r="D8" s="321" t="s">
        <v>1991</v>
      </c>
      <c r="E8" s="375" t="s">
        <v>1989</v>
      </c>
      <c r="F8" s="271"/>
      <c r="G8" s="283"/>
    </row>
    <row r="9" spans="1:7" s="248" customFormat="1" ht="15.75" customHeight="1">
      <c r="A9" s="268"/>
      <c r="B9" s="279"/>
      <c r="C9" s="275" t="s">
        <v>2012</v>
      </c>
      <c r="D9" s="276"/>
      <c r="E9" s="375" t="s">
        <v>1990</v>
      </c>
      <c r="F9" s="277"/>
      <c r="G9" s="277"/>
    </row>
    <row r="10" spans="1:7" s="236" customFormat="1" ht="15.75" customHeight="1">
      <c r="A10" s="268"/>
      <c r="B10" s="231"/>
      <c r="C10" s="232"/>
      <c r="D10" s="326"/>
      <c r="E10" s="326"/>
      <c r="F10" s="235"/>
      <c r="G10" s="235"/>
    </row>
    <row r="11" spans="1:7" s="237" customFormat="1" ht="27.75" customHeight="1">
      <c r="B11" s="238"/>
      <c r="C11" s="1011" t="s">
        <v>1998</v>
      </c>
      <c r="D11" s="1011"/>
      <c r="E11" s="1011"/>
      <c r="F11" s="1011"/>
      <c r="G11" s="1011"/>
    </row>
    <row r="12" spans="1:7" s="243" customFormat="1" ht="72" customHeight="1">
      <c r="A12" s="239" t="s">
        <v>959</v>
      </c>
      <c r="B12" s="240" t="s">
        <v>1982</v>
      </c>
      <c r="C12" s="241" t="s">
        <v>432</v>
      </c>
      <c r="D12" s="241" t="s">
        <v>431</v>
      </c>
      <c r="E12" s="241" t="s">
        <v>1997</v>
      </c>
      <c r="F12" s="242" t="s">
        <v>2056</v>
      </c>
      <c r="G12" s="242" t="s">
        <v>1984</v>
      </c>
    </row>
    <row r="13" spans="1:7" s="243" customFormat="1" ht="51">
      <c r="A13" s="239"/>
      <c r="B13" s="408"/>
      <c r="C13" s="670" t="s">
        <v>2177</v>
      </c>
      <c r="D13" s="670" t="s">
        <v>2219</v>
      </c>
      <c r="E13" s="670" t="s">
        <v>1510</v>
      </c>
      <c r="F13" s="430" t="s">
        <v>1996</v>
      </c>
      <c r="G13" s="431"/>
    </row>
    <row r="14" spans="1:7" s="243" customFormat="1" ht="51">
      <c r="A14" s="239"/>
      <c r="B14" s="408"/>
      <c r="C14" s="671" t="s">
        <v>186</v>
      </c>
      <c r="D14" s="671" t="s">
        <v>2235</v>
      </c>
      <c r="E14" s="671" t="s">
        <v>1516</v>
      </c>
      <c r="F14" s="432" t="s">
        <v>1996</v>
      </c>
      <c r="G14" s="433"/>
    </row>
    <row r="15" spans="1:7" s="243" customFormat="1" ht="102">
      <c r="A15" s="239"/>
      <c r="B15" s="408"/>
      <c r="C15" s="671" t="s">
        <v>2130</v>
      </c>
      <c r="D15" s="671" t="s">
        <v>2137</v>
      </c>
      <c r="E15" s="671" t="s">
        <v>1492</v>
      </c>
      <c r="F15" s="432" t="s">
        <v>1996</v>
      </c>
      <c r="G15" s="433"/>
    </row>
    <row r="16" spans="1:7" s="243" customFormat="1" ht="85">
      <c r="A16" s="239"/>
      <c r="B16" s="408"/>
      <c r="C16" s="671" t="s">
        <v>184</v>
      </c>
      <c r="D16" s="671" t="s">
        <v>2136</v>
      </c>
      <c r="E16" s="671" t="s">
        <v>1504</v>
      </c>
      <c r="F16" s="432" t="s">
        <v>1996</v>
      </c>
      <c r="G16" s="433"/>
    </row>
    <row r="17" spans="1:9" s="243" customFormat="1" ht="68">
      <c r="A17" s="239"/>
      <c r="B17" s="408"/>
      <c r="C17" s="671" t="s">
        <v>2129</v>
      </c>
      <c r="D17" s="671" t="s">
        <v>2134</v>
      </c>
      <c r="E17" s="671" t="s">
        <v>1480</v>
      </c>
      <c r="F17" s="432" t="s">
        <v>1996</v>
      </c>
      <c r="G17" s="433"/>
    </row>
    <row r="18" spans="1:9" s="243" customFormat="1" ht="68">
      <c r="A18" s="239"/>
      <c r="B18" s="408"/>
      <c r="C18" s="671" t="s">
        <v>181</v>
      </c>
      <c r="D18" s="671" t="s">
        <v>2135</v>
      </c>
      <c r="E18" s="671" t="s">
        <v>1486</v>
      </c>
      <c r="F18" s="432" t="s">
        <v>1996</v>
      </c>
      <c r="G18" s="433"/>
    </row>
    <row r="19" spans="1:9" s="248" customFormat="1" ht="85">
      <c r="A19" s="244" t="s">
        <v>904</v>
      </c>
      <c r="B19" s="423" t="str">
        <f>IFERROR(VLOOKUP($A19,Référentiel_de_Compétences!$B$7:$E$700,2,0),"")</f>
        <v>Y. Compétences comportementales</v>
      </c>
      <c r="C19" s="672" t="s">
        <v>183</v>
      </c>
      <c r="D19" s="672" t="s">
        <v>2242</v>
      </c>
      <c r="E19" s="672" t="s">
        <v>1498</v>
      </c>
      <c r="F19" s="434" t="s">
        <v>1996</v>
      </c>
      <c r="G19" s="471"/>
    </row>
    <row r="20" spans="1:9" ht="27.75" customHeight="1">
      <c r="C20" s="260" t="s">
        <v>1992</v>
      </c>
      <c r="D20" s="261"/>
      <c r="E20" s="379"/>
      <c r="F20" s="260" t="s">
        <v>1992</v>
      </c>
    </row>
    <row r="21" spans="1:9" s="210" customFormat="1">
      <c r="A21" s="207"/>
      <c r="B21" s="208"/>
      <c r="C21" s="260" t="s">
        <v>1993</v>
      </c>
      <c r="D21" s="261"/>
      <c r="E21" s="379"/>
      <c r="F21" s="260" t="s">
        <v>1995</v>
      </c>
      <c r="G21" s="207"/>
      <c r="H21" s="207"/>
      <c r="I21" s="207"/>
    </row>
    <row r="22" spans="1:9" s="210" customFormat="1">
      <c r="A22" s="207"/>
      <c r="B22" s="208"/>
      <c r="C22" s="262" t="s">
        <v>1994</v>
      </c>
      <c r="D22" s="261"/>
      <c r="E22" s="379"/>
      <c r="F22" s="262" t="s">
        <v>1994</v>
      </c>
      <c r="G22" s="207"/>
      <c r="H22" s="207"/>
      <c r="I22" s="207"/>
    </row>
    <row r="23" spans="1:9" s="210" customFormat="1">
      <c r="A23" s="207"/>
      <c r="B23" s="208"/>
      <c r="C23" s="208"/>
      <c r="D23" s="261"/>
      <c r="E23" s="379"/>
      <c r="F23" s="207"/>
      <c r="G23" s="207"/>
      <c r="H23" s="207"/>
      <c r="I23" s="207"/>
    </row>
    <row r="24" spans="1:9" s="210" customFormat="1">
      <c r="A24" s="207"/>
      <c r="B24" s="208"/>
      <c r="C24" s="208"/>
      <c r="D24" s="261"/>
      <c r="E24" s="379"/>
      <c r="F24" s="207"/>
      <c r="G24" s="207"/>
      <c r="H24" s="207"/>
      <c r="I24" s="207"/>
    </row>
    <row r="25" spans="1:9" s="210" customFormat="1">
      <c r="A25" s="207"/>
      <c r="B25" s="208"/>
      <c r="C25" s="208"/>
      <c r="D25" s="261"/>
      <c r="E25" s="379"/>
      <c r="F25" s="207"/>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c r="E28" s="379"/>
    </row>
    <row r="29" spans="1:9">
      <c r="E29" s="379"/>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sheetData>
  <sheetProtection algorithmName="SHA-512" hashValue="b5gu2AFI5Jfv/GJP0ac2zEeeebRdPvT1KRxc2yf3q6ecV+px6tc1B0+uCTR4MtfKXJ2nORW3nmTCJxB6NUuhDw==" saltValue="JaFm395p8Q34p456cXreYg==" spinCount="100000" sheet="1" objects="1" scenarios="1"/>
  <autoFilter ref="A12:G19" xr:uid="{00000000-0009-0000-0000-00004E000000}"/>
  <mergeCells count="1">
    <mergeCell ref="C11:G11"/>
  </mergeCells>
  <conditionalFormatting sqref="C4 C7">
    <cfRule type="containsText" dxfId="3142" priority="50" operator="containsText" text="Choisie">
      <formula>NOT(ISERROR(SEARCH("Choisie",C4)))</formula>
    </cfRule>
    <cfRule type="containsText" dxfId="3141" priority="51" operator="containsText" text="clé">
      <formula>NOT(ISERROR(SEARCH("clé",C4)))</formula>
    </cfRule>
    <cfRule type="containsText" dxfId="3140" priority="52" operator="containsText" text="UTILE">
      <formula>NOT(ISERROR(SEARCH("UTILE",C4)))</formula>
    </cfRule>
  </conditionalFormatting>
  <conditionalFormatting sqref="B19 B20:C67">
    <cfRule type="expression" dxfId="3139" priority="32">
      <formula>$B19="Z. Compétences Managériales"</formula>
    </cfRule>
    <cfRule type="expression" dxfId="3138" priority="33">
      <formula>$B19="Y. Compétences comportementales"</formula>
    </cfRule>
    <cfRule type="expression" dxfId="3137" priority="34">
      <formula>$B19="X. Digital"</formula>
    </cfRule>
    <cfRule type="expression" dxfId="3136" priority="35">
      <formula>$B19="P.  Projet"</formula>
    </cfRule>
    <cfRule type="expression" dxfId="3135" priority="36">
      <formula>$B19="O.  Communication"</formula>
    </cfRule>
    <cfRule type="expression" dxfId="3134" priority="37">
      <formula>$B19="N .  Système d'informations"</formula>
    </cfRule>
    <cfRule type="expression" dxfId="3133" priority="38">
      <formula>$B19="M.  Marketing"</formula>
    </cfRule>
    <cfRule type="expression" dxfId="3132" priority="39">
      <formula>$B19="L.  Ressources Humaines"</formula>
    </cfRule>
    <cfRule type="expression" dxfId="3131" priority="40">
      <formula>$B19="K.  Audit / Risques"</formula>
    </cfRule>
    <cfRule type="expression" dxfId="3130" priority="41">
      <formula>$B19="J.  Administration / Services Généraux"</formula>
    </cfRule>
    <cfRule type="expression" dxfId="3129" priority="42">
      <formula>$B19="I.  Immobilier"</formula>
    </cfRule>
    <cfRule type="expression" dxfId="3128" priority="43">
      <formula>$B19="H.  Finance / Contrôle de Gestion / Comptabilité"</formula>
    </cfRule>
    <cfRule type="expression" dxfId="3127" priority="44">
      <formula>$B19="G.  Achats"</formula>
    </cfRule>
    <cfRule type="expression" dxfId="3126" priority="45">
      <formula>$B19="F.  Entreprises"</formula>
    </cfRule>
    <cfRule type="expression" dxfId="3125" priority="46">
      <formula>$B19="E. Excellence opérationnelle  Banque de détail"</formula>
    </cfRule>
    <cfRule type="expression" dxfId="3124" priority="47">
      <formula>$B19="D. Excellence opérationnelle Expertise transverse"</formula>
    </cfRule>
    <cfRule type="expression" dxfId="3123" priority="48">
      <formula>$B19="C. Gestion des risques"</formula>
    </cfRule>
    <cfRule type="expression" dxfId="3122" priority="49">
      <formula>$B19="B. Vente, Conseil"</formula>
    </cfRule>
    <cfRule type="expression" dxfId="3121" priority="53">
      <formula>$B19="A. Accueil, orientation"</formula>
    </cfRule>
  </conditionalFormatting>
  <conditionalFormatting sqref="C8 C10">
    <cfRule type="containsText" dxfId="3120" priority="29" operator="containsText" text="Choisie">
      <formula>NOT(ISERROR(SEARCH("Choisie",C8)))</formula>
    </cfRule>
    <cfRule type="containsText" dxfId="3119" priority="30" operator="containsText" text="clé">
      <formula>NOT(ISERROR(SEARCH("clé",C8)))</formula>
    </cfRule>
    <cfRule type="containsText" dxfId="3118" priority="31" operator="containsText" text="UTILE">
      <formula>NOT(ISERROR(SEARCH("UTILE",C8)))</formula>
    </cfRule>
  </conditionalFormatting>
  <conditionalFormatting sqref="F20:F22">
    <cfRule type="expression" dxfId="3117" priority="10">
      <formula>$B20="Z. Compétences Managériales"</formula>
    </cfRule>
    <cfRule type="expression" dxfId="3116" priority="11">
      <formula>$B20="Y. Compétences comportementales"</formula>
    </cfRule>
    <cfRule type="expression" dxfId="3115" priority="12">
      <formula>$B20="X. Digital"</formula>
    </cfRule>
    <cfRule type="expression" dxfId="3114" priority="13">
      <formula>$B20="P.  Projet"</formula>
    </cfRule>
    <cfRule type="expression" dxfId="3113" priority="14">
      <formula>$B20="O.  Communication"</formula>
    </cfRule>
    <cfRule type="expression" dxfId="3112" priority="15">
      <formula>$B20="N .  Système d'informations"</formula>
    </cfRule>
    <cfRule type="expression" dxfId="3111" priority="16">
      <formula>$B20="M.  Marketing"</formula>
    </cfRule>
    <cfRule type="expression" dxfId="3110" priority="17">
      <formula>$B20="L.  Ressources Humaines"</formula>
    </cfRule>
    <cfRule type="expression" dxfId="3109" priority="18">
      <formula>$B20="K.  Audit / Risques"</formula>
    </cfRule>
    <cfRule type="expression" dxfId="3108" priority="19">
      <formula>$B20="J.  Administration / Services Généraux"</formula>
    </cfRule>
    <cfRule type="expression" dxfId="3107" priority="20">
      <formula>$B20="I.  Immobilier"</formula>
    </cfRule>
    <cfRule type="expression" dxfId="3106" priority="21">
      <formula>$B20="H.  Finance / Contrôle de Gestion / Comptabilité"</formula>
    </cfRule>
    <cfRule type="expression" dxfId="3105" priority="22">
      <formula>$B20="G.  Achats"</formula>
    </cfRule>
    <cfRule type="expression" dxfId="3104" priority="23">
      <formula>$B20="F.  Entreprises"</formula>
    </cfRule>
    <cfRule type="expression" dxfId="3103" priority="24">
      <formula>$B20="E. Excellence opérationnelle  Banque de détail"</formula>
    </cfRule>
    <cfRule type="expression" dxfId="3102" priority="25">
      <formula>$B20="D. Excellence opérationnelle Expertise transverse"</formula>
    </cfRule>
    <cfRule type="expression" dxfId="3101" priority="26">
      <formula>$B20="C. Gestion des risques"</formula>
    </cfRule>
    <cfRule type="expression" dxfId="3100" priority="27">
      <formula>$B20="B. Vente, Conseil"</formula>
    </cfRule>
    <cfRule type="expression" dxfId="3099" priority="28">
      <formula>$B20="A.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7"/>
    <pageSetUpPr fitToPage="1"/>
  </sheetPr>
  <dimension ref="A1:O302"/>
  <sheetViews>
    <sheetView showGridLines="0" zoomScale="88" zoomScaleNormal="88" workbookViewId="0">
      <pane ySplit="9" topLeftCell="A10" activePane="bottomLeft" state="frozen"/>
      <selection activeCell="C1" sqref="C1"/>
      <selection pane="bottomLeft"/>
    </sheetView>
  </sheetViews>
  <sheetFormatPr baseColWidth="10" defaultRowHeight="15"/>
  <cols>
    <col min="1" max="1" width="10.5" style="150" customWidth="1"/>
    <col min="2" max="2" width="33.6640625" customWidth="1"/>
    <col min="3" max="3" width="33.6640625" style="109" customWidth="1"/>
    <col min="4" max="4" width="46.6640625" style="109" customWidth="1"/>
    <col min="5" max="5" width="35.83203125" customWidth="1"/>
    <col min="6" max="6" width="4" style="83" customWidth="1"/>
    <col min="7" max="7" width="13.33203125" style="109" hidden="1" customWidth="1"/>
    <col min="8" max="8" width="5.5" style="83" customWidth="1"/>
    <col min="10" max="14" width="11.5" style="83"/>
  </cols>
  <sheetData>
    <row r="1" spans="1:15" ht="52.5" customHeight="1">
      <c r="B1" s="7" t="s">
        <v>971</v>
      </c>
      <c r="D1" s="838"/>
      <c r="E1" s="83"/>
    </row>
    <row r="2" spans="1:15">
      <c r="E2" s="83"/>
      <c r="I2" s="83"/>
    </row>
    <row r="3" spans="1:15">
      <c r="C3" s="837"/>
      <c r="E3" s="83"/>
      <c r="I3" s="83"/>
    </row>
    <row r="6" spans="1:15">
      <c r="O6" s="83"/>
    </row>
    <row r="7" spans="1:15">
      <c r="O7" s="83"/>
    </row>
    <row r="8" spans="1:15">
      <c r="O8" s="83"/>
    </row>
    <row r="9" spans="1:15" ht="29" thickBot="1">
      <c r="A9" s="151" t="s">
        <v>972</v>
      </c>
      <c r="B9" s="108" t="s">
        <v>403</v>
      </c>
      <c r="C9" s="108" t="s">
        <v>404</v>
      </c>
      <c r="D9" s="108" t="s">
        <v>401</v>
      </c>
      <c r="E9" s="108" t="s">
        <v>973</v>
      </c>
      <c r="F9" s="184"/>
      <c r="G9" s="184" t="s">
        <v>2058</v>
      </c>
      <c r="H9" s="184"/>
      <c r="O9" s="83"/>
    </row>
    <row r="10" spans="1:15" ht="25.25" customHeight="1">
      <c r="A10" s="149" t="s">
        <v>968</v>
      </c>
      <c r="B10" s="98" t="str">
        <f>IFERROR(VLOOKUP($A10,Répertoire_des_fonctions!$A$7:$F$880,2,0),"")</f>
        <v>COMMERCIAL RESEAU ET BANQUE</v>
      </c>
      <c r="C10" s="96" t="str">
        <f>IFERROR(VLOOKUP($A10,Répertoire_des_fonctions!$A$7:$F$880,3,0),"")</f>
        <v>ACCUEIL CLIENTS RESEAU ET BANQUE</v>
      </c>
      <c r="D10" s="96" t="str">
        <f>IFERROR(VLOOKUP($A10,Répertoire_des_fonctions!$A$7:$F$880,4,0),"")</f>
        <v>25035 - CHARGE DE CLIENTELE ACCUEIL ESPACE DE VENTE III.1</v>
      </c>
      <c r="E10" s="97" t="str">
        <f>IF(A10=0,"",HYPERLINK("#25035!A1","Découvrir la grille d'évaluation des compétences acquises"))</f>
        <v>Découvrir la grille d'évaluation des compétences acquises</v>
      </c>
      <c r="F10" s="201"/>
      <c r="G10" s="205" t="s">
        <v>2053</v>
      </c>
      <c r="H10" s="202"/>
      <c r="I10" s="199"/>
      <c r="J10" s="203"/>
      <c r="L10" s="199"/>
      <c r="M10" s="199"/>
      <c r="N10" s="199"/>
      <c r="O10" s="83"/>
    </row>
    <row r="11" spans="1:15" ht="25.25" customHeight="1">
      <c r="A11" s="149" t="s">
        <v>969</v>
      </c>
      <c r="B11" s="98" t="str">
        <f>IFERROR(VLOOKUP($A11,Répertoire_des_fonctions!$A$7:$F$880,2,0),"")</f>
        <v>COMMERCIAL RESEAU ET BANQUE</v>
      </c>
      <c r="C11" s="96" t="str">
        <f>IFERROR(VLOOKUP($A11,Répertoire_des_fonctions!$A$7:$F$880,3,0),"")</f>
        <v>ACCUEIL CLIENTS RESEAU ET BANQUE</v>
      </c>
      <c r="D11" s="96" t="str">
        <f>IFERROR(VLOOKUP($A11,Répertoire_des_fonctions!$A$7:$F$880,4,0),"")</f>
        <v>25036 - CHARGE DE CLIENTELE APPUI BANCAIRE III.1</v>
      </c>
      <c r="E11" s="97" t="str">
        <f>IF(A11=0,"",HYPERLINK("#25036!A1","Découvrir la grille d'évaluation des compétences acquises"))</f>
        <v>Découvrir la grille d'évaluation des compétences acquises</v>
      </c>
      <c r="F11" s="201"/>
      <c r="G11" s="206" t="s">
        <v>2055</v>
      </c>
      <c r="H11" s="202"/>
      <c r="I11" s="199"/>
      <c r="J11" s="203"/>
      <c r="L11" s="199"/>
      <c r="M11" s="199"/>
      <c r="N11" s="199"/>
      <c r="O11" s="83"/>
    </row>
    <row r="12" spans="1:15" ht="25.25" customHeight="1">
      <c r="A12" s="149" t="s">
        <v>1904</v>
      </c>
      <c r="B12" s="98" t="str">
        <f>IFERROR(VLOOKUP($A12,Répertoire_des_fonctions!$A$7:$F$880,2,0),"")</f>
        <v>COMMERCIAL RESEAU ET BANQUE</v>
      </c>
      <c r="C12" s="96" t="str">
        <f>IFERROR(VLOOKUP($A12,Répertoire_des_fonctions!$A$7:$F$880,3,0),"")</f>
        <v>ACCUEIL CLIENTS RESEAU ET BANQUE</v>
      </c>
      <c r="D12" s="96" t="str">
        <f>IFERROR(VLOOKUP($A12,Répertoire_des_fonctions!$A$7:$F$880,4,0),"")</f>
        <v>25067 - CHARGE DE CLIENTELE  LA POSTE REMPLACANT III.1</v>
      </c>
      <c r="E12" s="97" t="str">
        <f>IF(A12=0,"",HYPERLINK("#25067!A1","Découvrir la grille d'évaluation des compétences acquises"))</f>
        <v>Découvrir la grille d'évaluation des compétences acquises</v>
      </c>
      <c r="F12" s="201"/>
      <c r="G12" s="11" t="s">
        <v>2055</v>
      </c>
      <c r="H12" s="201"/>
      <c r="I12" s="199"/>
      <c r="J12" s="199"/>
      <c r="L12" s="199"/>
      <c r="M12" s="199"/>
      <c r="N12" s="199"/>
      <c r="O12" s="83"/>
    </row>
    <row r="13" spans="1:15" ht="25.25" customHeight="1">
      <c r="A13" s="149" t="s">
        <v>1905</v>
      </c>
      <c r="B13" s="98" t="str">
        <f>IFERROR(VLOOKUP($A13,Répertoire_des_fonctions!$A$7:$F$880,2,0),"")</f>
        <v>MIDDLE ET BACK OFFICE BANQUE ET ASSURANCE</v>
      </c>
      <c r="C13" s="96" t="str">
        <f>IFERROR(VLOOKUP($A13,Répertoire_des_fonctions!$A$7:$F$880,3,0),"")</f>
        <v>MIDDLE OFFICE BANCAIRE PARTICULIERS</v>
      </c>
      <c r="D13" s="96" t="str">
        <f>IFERROR(VLOOKUP($A13,Répertoire_des_fonctions!$A$7:$F$880,4,0),"")</f>
        <v>25062 - ASSISTANT CREDIT II.3</v>
      </c>
      <c r="E13" s="97" t="str">
        <f>IF(A13=0,"",HYPERLINK("#25062!A1","Découvrir la grille d'évaluation des compétences acquises"))</f>
        <v>Découvrir la grille d'évaluation des compétences acquises</v>
      </c>
      <c r="F13" s="201"/>
      <c r="G13" s="201"/>
      <c r="H13" s="201"/>
      <c r="O13" s="107"/>
    </row>
    <row r="14" spans="1:15" ht="25.25" customHeight="1">
      <c r="A14" s="149" t="s">
        <v>1906</v>
      </c>
      <c r="B14" s="98" t="str">
        <f>IFERROR(VLOOKUP($A14,Répertoire_des_fonctions!$A$7:$F$880,2,0),"")</f>
        <v>COMMERCIAL RESEAU ET BANQUE</v>
      </c>
      <c r="C14" s="96" t="str">
        <f>IFERROR(VLOOKUP($A14,Répertoire_des_fonctions!$A$7:$F$880,3,0),"")</f>
        <v>ACCUEIL CLIENTS RESEAU ET BANQUE</v>
      </c>
      <c r="D14" s="96" t="str">
        <f>IFERROR(VLOOKUP($A14,Répertoire_des_fonctions!$A$7:$F$880,4,0),"")</f>
        <v xml:space="preserve">25031 - CHARGE DE CLIENTELE LA POSTE II.1 </v>
      </c>
      <c r="E14" s="97" t="str">
        <f>IF(A14=0,"",HYPERLINK("#25031!A1","Découvrir la grille d'évaluation des compétences acquises"))</f>
        <v>Découvrir la grille d'évaluation des compétences acquises</v>
      </c>
      <c r="F14" s="201"/>
      <c r="G14" s="11" t="s">
        <v>2053</v>
      </c>
      <c r="H14" s="201"/>
      <c r="O14" s="152"/>
    </row>
    <row r="15" spans="1:15" ht="25.25" customHeight="1">
      <c r="A15" s="149" t="s">
        <v>1907</v>
      </c>
      <c r="B15" s="98" t="str">
        <f>IFERROR(VLOOKUP($A15,Répertoire_des_fonctions!$A$7:$F$880,2,0),"")</f>
        <v>COMMERCIAL RESEAU ET BANQUE</v>
      </c>
      <c r="C15" s="96" t="str">
        <f>IFERROR(VLOOKUP($A15,Répertoire_des_fonctions!$A$7:$F$880,3,0),"")</f>
        <v>ACCUEIL CLIENTS RESEAU ET BANQUE</v>
      </c>
      <c r="D15" s="96" t="str">
        <f>IFERROR(VLOOKUP($A15,Répertoire_des_fonctions!$A$7:$F$880,4,0),"")</f>
        <v>25032 - CHARGE DE CLIENTELE LA POSTE II.2</v>
      </c>
      <c r="E15" s="97" t="str">
        <f>IF(A15=0,"",HYPERLINK("#25032!A1","Découvrir la grille d'évaluation des compétences acquises"))</f>
        <v>Découvrir la grille d'évaluation des compétences acquises</v>
      </c>
      <c r="F15" s="201"/>
      <c r="G15" s="11" t="s">
        <v>2053</v>
      </c>
      <c r="H15" s="201"/>
    </row>
    <row r="16" spans="1:15" ht="25.25" customHeight="1">
      <c r="A16" s="149" t="s">
        <v>1908</v>
      </c>
      <c r="B16" s="98" t="str">
        <f>IFERROR(VLOOKUP($A16,Répertoire_des_fonctions!$A$7:$F$880,2,0),"")</f>
        <v>COMMERCIAL RESEAU ET BANQUE</v>
      </c>
      <c r="C16" s="96" t="str">
        <f>IFERROR(VLOOKUP($A16,Répertoire_des_fonctions!$A$7:$F$880,3,0),"")</f>
        <v>ACCUEIL CLIENTS RESEAU ET BANQUE</v>
      </c>
      <c r="D16" s="96" t="str">
        <f>IFERROR(VLOOKUP($A16,Répertoire_des_fonctions!$A$7:$F$880,4,0),"")</f>
        <v>25033 - CHARGE DE CLIENTELE LA POSTE II.3</v>
      </c>
      <c r="E16" s="97" t="str">
        <f>IF(A16=0,"",HYPERLINK("#25033!A1","Découvrir la grille d'évaluation des compétences acquises"))</f>
        <v>Découvrir la grille d'évaluation des compétences acquises</v>
      </c>
      <c r="F16" s="201"/>
      <c r="G16" s="11" t="s">
        <v>2053</v>
      </c>
      <c r="H16" s="201"/>
    </row>
    <row r="17" spans="1:8" ht="25.25" customHeight="1">
      <c r="A17" s="149" t="s">
        <v>1909</v>
      </c>
      <c r="B17" s="98" t="str">
        <f>IFERROR(VLOOKUP($A17,Répertoire_des_fonctions!$A$7:$F$880,2,0),"")</f>
        <v>COMMERCIAL RESEAU ET BANQUE</v>
      </c>
      <c r="C17" s="96" t="str">
        <f>IFERROR(VLOOKUP($A17,Répertoire_des_fonctions!$A$7:$F$880,3,0),"")</f>
        <v>ANIMATION COMMERCIALE RESEAU ET BANQUE</v>
      </c>
      <c r="D17" s="96" t="str">
        <f>IFERROR(VLOOKUP($A17,Répertoire_des_fonctions!$A$7:$F$880,4,0),"")</f>
        <v>29521 - CHARGE DE DEVELOPPEMENT LA POSTE MOBILE - III.3</v>
      </c>
      <c r="E17" s="97" t="str">
        <f>IF(A17=0,"",HYPERLINK("#29521!A1","Découvrir la grille d'évaluation des compétences acquises"))</f>
        <v>Découvrir la grille d'évaluation des compétences acquises</v>
      </c>
      <c r="F17" s="201"/>
      <c r="G17" s="201"/>
      <c r="H17" s="201"/>
    </row>
    <row r="18" spans="1:8" ht="25.25" customHeight="1">
      <c r="A18" s="149" t="s">
        <v>965</v>
      </c>
      <c r="B18" s="98" t="str">
        <f>IFERROR(VLOOKUP($A18,Répertoire_des_fonctions!$A$7:$F$880,2,0),"")</f>
        <v>COMMERCIAL RESEAU ET BANQUE</v>
      </c>
      <c r="C18" s="96" t="str">
        <f>IFERROR(VLOOKUP($A18,Répertoire_des_fonctions!$A$7:$F$880,3,0),"")</f>
        <v>CONSEIL BANCAIRE PARTICULIERS</v>
      </c>
      <c r="D18" s="96" t="str">
        <f>IFERROR(VLOOKUP($A18,Répertoire_des_fonctions!$A$7:$F$880,4,0),"")</f>
        <v>01186 - CONSEILLER CLIENTELE III.2</v>
      </c>
      <c r="E18" s="97" t="str">
        <f>IF(A18=0,"",HYPERLINK("#01186!A1","Découvrir la grille d'évaluation des compétences acquises"))</f>
        <v>Découvrir la grille d'évaluation des compétences acquises</v>
      </c>
      <c r="F18" s="201"/>
      <c r="G18" s="11" t="s">
        <v>2053</v>
      </c>
      <c r="H18" s="201"/>
    </row>
    <row r="19" spans="1:8" ht="25.25" customHeight="1">
      <c r="A19" s="149" t="s">
        <v>1956</v>
      </c>
      <c r="B19" s="98" t="str">
        <f>IFERROR(VLOOKUP($A19,Répertoire_des_fonctions!$A$7:$F$880,2,0),"")</f>
        <v>COMMERCIAL RESEAU ET BANQUE</v>
      </c>
      <c r="C19" s="96" t="str">
        <f>IFERROR(VLOOKUP($A19,Répertoire_des_fonctions!$A$7:$F$880,3,0),"")</f>
        <v>CONSEIL BANCAIRE PARTICULIERS</v>
      </c>
      <c r="D19" s="96" t="str">
        <f>IFERROR(VLOOKUP($A19,Répertoire_des_fonctions!$A$7:$F$880,4,0),"")</f>
        <v>27154 - CONSEILLER CLIENTELE III.3</v>
      </c>
      <c r="E19" s="97" t="str">
        <f>IF(A19=0,"",HYPERLINK("#27154!A1","Découvrir la grille d'évaluation des compétences acquises"))</f>
        <v>Découvrir la grille d'évaluation des compétences acquises</v>
      </c>
      <c r="F19" s="201"/>
      <c r="G19" s="11" t="s">
        <v>2053</v>
      </c>
      <c r="H19" s="201"/>
    </row>
    <row r="20" spans="1:8" ht="25.25" customHeight="1">
      <c r="A20" s="149" t="s">
        <v>970</v>
      </c>
      <c r="B20" s="98" t="str">
        <f>IFERROR(VLOOKUP($A20,Répertoire_des_fonctions!$A$7:$F$880,2,0),"")</f>
        <v>COMMERCIAL RESEAU ET BANQUE</v>
      </c>
      <c r="C20" s="96" t="str">
        <f>IFERROR(VLOOKUP($A20,Répertoire_des_fonctions!$A$7:$F$880,3,0),"")</f>
        <v>ACCUEIL CLIENTS RESEAU ET BANQUE</v>
      </c>
      <c r="D20" s="96" t="str">
        <f>IFERROR(VLOOKUP($A20,Répertoire_des_fonctions!$A$7:$F$880,4,0),"")</f>
        <v>25064 - CONSEILLER CLIENTS PROFESSIONNELS III.1</v>
      </c>
      <c r="E20" s="97" t="str">
        <f>IF(A20=0,"",HYPERLINK("#25064!A1","Découvrir la grille d'évaluation des compétences acquises"))</f>
        <v>Découvrir la grille d'évaluation des compétences acquises</v>
      </c>
      <c r="F20" s="201"/>
      <c r="G20" s="11" t="s">
        <v>2055</v>
      </c>
      <c r="H20" s="201"/>
    </row>
    <row r="21" spans="1:8" ht="25.25" customHeight="1">
      <c r="A21" s="149" t="s">
        <v>967</v>
      </c>
      <c r="B21" s="98" t="str">
        <f>IFERROR(VLOOKUP($A21,Répertoire_des_fonctions!$A$7:$F$880,2,0),"")</f>
        <v>COMMERCIAL RESEAU ET BANQUE</v>
      </c>
      <c r="C21" s="96" t="str">
        <f>IFERROR(VLOOKUP($A21,Répertoire_des_fonctions!$A$7:$F$880,3,0),"")</f>
        <v>CONSEIL BANCAIRE PARTICULIERS</v>
      </c>
      <c r="D21" s="96" t="str">
        <f>IFERROR(VLOOKUP($A21,Répertoire_des_fonctions!$A$7:$F$880,4,0),"")</f>
        <v>01241 - CONSEILLER FINANCIER III.2</v>
      </c>
      <c r="E21" s="97" t="str">
        <f>IF(A21=0,"",HYPERLINK("#01241!A1","Découvrir la grille d'évaluation des compétences acquises"))</f>
        <v>Découvrir la grille d'évaluation des compétences acquises</v>
      </c>
      <c r="F21" s="201"/>
      <c r="G21" s="11" t="s">
        <v>2053</v>
      </c>
      <c r="H21" s="201"/>
    </row>
    <row r="22" spans="1:8" ht="25.25" customHeight="1">
      <c r="A22" s="149" t="s">
        <v>1910</v>
      </c>
      <c r="B22" s="98" t="s">
        <v>196</v>
      </c>
      <c r="C22" s="96" t="s">
        <v>208</v>
      </c>
      <c r="D22" s="96" t="s">
        <v>2039</v>
      </c>
      <c r="E22" s="97" t="str">
        <f>IF(A22=0,"",HYPERLINK("#27128!A1","Découvrir la grille d'évaluation des compétences acquises"))</f>
        <v>Découvrir la grille d'évaluation des compétences acquises</v>
      </c>
      <c r="F22" s="201"/>
      <c r="G22" s="11" t="s">
        <v>2053</v>
      </c>
      <c r="H22" s="201"/>
    </row>
    <row r="23" spans="1:8" ht="25.25" customHeight="1">
      <c r="A23" s="149" t="s">
        <v>1957</v>
      </c>
      <c r="B23" s="98" t="str">
        <f>IFERROR(VLOOKUP($A23,Répertoire_des_fonctions!$A$7:$F$880,2,0),"")</f>
        <v>COMMERCIAL RESEAU ET BANQUE</v>
      </c>
      <c r="C23" s="96" t="str">
        <f>IFERROR(VLOOKUP($A23,Répertoire_des_fonctions!$A$7:$F$880,3,0),"")</f>
        <v>CONSEIL BANCAIRE PARTICULIERS</v>
      </c>
      <c r="D23" s="96" t="str">
        <f>IFERROR(VLOOKUP($A23,Répertoire_des_fonctions!$A$7:$F$880,4,0),"")</f>
        <v>27132 - CONSEILLER SPECIALISE EN IMMOBILIER III.3</v>
      </c>
      <c r="E23" s="97" t="str">
        <f>IF(A23=0,"",HYPERLINK("#27132!A1","Découvrir la grille d'évaluation des compétences acquises"))</f>
        <v>Découvrir la grille d'évaluation des compétences acquises</v>
      </c>
      <c r="F23" s="201"/>
      <c r="G23" s="11" t="s">
        <v>2053</v>
      </c>
      <c r="H23" s="201"/>
    </row>
    <row r="24" spans="1:8" ht="25.25" customHeight="1">
      <c r="A24" s="149" t="s">
        <v>960</v>
      </c>
      <c r="B24" s="98" t="str">
        <f>IFERROR(VLOOKUP($A24,Répertoire_des_fonctions!$A$7:$F$880,2,0),"")</f>
        <v>COMMERCIAL RESEAU ET BANQUE</v>
      </c>
      <c r="C24" s="96" t="str">
        <f>IFERROR(VLOOKUP($A24,Répertoire_des_fonctions!$A$7:$F$880,3,0),"")</f>
        <v>CONSEIL BANCAIRE PARTICULIERS</v>
      </c>
      <c r="D24" s="96" t="str">
        <f>IFERROR(VLOOKUP($A24,Répertoire_des_fonctions!$A$7:$F$880,4,0),"")</f>
        <v>00583 - CONSEILLER SPECIALISE EN PATRIMOINE III.2</v>
      </c>
      <c r="E24" s="97" t="str">
        <f t="shared" ref="E24" si="0">IF(A24=0,"",HYPERLINK("#00583!A1","Découvrir la grille d'évaluation des compétences acquises"))</f>
        <v>Découvrir la grille d'évaluation des compétences acquises</v>
      </c>
      <c r="F24" s="201"/>
      <c r="G24" s="11" t="s">
        <v>2055</v>
      </c>
      <c r="H24" s="201"/>
    </row>
    <row r="25" spans="1:8" ht="25.25" customHeight="1">
      <c r="A25" s="149" t="s">
        <v>964</v>
      </c>
      <c r="B25" s="98" t="str">
        <f>IFERROR(VLOOKUP($A25,Répertoire_des_fonctions!$A$7:$F$880,2,0),"")</f>
        <v>COMMERCIAL RESEAU ET BANQUE</v>
      </c>
      <c r="C25" s="96" t="str">
        <f>IFERROR(VLOOKUP($A25,Répertoire_des_fonctions!$A$7:$F$880,3,0),"")</f>
        <v>CONSEIL BANCAIRE PARTICULIERS</v>
      </c>
      <c r="D25" s="96" t="str">
        <f>IFERROR(VLOOKUP($A25,Répertoire_des_fonctions!$A$7:$F$880,4,0),"")</f>
        <v>01184 - CONSEILLER SPECIALISE EN PATRIMOINE CONFIRME III.3</v>
      </c>
      <c r="E25" s="97" t="str">
        <f>IF(A25=0,"",HYPERLINK("#01184!A1","Découvrir la grille d'évaluation des compétences acquises"))</f>
        <v>Découvrir la grille d'évaluation des compétences acquises</v>
      </c>
      <c r="F25" s="201"/>
      <c r="G25" s="11" t="s">
        <v>2055</v>
      </c>
      <c r="H25" s="201"/>
    </row>
    <row r="26" spans="1:8" ht="25.25" customHeight="1">
      <c r="A26" s="149" t="s">
        <v>1911</v>
      </c>
      <c r="B26" s="98" t="s">
        <v>2116</v>
      </c>
      <c r="C26" s="96" t="s">
        <v>230</v>
      </c>
      <c r="D26" s="96" t="s">
        <v>2040</v>
      </c>
      <c r="E26" s="97" t="str">
        <f>IF(A26=0,"",HYPERLINK("#25001!A1","Découvrir la grille d'évaluation des compétences acquises"))</f>
        <v>Découvrir la grille d'évaluation des compétences acquises</v>
      </c>
      <c r="F26" s="201"/>
      <c r="G26" s="201"/>
      <c r="H26" s="201"/>
    </row>
    <row r="27" spans="1:8" ht="25.25" customHeight="1">
      <c r="A27" s="149" t="s">
        <v>963</v>
      </c>
      <c r="B27" s="98" t="str">
        <f>IFERROR(VLOOKUP($A27,Répertoire_des_fonctions!$A$7:$F$880,2,0),"")</f>
        <v>COMMERCIAL RESEAU ET BANQUE</v>
      </c>
      <c r="C27" s="96" t="str">
        <f>IFERROR(VLOOKUP($A27,Répertoire_des_fonctions!$A$7:$F$880,3,0),"")</f>
        <v>ACCUEIL CLIENTS RESEAU ET BANQUE</v>
      </c>
      <c r="D27" s="96" t="str">
        <f>IFERROR(VLOOKUP($A27,Répertoire_des_fonctions!$A$7:$F$880,4,0),"")</f>
        <v>01179 - GESTIONNAIRE CLIENTELE SF II.3</v>
      </c>
      <c r="E27" s="97" t="str">
        <f>IF(A27=0,"",HYPERLINK("#01179!A1","Découvrir la grille d'évaluation des compétences acquises"))</f>
        <v>Découvrir la grille d'évaluation des compétences acquises</v>
      </c>
      <c r="F27" s="201"/>
      <c r="G27" s="11" t="s">
        <v>2055</v>
      </c>
      <c r="H27" s="201"/>
    </row>
    <row r="28" spans="1:8" ht="25.25" customHeight="1">
      <c r="A28" s="149" t="s">
        <v>966</v>
      </c>
      <c r="B28" s="98" t="str">
        <f>IFERROR(VLOOKUP($A28,Répertoire_des_fonctions!$A$7:$F$880,2,0),"")</f>
        <v>COMMERCIAL RESEAU ET BANQUE</v>
      </c>
      <c r="C28" s="96" t="str">
        <f>IFERROR(VLOOKUP($A28,Répertoire_des_fonctions!$A$7:$F$880,3,0),"")</f>
        <v>ACCUEIL CLIENTS RESEAU ET BANQUE</v>
      </c>
      <c r="D28" s="96" t="str">
        <f>IFERROR(VLOOKUP($A28,Répertoire_des_fonctions!$A$7:$F$880,4,0),"")</f>
        <v>01225 - GESTIONNAIRE DE CLIENTELE PROFESSIONNELLE CCPE II.3</v>
      </c>
      <c r="E28" s="97" t="str">
        <f>IF(A28=0,"",HYPERLINK("#01225!A1","Découvrir la grille d'évaluation des compétences acquises"))</f>
        <v>Découvrir la grille d'évaluation des compétences acquises</v>
      </c>
      <c r="F28" s="201"/>
      <c r="G28" s="11" t="s">
        <v>2053</v>
      </c>
      <c r="H28" s="201"/>
    </row>
    <row r="29" spans="1:8" ht="25.25" customHeight="1">
      <c r="A29" s="149" t="s">
        <v>1912</v>
      </c>
      <c r="B29" s="98" t="str">
        <f>IFERROR(VLOOKUP($A29,Répertoire_des_fonctions!$A$7:$F$880,2,0),"")</f>
        <v>ACCUEIL CONSEIL ET VENTE</v>
      </c>
      <c r="C29" s="96" t="str">
        <f>IFERROR(VLOOKUP($A29,Répertoire_des_fonctions!$A$7:$F$880,3,0),"")</f>
        <v>CHARGE DE CLIENTELE</v>
      </c>
      <c r="D29" s="96" t="str">
        <f>IFERROR(VLOOKUP($A29,Répertoire_des_fonctions!$A$7:$F$880,4,0),"")</f>
        <v>25034 - GUICHETIER A DISTANCE / SERVICE CONSOMMATEUR II.1</v>
      </c>
      <c r="E29" s="97" t="str">
        <f>IF(A29=0,"",HYPERLINK("#25034!A1","Découvrir la grille d'évaluation des compétences acquises"))</f>
        <v>Découvrir la grille d'évaluation des compétences acquises</v>
      </c>
      <c r="F29" s="201"/>
      <c r="G29" s="11" t="s">
        <v>2055</v>
      </c>
      <c r="H29" s="201"/>
    </row>
    <row r="30" spans="1:8" ht="25.25" customHeight="1">
      <c r="A30" s="149" t="s">
        <v>1913</v>
      </c>
      <c r="B30" s="98" t="str">
        <f>IFERROR(VLOOKUP($A30,Répertoire_des_fonctions!$A$7:$F$880,2,0),"")</f>
        <v>ACCUEIL CONSEIL ET VENTE</v>
      </c>
      <c r="C30" s="96" t="str">
        <f>IFERROR(VLOOKUP($A30,Répertoire_des_fonctions!$A$7:$F$880,3,0),"")</f>
        <v>CHARGE DE CLIENTELE</v>
      </c>
      <c r="D30" s="96" t="str">
        <f>IFERROR(VLOOKUP($A30,Répertoire_des_fonctions!$A$7:$F$880,4,0),"")</f>
        <v>25042 - GUICHETIER A DISTANCE CONFIRME / SERVICE CONSOMMATEUR II.2</v>
      </c>
      <c r="E30" s="97" t="str">
        <f>IF(A30=0,"",HYPERLINK("#25042!A1","Découvrir la grille d'évaluation des compétences acquises"))</f>
        <v>Découvrir la grille d'évaluation des compétences acquises</v>
      </c>
      <c r="F30" s="201"/>
      <c r="G30" s="11" t="s">
        <v>2055</v>
      </c>
      <c r="H30" s="201"/>
    </row>
    <row r="31" spans="1:8" ht="25.25" customHeight="1">
      <c r="A31" s="149" t="s">
        <v>1914</v>
      </c>
      <c r="B31" s="98" t="str">
        <f>IFERROR(VLOOKUP($A31,Répertoire_des_fonctions!$A$7:$F$880,2,0),"")</f>
        <v>ACCUEIL CONSEIL ET VENTE</v>
      </c>
      <c r="C31" s="96" t="str">
        <f>IFERROR(VLOOKUP($A31,Répertoire_des_fonctions!$A$7:$F$880,3,0),"")</f>
        <v>CHARGE DE CLIENTELE</v>
      </c>
      <c r="D31" s="96" t="str">
        <f>IFERROR(VLOOKUP($A31,Répertoire_des_fonctions!$A$7:$F$880,4,0),"")</f>
        <v>25038 - GUICHETIER A DISTANCE REFERENT / SERVICE CONSOMMATEUR II.3</v>
      </c>
      <c r="E31" s="97" t="str">
        <f>IF(A31=0,"",HYPERLINK("#25038!A1","Découvrir la grille d'évaluation des compétences acquises"))</f>
        <v>Découvrir la grille d'évaluation des compétences acquises</v>
      </c>
      <c r="F31" s="201"/>
      <c r="G31" s="11" t="s">
        <v>2053</v>
      </c>
      <c r="H31" s="201"/>
    </row>
    <row r="32" spans="1:8" ht="35" customHeight="1">
      <c r="A32" s="149" t="s">
        <v>1958</v>
      </c>
      <c r="B32" s="98" t="str">
        <f>IFERROR(VLOOKUP($A32,Répertoire_des_fonctions!$A$7:$F$880,2,0),"")</f>
        <v>COMMERCIAL RESEAU ET BANQUE</v>
      </c>
      <c r="C32" s="96" t="str">
        <f>IFERROR(VLOOKUP($A32,Répertoire_des_fonctions!$A$7:$F$880,3,0),"")</f>
        <v>ANIMATION COMMERCIALE RESEAU ET BANQUE</v>
      </c>
      <c r="D32" s="96" t="str">
        <f>IFERROR(VLOOKUP($A32,Répertoire_des_fonctions!$A$7:$F$880,4,0),"")</f>
        <v>27140 - MONITEUR DES VENTES BANCAIRE III.2</v>
      </c>
      <c r="E32" s="97" t="str">
        <f>IF(A32=0,"",HYPERLINK("#27140!A1","Découvrir la grille d'évaluation des compétences acquises"))</f>
        <v>Découvrir la grille d'évaluation des compétences acquises</v>
      </c>
      <c r="F32" s="201"/>
      <c r="G32" s="201"/>
      <c r="H32" s="201"/>
    </row>
    <row r="33" spans="1:8" ht="35" customHeight="1">
      <c r="A33" s="149" t="s">
        <v>1915</v>
      </c>
      <c r="B33" s="98" t="str">
        <f>IFERROR(VLOOKUP($A33,Répertoire_des_fonctions!$A$7:$F$880,2,0),"")</f>
        <v>COMMERCIAL RESEAU ET BANQUE</v>
      </c>
      <c r="C33" s="96" t="str">
        <f>IFERROR(VLOOKUP($A33,Répertoire_des_fonctions!$A$7:$F$880,3,0),"")</f>
        <v>ANIMATION COMMERCIALE RESEAU ET BANQUE</v>
      </c>
      <c r="D33" s="96" t="str">
        <f>IFERROR(VLOOKUP($A33,Répertoire_des_fonctions!$A$7:$F$880,4,0),"")</f>
        <v>27144 - MONITEUR DES VENTES BANCAIRE III.3</v>
      </c>
      <c r="E33" s="97" t="str">
        <f>IF(A33=0,"",HYPERLINK("#27144!A1","Découvrir la grille d'évaluation des compétences acquises"))</f>
        <v>Découvrir la grille d'évaluation des compétences acquises</v>
      </c>
      <c r="F33" s="201"/>
      <c r="G33" s="201"/>
      <c r="H33" s="201"/>
    </row>
    <row r="34" spans="1:8" ht="25.25" customHeight="1">
      <c r="A34" s="149" t="s">
        <v>1896</v>
      </c>
      <c r="B34" s="98" t="str">
        <f>IFERROR(VLOOKUP($A34,Répertoire_des_fonctions!$A$7:$F$880,2,0),"")</f>
        <v>APPUI AU DEVELOPPEMENT COMMERCIAL</v>
      </c>
      <c r="C34" s="96" t="str">
        <f>IFERROR(VLOOKUP($A34,Répertoire_des_fonctions!$A$7:$F$880,3,0),"")</f>
        <v>RESPONSABLE APPUI VENTE</v>
      </c>
      <c r="D34" s="96" t="str">
        <f>IFERROR(VLOOKUP($A34,Répertoire_des_fonctions!$A$7:$F$880,4,0),"")</f>
        <v>01195 - MONITEUR DES VENTES RESEAU III.2</v>
      </c>
      <c r="E34" s="97" t="str">
        <f>IF(A34=0,"",HYPERLINK("#01195!A1","Découvrir la grille d'évaluation des compétences acquises"))</f>
        <v>Découvrir la grille d'évaluation des compétences acquises</v>
      </c>
      <c r="F34" s="201"/>
      <c r="G34" s="201"/>
      <c r="H34" s="201"/>
    </row>
    <row r="35" spans="1:8" ht="25.25" customHeight="1">
      <c r="A35" s="149" t="s">
        <v>1897</v>
      </c>
      <c r="B35" s="98" t="str">
        <f>IFERROR(VLOOKUP($A35,Répertoire_des_fonctions!$A$7:$F$880,2,0),"")</f>
        <v>APPUI AU DEVELOPPEMENT COMMERCIAL</v>
      </c>
      <c r="C35" s="96" t="str">
        <f>IFERROR(VLOOKUP($A35,Répertoire_des_fonctions!$A$7:$F$880,3,0),"")</f>
        <v>RESPONSABLE APPUI VENTE</v>
      </c>
      <c r="D35" s="96" t="str">
        <f>IFERROR(VLOOKUP($A35,Répertoire_des_fonctions!$A$7:$F$880,4,0),"")</f>
        <v>01196 - MONITEUR DES VENTES RESEAU III.3</v>
      </c>
      <c r="E35" s="97" t="str">
        <f>IF(A35=0,"",HYPERLINK("#01196!A1","Découvrir la grille d'évaluation des compétences acquises"))</f>
        <v>Découvrir la grille d'évaluation des compétences acquises</v>
      </c>
      <c r="F35" s="201"/>
      <c r="G35" s="201"/>
      <c r="H35" s="201"/>
    </row>
    <row r="36" spans="1:8" ht="25.25" customHeight="1">
      <c r="A36" s="149" t="s">
        <v>1916</v>
      </c>
      <c r="B36" s="98" t="str">
        <f>IFERROR(VLOOKUP($A36,Répertoire_des_fonctions!$A$7:$F$880,2,0),"")</f>
        <v>COMMERCIAL RESEAU ET BANQUE</v>
      </c>
      <c r="C36" s="96" t="str">
        <f>IFERROR(VLOOKUP($A36,Répertoire_des_fonctions!$A$7:$F$880,3,0),"")</f>
        <v>ANIMATION COMMERCIALE RESEAU ET BANQUE</v>
      </c>
      <c r="D36" s="96" t="str">
        <f>IFERROR(VLOOKUP($A36,Répertoire_des_fonctions!$A$7:$F$880,4,0),"")</f>
        <v>29893 - RESPONSABLE ANIMATION DES PARTENARIATS III.3</v>
      </c>
      <c r="E36" s="97" t="str">
        <f>IF(A36=0,"",HYPERLINK("#29893!A1","Découvrir la grille d'évaluation des compétences acquises"))</f>
        <v>Découvrir la grille d'évaluation des compétences acquises</v>
      </c>
      <c r="F36" s="201"/>
      <c r="G36" s="201"/>
      <c r="H36" s="201"/>
    </row>
    <row r="37" spans="1:8" ht="25.25" customHeight="1">
      <c r="A37" s="149" t="s">
        <v>1917</v>
      </c>
      <c r="B37" s="98" t="str">
        <f>IFERROR(VLOOKUP($A37,Répertoire_des_fonctions!$A$7:$F$880,2,0),"")</f>
        <v>RELATION CLIENTS ADMINISTRATION DES VENTES</v>
      </c>
      <c r="C37" s="96" t="str">
        <f>IFERROR(VLOOKUP($A37,Répertoire_des_fonctions!$A$7:$F$880,3,0),"")</f>
        <v>RESPONSABLE RELATION CLIENTS</v>
      </c>
      <c r="D37" s="96" t="str">
        <f>IFERROR(VLOOKUP($A37,Répertoire_des_fonctions!$A$7:$F$880,4,0),"")</f>
        <v>27004 - SUPERVISEUR SERVICE CONSOMMATEUR III.2</v>
      </c>
      <c r="E37" s="97" t="str">
        <f>IF(A37=0,"",HYPERLINK("#27004!A1","Découvrir la grille d'évaluation des compétences acquises"))</f>
        <v>Découvrir la grille d'évaluation des compétences acquises</v>
      </c>
      <c r="F37" s="201"/>
      <c r="G37" s="201"/>
      <c r="H37" s="201"/>
    </row>
    <row r="38" spans="1:8" ht="25.25" customHeight="1">
      <c r="A38" s="149" t="s">
        <v>961</v>
      </c>
      <c r="B38" s="98" t="str">
        <f>IFERROR(VLOOKUP($A38,Répertoire_des_fonctions!$A$7:$F$880,2,0),"")</f>
        <v>COMMERCIAL RESEAU ET BANQUE</v>
      </c>
      <c r="C38" s="96" t="str">
        <f>IFERROR(VLOOKUP($A38,Répertoire_des_fonctions!$A$7:$F$880,3,0),"")</f>
        <v>CONSEIL BANCAIRE PARTICULIERS</v>
      </c>
      <c r="D38" s="96" t="str">
        <f>IFERROR(VLOOKUP($A38,Répertoire_des_fonctions!$A$7:$F$880,4,0),"")</f>
        <v>01119 - CONSEILLER FINANCIER III.1</v>
      </c>
      <c r="E38" s="97" t="str">
        <f>IF(A38=0,"",HYPERLINK("#01119!A1","Découvrir la grille d'évaluation des compétences acquises"))</f>
        <v>Découvrir la grille d'évaluation des compétences acquises</v>
      </c>
      <c r="F38" s="201"/>
      <c r="G38" s="11" t="s">
        <v>2055</v>
      </c>
      <c r="H38" s="201"/>
    </row>
    <row r="39" spans="1:8" ht="25.25" customHeight="1">
      <c r="A39" s="149" t="s">
        <v>1918</v>
      </c>
      <c r="B39" s="98" t="str">
        <f>IFERROR(VLOOKUP($A39,Répertoire_des_fonctions!$A$7:$F$880,2,0),"")</f>
        <v>COMMERCIAL RESEAU ET BANQUE</v>
      </c>
      <c r="C39" s="96" t="str">
        <f>IFERROR(VLOOKUP($A39,Répertoire_des_fonctions!$A$7:$F$880,3,0),"")</f>
        <v>ACCUEIL CLIENTS RESEAU ET BANQUE</v>
      </c>
      <c r="D39" s="96" t="str">
        <f>IFERROR(VLOOKUP($A39,Répertoire_des_fonctions!$A$7:$F$880,4,0),"")</f>
        <v>25065 - CHARGE DE CLIENTELE  LA POSTE REMPLACANT II.2</v>
      </c>
      <c r="E39" s="97" t="str">
        <f>IF(A39=0,"",HYPERLINK("#25065!A1","Découvrir la grille d'évaluation des compétences acquises"))</f>
        <v>Découvrir la grille d'évaluation des compétences acquises</v>
      </c>
      <c r="F39" s="201"/>
      <c r="G39" s="11" t="s">
        <v>2055</v>
      </c>
      <c r="H39" s="201"/>
    </row>
    <row r="40" spans="1:8" ht="25.25" customHeight="1">
      <c r="A40" s="149" t="s">
        <v>1919</v>
      </c>
      <c r="B40" s="98" t="str">
        <f>IFERROR(VLOOKUP($A40,Répertoire_des_fonctions!$A$7:$F$880,2,0),"")</f>
        <v>COMMERCIAL RESEAU ET BANQUE</v>
      </c>
      <c r="C40" s="96" t="str">
        <f>IFERROR(VLOOKUP($A40,Répertoire_des_fonctions!$A$7:$F$880,3,0),"")</f>
        <v>ACCUEIL CLIENTS RESEAU ET BANQUE</v>
      </c>
      <c r="D40" s="96" t="str">
        <f>IFERROR(VLOOKUP($A40,Répertoire_des_fonctions!$A$7:$F$880,4,0),"")</f>
        <v>25066 - CHARGE DE CLIENTELE  LA POSTE REMPLACANT II.3</v>
      </c>
      <c r="E40" s="97" t="str">
        <f>IF(A40=0,"",HYPERLINK("#25066!A1","Découvrir la grille d'évaluation des compétences acquises"))</f>
        <v>Découvrir la grille d'évaluation des compétences acquises</v>
      </c>
      <c r="F40" s="201"/>
      <c r="G40" s="11" t="s">
        <v>2055</v>
      </c>
      <c r="H40" s="201"/>
    </row>
    <row r="41" spans="1:8" ht="25.25" customHeight="1">
      <c r="A41" s="149" t="s">
        <v>1920</v>
      </c>
      <c r="B41" s="98" t="str">
        <f>IFERROR(VLOOKUP($A41,Répertoire_des_fonctions!$A$7:$F$880,2,0),"")</f>
        <v>RELATION CLIENTS ADMINISTRATION DES VENTES</v>
      </c>
      <c r="C41" s="96" t="str">
        <f>IFERROR(VLOOKUP($A41,Répertoire_des_fonctions!$A$7:$F$880,3,0),"")</f>
        <v>RESPONSABLE RELATION CLIENTS</v>
      </c>
      <c r="D41" s="96" t="str">
        <f>IFERROR(VLOOKUP($A41,Répertoire_des_fonctions!$A$7:$F$880,4,0),"")</f>
        <v>27000 - SUPERVISEUR SERVICE CONSOMMATEUR III.1</v>
      </c>
      <c r="E41" s="97" t="str">
        <f>IF(A41=0,"",HYPERLINK("#27000!A1","Découvrir la grille d'évaluation des compétences acquises"))</f>
        <v>Découvrir la grille d'évaluation des compétences acquises</v>
      </c>
      <c r="F41" s="201"/>
      <c r="G41" s="201"/>
      <c r="H41" s="201"/>
    </row>
    <row r="42" spans="1:8" ht="25.25" customHeight="1">
      <c r="A42" s="149" t="s">
        <v>1924</v>
      </c>
      <c r="B42" s="98" t="str">
        <f>IFERROR(VLOOKUP($A42,Répertoire_des_fonctions!$A$7:$F$880,2,0),"")</f>
        <v>ACHATS</v>
      </c>
      <c r="C42" s="96" t="str">
        <f>IFERROR(VLOOKUP($A42,Répertoire_des_fonctions!$A$7:$F$880,3,0),"")</f>
        <v>APPROVISIONNEUR</v>
      </c>
      <c r="D42" s="96" t="str">
        <f>IFERROR(VLOOKUP($A42,Répertoire_des_fonctions!$A$7:$F$880,4,0),"")</f>
        <v>35446 - APPROVISIONNEUR III.2</v>
      </c>
      <c r="E42" s="97" t="str">
        <f>IF(A42=0,"",HYPERLINK("#35446!A1","Découvrir la grille d'évaluation des compétences acquises"))</f>
        <v>Découvrir la grille d'évaluation des compétences acquises</v>
      </c>
      <c r="F42" s="201"/>
      <c r="G42" s="201"/>
      <c r="H42" s="201"/>
    </row>
    <row r="43" spans="1:8" ht="25.25" customHeight="1">
      <c r="A43" s="149" t="s">
        <v>1921</v>
      </c>
      <c r="B43" s="98" t="s">
        <v>2024</v>
      </c>
      <c r="C43" s="96" t="s">
        <v>2025</v>
      </c>
      <c r="D43" s="96" t="s">
        <v>2026</v>
      </c>
      <c r="E43" s="97" t="str">
        <f>IF(A43=0,"",HYPERLINK("#35509!A1","Découvrir la grille d'évaluation des compétences acquises"))</f>
        <v>Découvrir la grille d'évaluation des compétences acquises</v>
      </c>
      <c r="F43" s="201"/>
      <c r="G43" s="201"/>
      <c r="H43" s="201"/>
    </row>
    <row r="44" spans="1:8" ht="25.25" customHeight="1">
      <c r="A44" s="149" t="s">
        <v>1925</v>
      </c>
      <c r="B44" s="98" t="s">
        <v>2024</v>
      </c>
      <c r="C44" s="96" t="s">
        <v>2025</v>
      </c>
      <c r="D44" s="96" t="s">
        <v>2027</v>
      </c>
      <c r="E44" s="97" t="str">
        <f>IF(A44=0,"",HYPERLINK("#35507!A1","Découvrir la grille d'évaluation des compétences acquises"))</f>
        <v>Découvrir la grille d'évaluation des compétences acquises</v>
      </c>
      <c r="F44" s="201"/>
      <c r="G44" s="201"/>
      <c r="H44" s="201"/>
    </row>
    <row r="45" spans="1:8" ht="25.25" customHeight="1">
      <c r="A45" s="149" t="s">
        <v>1922</v>
      </c>
      <c r="B45" s="98" t="s">
        <v>2024</v>
      </c>
      <c r="C45" s="96" t="s">
        <v>2042</v>
      </c>
      <c r="D45" s="96" t="s">
        <v>2043</v>
      </c>
      <c r="E45" s="97" t="str">
        <f>IF(A45=0,"",HYPERLINK("#25043!A1","Découvrir la grille d'évaluation des compétences acquises"))</f>
        <v>Découvrir la grille d'évaluation des compétences acquises</v>
      </c>
      <c r="F45" s="201"/>
      <c r="G45" s="201"/>
      <c r="H45" s="201"/>
    </row>
    <row r="46" spans="1:8" ht="25.25" customHeight="1">
      <c r="A46" s="149" t="s">
        <v>1926</v>
      </c>
      <c r="B46" s="98" t="s">
        <v>2045</v>
      </c>
      <c r="C46" s="96" t="s">
        <v>2046</v>
      </c>
      <c r="D46" s="96" t="s">
        <v>2047</v>
      </c>
      <c r="E46" s="97" t="str">
        <f>IF(A46=0,"",HYPERLINK("#29873!A1","Découvrir la grille d'évaluation des compétences acquises"))</f>
        <v>Découvrir la grille d'évaluation des compétences acquises</v>
      </c>
      <c r="F46" s="201"/>
      <c r="G46" s="201"/>
      <c r="H46" s="201"/>
    </row>
    <row r="47" spans="1:8" ht="25.25" customHeight="1">
      <c r="A47" s="149" t="s">
        <v>1923</v>
      </c>
      <c r="B47" s="98" t="s">
        <v>2031</v>
      </c>
      <c r="C47" s="96" t="s">
        <v>2030</v>
      </c>
      <c r="D47" s="96" t="s">
        <v>2029</v>
      </c>
      <c r="E47" s="97" t="str">
        <f>IF(A47=0,"",HYPERLINK("#35515!A1","Découvrir la grille d'évaluation des compétences acquises"))</f>
        <v>Découvrir la grille d'évaluation des compétences acquises</v>
      </c>
      <c r="F47" s="201"/>
      <c r="G47" s="201"/>
      <c r="H47" s="201"/>
    </row>
    <row r="48" spans="1:8" ht="25.25" customHeight="1">
      <c r="A48" s="149" t="s">
        <v>1898</v>
      </c>
      <c r="B48" s="98" t="s">
        <v>2114</v>
      </c>
      <c r="C48" s="96" t="s">
        <v>936</v>
      </c>
      <c r="D48" s="96" t="s">
        <v>2049</v>
      </c>
      <c r="E48" s="97" t="str">
        <f>IF(A48=0,"",HYPERLINK("#00485!A1","Découvrir la grille d'évaluation des compétences acquises"))</f>
        <v>Découvrir la grille d'évaluation des compétences acquises</v>
      </c>
      <c r="F48" s="201"/>
      <c r="G48" s="201"/>
      <c r="H48" s="201"/>
    </row>
    <row r="49" spans="1:8" ht="25.25" customHeight="1">
      <c r="A49" s="149" t="s">
        <v>1959</v>
      </c>
      <c r="B49" s="98" t="str">
        <f>IFERROR(VLOOKUP($A49,Répertoire_des_fonctions!$A$7:$F$880,2,0),"")</f>
        <v>COMPTABILITE</v>
      </c>
      <c r="C49" s="96" t="str">
        <f>IFERROR(VLOOKUP($A49,Répertoire_des_fonctions!$A$7:$F$880,3,0),"")</f>
        <v>ASSISTANT COMPTABLE</v>
      </c>
      <c r="D49" s="96" t="str">
        <f>IFERROR(VLOOKUP($A49,Répertoire_des_fonctions!$A$7:$F$880,4,0),"")</f>
        <v>35324 - GESTIONNAIRE COMPTABLE II.2</v>
      </c>
      <c r="E49" s="97" t="str">
        <f>IF(A49=0,"",HYPERLINK("#35324!A1","Découvrir la grille d'évaluation des compétences acquises"))</f>
        <v>Découvrir la grille d'évaluation des compétences acquises</v>
      </c>
      <c r="F49" s="201"/>
      <c r="G49" s="201"/>
      <c r="H49" s="201"/>
    </row>
    <row r="50" spans="1:8" ht="25.25" customHeight="1">
      <c r="A50" s="149" t="s">
        <v>1927</v>
      </c>
      <c r="B50" s="98" t="str">
        <f>IFERROR(VLOOKUP($A50,Répertoire_des_fonctions!$A$7:$F$880,2,0),"")</f>
        <v>ADMINISTRATION SERVICES GENERAUX</v>
      </c>
      <c r="C50" s="96" t="str">
        <f>IFERROR(VLOOKUP($A50,Répertoire_des_fonctions!$A$7:$F$880,3,0),"")</f>
        <v>TECHNICIEN SERVICES GENERAUX</v>
      </c>
      <c r="D50" s="96" t="str">
        <f>IFERROR(VLOOKUP($A50,Répertoire_des_fonctions!$A$7:$F$880,4,0),"")</f>
        <v>35356 - GESTIONNAIRE LOGISTIQUE II.2</v>
      </c>
      <c r="E50" s="97" t="str">
        <f>IF(A50=0,"",HYPERLINK("#35356!A1","Découvrir la grille d'évaluation des compétences acquises"))</f>
        <v>Découvrir la grille d'évaluation des compétences acquises</v>
      </c>
      <c r="F50" s="201"/>
      <c r="G50" s="201"/>
      <c r="H50" s="201"/>
    </row>
    <row r="51" spans="1:8" ht="25.25" customHeight="1">
      <c r="A51" s="149" t="s">
        <v>1960</v>
      </c>
      <c r="B51" s="98" t="str">
        <f>IFERROR(VLOOKUP($A51,Répertoire_des_fonctions!$A$7:$F$880,2,0),"")</f>
        <v>RESSOURCES HUMAINES</v>
      </c>
      <c r="C51" s="96" t="str">
        <f>IFERROR(VLOOKUP($A51,Répertoire_des_fonctions!$A$7:$F$880,3,0),"")</f>
        <v>GESTIONNAIRE ADMINISTRATIF-REGLEMENTAIRE RH</v>
      </c>
      <c r="D51" s="96" t="str">
        <f>IFERROR(VLOOKUP($A51,Répertoire_des_fonctions!$A$7:$F$880,4,0),"")</f>
        <v>35293 - GESTIONNAIRE RH II.2</v>
      </c>
      <c r="E51" s="97" t="str">
        <f>IF(A51=0,"",HYPERLINK("#35293!A1","Découvrir la grille d'évaluation des compétences acquises"))</f>
        <v>Découvrir la grille d'évaluation des compétences acquises</v>
      </c>
      <c r="F51" s="201"/>
      <c r="G51" s="201"/>
      <c r="H51" s="201"/>
    </row>
    <row r="52" spans="1:8" ht="25.25" customHeight="1">
      <c r="A52" s="149" t="s">
        <v>1928</v>
      </c>
      <c r="B52" s="98" t="str">
        <f>IFERROR(VLOOKUP($A52,Répertoire_des_fonctions!$A$7:$F$880,2,0),"")</f>
        <v>SYSTEME D INFORMATION</v>
      </c>
      <c r="C52" s="96" t="str">
        <f>IFERROR(VLOOKUP($A52,Répertoire_des_fonctions!$A$7:$F$880,3,0),"")</f>
        <v>CHARGE DE SUPPORT INFORMATIQUE</v>
      </c>
      <c r="D52" s="96" t="str">
        <f>IFERROR(VLOOKUP($A52,Répertoire_des_fonctions!$A$7:$F$880,4,0),"")</f>
        <v>35419 - TECHNICIEN SI II.2</v>
      </c>
      <c r="E52" s="97" t="str">
        <f>IF(A52=0,"",HYPERLINK("#35419!A1","Découvrir la grille d'évaluation des compétences acquises"))</f>
        <v>Découvrir la grille d'évaluation des compétences acquises</v>
      </c>
      <c r="F52" s="201"/>
      <c r="G52" s="201"/>
      <c r="H52" s="201"/>
    </row>
    <row r="53" spans="1:8" ht="25.25" customHeight="1">
      <c r="A53" s="149" t="s">
        <v>1929</v>
      </c>
      <c r="B53" s="98" t="s">
        <v>2031</v>
      </c>
      <c r="C53" s="96" t="s">
        <v>2030</v>
      </c>
      <c r="D53" s="96" t="s">
        <v>2032</v>
      </c>
      <c r="E53" s="97" t="str">
        <f>IF(A53=0,"",HYPERLINK("#35516!A1","Découvrir la grille d'évaluation des compétences acquises"))</f>
        <v>Découvrir la grille d'évaluation des compétences acquises</v>
      </c>
      <c r="F53" s="201"/>
      <c r="G53" s="201"/>
      <c r="H53" s="201"/>
    </row>
    <row r="54" spans="1:8" ht="25.25" customHeight="1">
      <c r="A54" s="149" t="s">
        <v>1961</v>
      </c>
      <c r="B54" s="98" t="str">
        <f>IFERROR(VLOOKUP($A54,Répertoire_des_fonctions!$A$7:$F$880,2,0),"")</f>
        <v>ADMINISTRATION SERVICES GENERAUX</v>
      </c>
      <c r="C54" s="96" t="str">
        <f>IFERROR(VLOOKUP($A54,Répertoire_des_fonctions!$A$7:$F$880,3,0),"")</f>
        <v>ASSISTANT DE DIRECTION</v>
      </c>
      <c r="D54" s="96" t="str">
        <f>IFERROR(VLOOKUP($A54,Répertoire_des_fonctions!$A$7:$F$880,4,0),"")</f>
        <v>35330 - ASSISTANT(E) DE DIRECTION II.3</v>
      </c>
      <c r="E54" s="97" t="str">
        <f>IF(A54=0,"",HYPERLINK("#35330!A1","Découvrir la grille d'évaluation des compétences acquises"))</f>
        <v>Découvrir la grille d'évaluation des compétences acquises</v>
      </c>
      <c r="F54" s="201"/>
      <c r="G54" s="201"/>
      <c r="H54" s="201"/>
    </row>
    <row r="55" spans="1:8" ht="25.25" customHeight="1">
      <c r="A55" s="149" t="s">
        <v>1930</v>
      </c>
      <c r="B55" s="98" t="str">
        <f>IFERROR(VLOOKUP($A55,Répertoire_des_fonctions!$A$7:$F$880,2,0),"")</f>
        <v>SYSTEME D INFORMATION</v>
      </c>
      <c r="C55" s="96" t="str">
        <f>IFERROR(VLOOKUP($A55,Répertoire_des_fonctions!$A$7:$F$880,3,0),"")</f>
        <v>CHARGE DE SUPPORT INFORMATIQUE</v>
      </c>
      <c r="D55" s="96" t="str">
        <f>IFERROR(VLOOKUP($A55,Répertoire_des_fonctions!$A$7:$F$880,4,0),"")</f>
        <v>35277 - CONSEILLER SUPPORT II.3</v>
      </c>
      <c r="E55" s="97" t="str">
        <f>IF(A55=0,"",HYPERLINK("#35277!A1","Découvrir la grille d'évaluation des compétences acquises"))</f>
        <v>Découvrir la grille d'évaluation des compétences acquises</v>
      </c>
      <c r="F55" s="201"/>
      <c r="G55" s="201"/>
      <c r="H55" s="201"/>
    </row>
    <row r="56" spans="1:8" ht="25.25" customHeight="1">
      <c r="A56" s="149" t="s">
        <v>1962</v>
      </c>
      <c r="B56" s="98" t="str">
        <f>IFERROR(VLOOKUP($A56,Répertoire_des_fonctions!$A$7:$F$880,2,0),"")</f>
        <v>IMMOBILIER</v>
      </c>
      <c r="C56" s="96" t="str">
        <f>IFERROR(VLOOKUP($A56,Répertoire_des_fonctions!$A$7:$F$880,3,0),"")</f>
        <v>PROFESSIONNEL DE LA GESTION DE PARC</v>
      </c>
      <c r="D56" s="96" t="str">
        <f>IFERROR(VLOOKUP($A56,Répertoire_des_fonctions!$A$7:$F$880,4,0),"")</f>
        <v>35312 - CONTROLEUR DE SITE II.3</v>
      </c>
      <c r="E56" s="97" t="str">
        <f>IF(A56=0,"",HYPERLINK("#35312!A1","Découvrir la grille d'évaluation des compétences acquises"))</f>
        <v>Découvrir la grille d'évaluation des compétences acquises</v>
      </c>
      <c r="F56" s="201"/>
      <c r="G56" s="201"/>
      <c r="H56" s="201"/>
    </row>
    <row r="57" spans="1:8" ht="25.25" customHeight="1">
      <c r="A57" s="149" t="s">
        <v>1931</v>
      </c>
      <c r="B57" s="98" t="str">
        <f>IFERROR(VLOOKUP($A57,Répertoire_des_fonctions!$A$7:$F$880,2,0),"")</f>
        <v>ADMINISTRATION SERVICES GENERAUX</v>
      </c>
      <c r="C57" s="96" t="str">
        <f>IFERROR(VLOOKUP($A57,Répertoire_des_fonctions!$A$7:$F$880,3,0),"")</f>
        <v>GESTIONNAIRE ADMINISTRATIF ET DOCUMENTAIRE</v>
      </c>
      <c r="D57" s="96" t="str">
        <f>IFERROR(VLOOKUP($A57,Répertoire_des_fonctions!$A$7:$F$880,4,0),"")</f>
        <v>35395 - GESTIONNAIRE ADMINISTRATIF ET DOCUMENTAIRE II.3</v>
      </c>
      <c r="E57" s="97" t="str">
        <f>IF(A57=0,"",HYPERLINK("#35395!A1","Découvrir la grille d'évaluation des compétences acquises"))</f>
        <v>Découvrir la grille d'évaluation des compétences acquises</v>
      </c>
      <c r="F57" s="201"/>
      <c r="G57" s="201"/>
      <c r="H57" s="201"/>
    </row>
    <row r="58" spans="1:8" ht="25.25" customHeight="1">
      <c r="A58" s="149" t="s">
        <v>1963</v>
      </c>
      <c r="B58" s="98" t="str">
        <f>IFERROR(VLOOKUP($A58,Répertoire_des_fonctions!$A$7:$F$880,2,0),"")</f>
        <v>ADMINISTRATION SERVICES GENERAUX</v>
      </c>
      <c r="C58" s="96" t="str">
        <f>IFERROR(VLOOKUP($A58,Répertoire_des_fonctions!$A$7:$F$880,3,0),"")</f>
        <v>TECHNICIEN SERVICES GENERAUX</v>
      </c>
      <c r="D58" s="96" t="str">
        <f>IFERROR(VLOOKUP($A58,Répertoire_des_fonctions!$A$7:$F$880,4,0),"")</f>
        <v>35355 - GESTIONNAIRE LOGISTIQUE II.3</v>
      </c>
      <c r="E58" s="97" t="str">
        <f>IF(A58=0,"",HYPERLINK("#35355!A1","Découvrir la grille d'évaluation des compétences acquises"))</f>
        <v>Découvrir la grille d'évaluation des compétences acquises</v>
      </c>
      <c r="F58" s="201"/>
      <c r="G58" s="201"/>
      <c r="H58" s="201"/>
    </row>
    <row r="59" spans="1:8" ht="25.25" customHeight="1">
      <c r="A59" s="149" t="s">
        <v>1932</v>
      </c>
      <c r="B59" s="98" t="str">
        <f>IFERROR(VLOOKUP($A59,Répertoire_des_fonctions!$A$7:$F$880,2,0),"")</f>
        <v>RESSOURCES HUMAINES</v>
      </c>
      <c r="C59" s="96" t="str">
        <f>IFERROR(VLOOKUP($A59,Répertoire_des_fonctions!$A$7:$F$880,3,0),"")</f>
        <v>GESTIONNAIRE ADMINISTRATIF-REGLEMENTAIRE RH</v>
      </c>
      <c r="D59" s="96" t="str">
        <f>IFERROR(VLOOKUP($A59,Répertoire_des_fonctions!$A$7:$F$880,4,0),"")</f>
        <v>35317 - GESTIONNAIRE RH II.3</v>
      </c>
      <c r="E59" s="97" t="str">
        <f>IF(A59=0,"",HYPERLINK("#35317!A1","Découvrir la grille d'évaluation des compétences acquises"))</f>
        <v>Découvrir la grille d'évaluation des compétences acquises</v>
      </c>
      <c r="F59" s="201"/>
      <c r="G59" s="201"/>
      <c r="H59" s="201"/>
    </row>
    <row r="60" spans="1:8" ht="25.25" customHeight="1">
      <c r="A60" s="149" t="s">
        <v>1964</v>
      </c>
      <c r="B60" s="98" t="str">
        <f>IFERROR(VLOOKUP($A60,Répertoire_des_fonctions!$A$7:$F$880,2,0),"")</f>
        <v>SYSTEME D INFORMATION</v>
      </c>
      <c r="C60" s="96" t="str">
        <f>IFERROR(VLOOKUP($A60,Répertoire_des_fonctions!$A$7:$F$880,3,0),"")</f>
        <v>CHARGE DE SUPPORT INFORMATIQUE</v>
      </c>
      <c r="D60" s="96" t="str">
        <f>IFERROR(VLOOKUP($A60,Répertoire_des_fonctions!$A$7:$F$880,4,0),"")</f>
        <v>35420 - TECHNICIEN SI II.3</v>
      </c>
      <c r="E60" s="97" t="str">
        <f>IF(A60=0,"",HYPERLINK("#35420!A1","Découvrir la grille d'évaluation des compétences acquises"))</f>
        <v>Découvrir la grille d'évaluation des compétences acquises</v>
      </c>
      <c r="F60" s="201"/>
      <c r="G60" s="201"/>
      <c r="H60" s="201"/>
    </row>
    <row r="61" spans="1:8" ht="25.25" customHeight="1">
      <c r="A61" s="149" t="s">
        <v>1933</v>
      </c>
      <c r="B61" s="98" t="str">
        <f>IFERROR(VLOOKUP($A61,Répertoire_des_fonctions!$A$7:$F$880,2,0),"")</f>
        <v>COMPTABILITE</v>
      </c>
      <c r="C61" s="96" t="str">
        <f>IFERROR(VLOOKUP($A61,Répertoire_des_fonctions!$A$7:$F$880,3,0),"")</f>
        <v>ASSISTANT COMPTABLE</v>
      </c>
      <c r="D61" s="96" t="str">
        <f>IFERROR(VLOOKUP($A61,Répertoire_des_fonctions!$A$7:$F$880,4,0),"")</f>
        <v>35327 - TECHNICIEN SPECIALISTE EN COMPTABILITE II.3</v>
      </c>
      <c r="E61" s="97" t="str">
        <f>IF(A61=0,"",HYPERLINK("#35327!A1","Découvrir la grille d'évaluation des compétences acquises"))</f>
        <v>Découvrir la grille d'évaluation des compétences acquises</v>
      </c>
      <c r="F61" s="201"/>
      <c r="G61" s="201"/>
      <c r="H61" s="201"/>
    </row>
    <row r="62" spans="1:8" ht="25.25" customHeight="1">
      <c r="A62" s="149" t="s">
        <v>1965</v>
      </c>
      <c r="B62" s="98" t="str">
        <f>IFERROR(VLOOKUP($A62,Répertoire_des_fonctions!$A$7:$F$880,2,0),"")</f>
        <v>RESSOURCES HUMAINES</v>
      </c>
      <c r="C62" s="96" t="str">
        <f>IFERROR(VLOOKUP($A62,Répertoire_des_fonctions!$A$7:$F$880,3,0),"")</f>
        <v>GESTIONNAIRE ADMINISTRATIF-REGLEMENTAIRE RH</v>
      </c>
      <c r="D62" s="96" t="str">
        <f>IFERROR(VLOOKUP($A62,Répertoire_des_fonctions!$A$7:$F$880,4,0),"")</f>
        <v>35479 - TECHNICIEN SPECIALISE EN CSRH II.3</v>
      </c>
      <c r="E62" s="97" t="str">
        <f>IF(A62=0,"",HYPERLINK("#35479!A1","Découvrir la grille d'évaluation des compétences acquises"))</f>
        <v>Découvrir la grille d'évaluation des compétences acquises</v>
      </c>
      <c r="F62" s="201"/>
      <c r="G62" s="201"/>
      <c r="H62" s="201"/>
    </row>
    <row r="63" spans="1:8" ht="25.25" customHeight="1">
      <c r="A63" s="149" t="s">
        <v>1966</v>
      </c>
      <c r="B63" s="98" t="str">
        <f>IFERROR(VLOOKUP($A63,Répertoire_des_fonctions!$A$7:$F$880,2,0),"")</f>
        <v>ADMINISTRATION SERVICES GENERAUX</v>
      </c>
      <c r="C63" s="96" t="str">
        <f>IFERROR(VLOOKUP($A63,Répertoire_des_fonctions!$A$7:$F$880,3,0),"")</f>
        <v>ASSISTANT DE DIRECTION</v>
      </c>
      <c r="D63" s="96" t="str">
        <f>IFERROR(VLOOKUP($A63,Répertoire_des_fonctions!$A$7:$F$880,4,0),"")</f>
        <v>35279 - ASSISTANT(E) DE DIRECTION III.1</v>
      </c>
      <c r="E63" s="97" t="str">
        <f>IF(A63=0,"",HYPERLINK("#35279!A1","Découvrir la grille d'évaluation des compétences acquises"))</f>
        <v>Découvrir la grille d'évaluation des compétences acquises</v>
      </c>
      <c r="F63" s="201"/>
      <c r="G63" s="201"/>
      <c r="H63" s="201"/>
    </row>
    <row r="64" spans="1:8" ht="25.25" customHeight="1">
      <c r="A64" s="149" t="s">
        <v>1934</v>
      </c>
      <c r="B64" s="98" t="str">
        <f>IFERROR(VLOOKUP($A64,Répertoire_des_fonctions!$A$7:$F$880,2,0),"")</f>
        <v>AUDIT RISQUES CONTROLE INTERNE</v>
      </c>
      <c r="C64" s="96" t="str">
        <f>IFERROR(VLOOKUP($A64,Répertoire_des_fonctions!$A$7:$F$880,3,0),"")</f>
        <v>CONTROLEUR INTERNE</v>
      </c>
      <c r="D64" s="96" t="str">
        <f>IFERROR(VLOOKUP($A64,Répertoire_des_fonctions!$A$7:$F$880,4,0),"")</f>
        <v>27036 - CHARGE DU CONTROLE PERMANENT ET DES RISQUES - III.1</v>
      </c>
      <c r="E64" s="97" t="str">
        <f>IF(A64=0,"",HYPERLINK("#27036!A1","Découvrir la grille d'évaluation des compétences acquises"))</f>
        <v>Découvrir la grille d'évaluation des compétences acquises</v>
      </c>
      <c r="F64" s="201"/>
      <c r="G64" s="201"/>
      <c r="H64" s="201"/>
    </row>
    <row r="65" spans="1:8" ht="25.25" customHeight="1">
      <c r="A65" s="149" t="s">
        <v>1899</v>
      </c>
      <c r="B65" s="98" t="str">
        <f>IFERROR(VLOOKUP($A65,Répertoire_des_fonctions!$A$7:$F$880,2,0),"")</f>
        <v>ADMINISTRATION SERVICES GENERAUX</v>
      </c>
      <c r="C65" s="96" t="str">
        <f>IFERROR(VLOOKUP($A65,Répertoire_des_fonctions!$A$7:$F$880,3,0),"")</f>
        <v>TECHNICIEN SERVICES GENERAUX</v>
      </c>
      <c r="D65" s="96" t="str">
        <f>IFERROR(VLOOKUP($A65,Répertoire_des_fonctions!$A$7:$F$880,4,0),"")</f>
        <v>01255 - CHARGE DU SOUTIEN OPERATIONNEL ET LOGISTIQUE III.1</v>
      </c>
      <c r="E65" s="97" t="str">
        <f>IF(A65=0,"",HYPERLINK("#01255!A1","Découvrir la grille d'évaluation des compétences acquises"))</f>
        <v>Découvrir la grille d'évaluation des compétences acquises</v>
      </c>
      <c r="F65" s="201"/>
      <c r="G65" s="201"/>
      <c r="H65" s="201"/>
    </row>
    <row r="66" spans="1:8" ht="25.25" customHeight="1">
      <c r="A66" s="149" t="s">
        <v>1935</v>
      </c>
      <c r="B66" s="98" t="str">
        <f>IFERROR(VLOOKUP($A66,Répertoire_des_fonctions!$A$7:$F$880,2,0),"")</f>
        <v>COMPTABILITE</v>
      </c>
      <c r="C66" s="96" t="str">
        <f>IFERROR(VLOOKUP($A66,Répertoire_des_fonctions!$A$7:$F$880,3,0),"")</f>
        <v>COMPTABLE</v>
      </c>
      <c r="D66" s="96" t="str">
        <f>IFERROR(VLOOKUP($A66,Répertoire_des_fonctions!$A$7:$F$880,4,0),"")</f>
        <v>35377 - CHEF D EQUIPE COMPTABLE III.1</v>
      </c>
      <c r="E66" s="97" t="str">
        <f>IF(A66=0,"",HYPERLINK("#35377!A1","Découvrir la grille d'évaluation des compétences acquises"))</f>
        <v>Découvrir la grille d'évaluation des compétences acquises</v>
      </c>
      <c r="F66" s="201"/>
      <c r="G66" s="201"/>
      <c r="H66" s="201"/>
    </row>
    <row r="67" spans="1:8" ht="25.25" customHeight="1">
      <c r="A67" s="149" t="s">
        <v>1967</v>
      </c>
      <c r="B67" s="98" t="str">
        <f>IFERROR(VLOOKUP($A67,Répertoire_des_fonctions!$A$7:$F$880,2,0),"")</f>
        <v>SYSTEME D INFORMATION</v>
      </c>
      <c r="C67" s="96" t="str">
        <f>IFERROR(VLOOKUP($A67,Répertoire_des_fonctions!$A$7:$F$880,3,0),"")</f>
        <v>CHARGE DE SUPPORT INFORMATIQUE</v>
      </c>
      <c r="D67" s="96" t="str">
        <f>IFERROR(VLOOKUP($A67,Répertoire_des_fonctions!$A$7:$F$880,4,0),"")</f>
        <v>35463 - CONSEILLER SUPPORT III.1</v>
      </c>
      <c r="E67" s="97" t="str">
        <f>IF(A67=0,"",HYPERLINK("#35463!A1","Découvrir la grille d'évaluation des compétences acquises"))</f>
        <v>Découvrir la grille d'évaluation des compétences acquises</v>
      </c>
      <c r="F67" s="201"/>
      <c r="G67" s="201"/>
      <c r="H67" s="201"/>
    </row>
    <row r="68" spans="1:8" ht="25.25" customHeight="1">
      <c r="A68" s="149" t="s">
        <v>1936</v>
      </c>
      <c r="B68" s="98" t="str">
        <f>IFERROR(VLOOKUP($A68,Répertoire_des_fonctions!$A$7:$F$880,2,0),"")</f>
        <v>IMMOBILIER</v>
      </c>
      <c r="C68" s="96" t="str">
        <f>IFERROR(VLOOKUP($A68,Répertoire_des_fonctions!$A$7:$F$880,3,0),"")</f>
        <v>PROFESSIONNEL DE LA GESTION DE PARC</v>
      </c>
      <c r="D68" s="96" t="str">
        <f>IFERROR(VLOOKUP($A68,Répertoire_des_fonctions!$A$7:$F$880,4,0),"")</f>
        <v>35581 - CONTROLEUR DE SITE III.1</v>
      </c>
      <c r="E68" s="97" t="str">
        <f>IF(A68=0,"",HYPERLINK("#35581!A1","Découvrir la grille d'évaluation des compétences acquises"))</f>
        <v>Découvrir la grille d'évaluation des compétences acquises</v>
      </c>
      <c r="F68" s="201"/>
      <c r="G68" s="201"/>
      <c r="H68" s="201"/>
    </row>
    <row r="69" spans="1:8" ht="38.5" customHeight="1">
      <c r="A69" s="149" t="s">
        <v>1968</v>
      </c>
      <c r="B69" s="98" t="str">
        <f>IFERROR(VLOOKUP($A69,Répertoire_des_fonctions!$A$7:$F$880,2,0),"")</f>
        <v>RESSOURCES HUMAINES</v>
      </c>
      <c r="C69" s="96" t="str">
        <f>IFERROR(VLOOKUP($A69,Répertoire_des_fonctions!$A$7:$F$880,3,0),"")</f>
        <v>RESP GESTION ADMINISTRATIVE-REGLEMENTAIRE RH</v>
      </c>
      <c r="D69" s="96" t="str">
        <f>IFERROR(VLOOKUP($A69,Répertoire_des_fonctions!$A$7:$F$880,4,0),"")</f>
        <v>35305 - ENCADRANT RH III.1</v>
      </c>
      <c r="E69" s="97" t="str">
        <f>IF(A69=0,"",HYPERLINK("#35305!A1","Découvrir la grille d'évaluation des compétences acquises"))</f>
        <v>Découvrir la grille d'évaluation des compétences acquises</v>
      </c>
      <c r="F69" s="201"/>
      <c r="G69" s="201"/>
      <c r="H69" s="201"/>
    </row>
    <row r="70" spans="1:8" ht="25.25" customHeight="1">
      <c r="A70" s="149" t="s">
        <v>1937</v>
      </c>
      <c r="B70" s="98" t="s">
        <v>1574</v>
      </c>
      <c r="C70" s="96" t="s">
        <v>930</v>
      </c>
      <c r="D70" s="96" t="s">
        <v>2033</v>
      </c>
      <c r="E70" s="97" t="str">
        <f>IF(A70=0,"",HYPERLINK("#35464!A1","Découvrir la grille d'évaluation des compétences acquises"))</f>
        <v>Découvrir la grille d'évaluation des compétences acquises</v>
      </c>
      <c r="F70" s="201"/>
      <c r="G70" s="201"/>
      <c r="H70" s="201"/>
    </row>
    <row r="71" spans="1:8" ht="25.25" customHeight="1">
      <c r="A71" s="149" t="s">
        <v>1969</v>
      </c>
      <c r="B71" s="98" t="str">
        <f>IFERROR(VLOOKUP($A71,Répertoire_des_fonctions!$A$7:$F$880,2,0),"")</f>
        <v>RESSOURCES HUMAINES</v>
      </c>
      <c r="C71" s="96" t="str">
        <f>IFERROR(VLOOKUP($A71,Répertoire_des_fonctions!$A$7:$F$880,3,0),"")</f>
        <v>GESTIONNAIRE ADMINISTRATIF-REGLEMENTAIRE RH</v>
      </c>
      <c r="D71" s="96" t="str">
        <f>IFERROR(VLOOKUP($A71,Répertoire_des_fonctions!$A$7:$F$880,4,0),"")</f>
        <v>35532 - GESTIONNAIRE RH III.1</v>
      </c>
      <c r="E71" s="97" t="str">
        <f>IF(A71=0,"",HYPERLINK("#35532!A1","Découvrir la grille d'évaluation des compétences acquises"))</f>
        <v>Découvrir la grille d'évaluation des compétences acquises</v>
      </c>
      <c r="F71" s="201"/>
      <c r="G71" s="201"/>
      <c r="H71" s="201"/>
    </row>
    <row r="72" spans="1:8" ht="25.25" customHeight="1">
      <c r="A72" s="149" t="s">
        <v>1938</v>
      </c>
      <c r="B72" s="98" t="str">
        <f>IFERROR(VLOOKUP($A72,Répertoire_des_fonctions!$A$7:$F$880,2,0),"")</f>
        <v>SYSTEME D INFORMATION</v>
      </c>
      <c r="C72" s="96" t="str">
        <f>IFERROR(VLOOKUP($A72,Répertoire_des_fonctions!$A$7:$F$880,3,0),"")</f>
        <v>CHARGE DE SUPPORT INFORMATIQUE</v>
      </c>
      <c r="D72" s="96" t="str">
        <f>IFERROR(VLOOKUP($A72,Répertoire_des_fonctions!$A$7:$F$880,4,0),"")</f>
        <v>35467 - TECHNICIEN SI III.1</v>
      </c>
      <c r="E72" s="97" t="str">
        <f>IF(A72=0,"",HYPERLINK("#35467!A1","Découvrir la grille d'évaluation des compétences acquises"))</f>
        <v>Découvrir la grille d'évaluation des compétences acquises</v>
      </c>
      <c r="F72" s="201"/>
      <c r="G72" s="201"/>
      <c r="H72" s="201"/>
    </row>
    <row r="73" spans="1:8" ht="25.25" customHeight="1">
      <c r="A73" s="149" t="s">
        <v>1970</v>
      </c>
      <c r="B73" s="98" t="str">
        <f>IFERROR(VLOOKUP($A73,Répertoire_des_fonctions!$A$7:$F$880,2,0),"")</f>
        <v>ACHATS</v>
      </c>
      <c r="C73" s="96" t="str">
        <f>IFERROR(VLOOKUP($A73,Répertoire_des_fonctions!$A$7:$F$880,3,0),"")</f>
        <v>ACHETEUR</v>
      </c>
      <c r="D73" s="96" t="str">
        <f>IFERROR(VLOOKUP($A73,Répertoire_des_fonctions!$A$7:$F$880,4,0),"")</f>
        <v>35337 - ACHETEUR III.2</v>
      </c>
      <c r="E73" s="97" t="str">
        <f>IF(A73=0,"",HYPERLINK("#35337!A1","Découvrir la grille d'évaluation des compétences acquises"))</f>
        <v>Découvrir la grille d'évaluation des compétences acquises</v>
      </c>
      <c r="F73" s="201"/>
      <c r="G73" s="201"/>
      <c r="H73" s="201"/>
    </row>
    <row r="74" spans="1:8" ht="25.25" customHeight="1">
      <c r="A74" s="149" t="s">
        <v>1939</v>
      </c>
      <c r="B74" s="98" t="str">
        <f>IFERROR(VLOOKUP($A74,Répertoire_des_fonctions!$A$7:$F$880,2,0),"")</f>
        <v>COMPTABILITE</v>
      </c>
      <c r="C74" s="96" t="str">
        <f>IFERROR(VLOOKUP($A74,Répertoire_des_fonctions!$A$7:$F$880,3,0),"")</f>
        <v>COMPTABLE</v>
      </c>
      <c r="D74" s="96" t="str">
        <f>IFERROR(VLOOKUP($A74,Répertoire_des_fonctions!$A$7:$F$880,4,0),"")</f>
        <v>35336 - ASSISTANT COMPTABLE III.2</v>
      </c>
      <c r="E74" s="97" t="str">
        <f>IF(A74=0,"",HYPERLINK("#35336!A1","Découvrir la grille d'évaluation des compétences acquises"))</f>
        <v>Découvrir la grille d'évaluation des compétences acquises</v>
      </c>
      <c r="F74" s="201"/>
      <c r="G74" s="201"/>
      <c r="H74" s="201"/>
    </row>
    <row r="75" spans="1:8" ht="25.25" customHeight="1">
      <c r="A75" s="149" t="s">
        <v>1979</v>
      </c>
      <c r="B75" s="98" t="str">
        <f>IFERROR(VLOOKUP($A75,Répertoire_des_fonctions!$A$7:$F$880,2,0),"")</f>
        <v>ADMINISTRATION SERVICES GENERAUX</v>
      </c>
      <c r="C75" s="96" t="str">
        <f>IFERROR(VLOOKUP($A75,Répertoire_des_fonctions!$A$7:$F$880,3,0),"")</f>
        <v>ASSISTANT DE DIRECTION</v>
      </c>
      <c r="D75" s="96" t="str">
        <f>IFERROR(VLOOKUP($A75,Répertoire_des_fonctions!$A$7:$F$880,4,0),"")</f>
        <v>35348 - ASSISTANT(E) DE DIRECTION III.2</v>
      </c>
      <c r="E75" s="97" t="str">
        <f>IF(A75=0,"",HYPERLINK("#35348!A1","Découvrir la grille d'évaluation des compétences acquises"))</f>
        <v>Découvrir la grille d'évaluation des compétences acquises</v>
      </c>
      <c r="F75" s="201"/>
      <c r="G75" s="201"/>
      <c r="H75" s="201"/>
    </row>
    <row r="76" spans="1:8" ht="25.25" customHeight="1">
      <c r="A76" s="149" t="s">
        <v>1900</v>
      </c>
      <c r="B76" s="98" t="str">
        <f>IFERROR(VLOOKUP($A76,Répertoire_des_fonctions!$A$7:$F$880,2,0),"")</f>
        <v>QUALITE</v>
      </c>
      <c r="C76" s="96" t="str">
        <f>IFERROR(VLOOKUP($A76,Répertoire_des_fonctions!$A$7:$F$880,3,0),"")</f>
        <v>CHARGE DE LA QUALITE</v>
      </c>
      <c r="D76" s="96" t="str">
        <f>IFERROR(VLOOKUP($A76,Répertoire_des_fonctions!$A$7:$F$880,4,0),"")</f>
        <v>35476 - CHARGE QUALITE ET RELATION CLIENTS - III.2</v>
      </c>
      <c r="E76" s="97" t="str">
        <f>IF(A76=0,"",HYPERLINK("#35476!A1","Découvrir la grille d'évaluation des compétences acquises"))</f>
        <v>Découvrir la grille d'évaluation des compétences acquises</v>
      </c>
      <c r="F76" s="201"/>
      <c r="G76" s="201"/>
      <c r="H76" s="201"/>
    </row>
    <row r="77" spans="1:8" ht="25.25" customHeight="1">
      <c r="A77" s="149" t="s">
        <v>2338</v>
      </c>
      <c r="B77" s="98" t="str">
        <f>IFERROR(VLOOKUP($A77,Répertoire_des_fonctions!$A$7:$F$880,2,0),"")</f>
        <v>RESSOURCES HUMAINES</v>
      </c>
      <c r="C77" s="96" t="str">
        <f>IFERROR(VLOOKUP($A77,Répertoire_des_fonctions!$A$7:$F$880,3,0),"")</f>
        <v>DEVELOPPEMENT RH - GPEC - EVOLUTION PROF</v>
      </c>
      <c r="D77" s="96" t="str">
        <f>IFERROR(VLOOKUP($A77,Répertoire_des_fonctions!$A$7:$F$880,4,0),"")</f>
        <v>37165 - CHARGE DE DEVELOPPEMENT RH III.2</v>
      </c>
      <c r="E77" s="97" t="str">
        <f>IF(A77=0,"",HYPERLINK("#37165!A1","Découvrir la grille d'évaluation des compétences acquises"))</f>
        <v>Découvrir la grille d'évaluation des compétences acquises</v>
      </c>
      <c r="F77" s="201"/>
      <c r="G77" s="201"/>
      <c r="H77" s="201"/>
    </row>
    <row r="78" spans="1:8" ht="25.25" customHeight="1">
      <c r="A78" s="149" t="s">
        <v>2323</v>
      </c>
      <c r="B78" s="98" t="str">
        <f>IFERROR(VLOOKUP($A78,Répertoire_des_fonctions!$A$7:$F$880,2,0),"")</f>
        <v>RESSOURCES HUMAINES</v>
      </c>
      <c r="C78" s="96" t="str">
        <f>IFERROR(VLOOKUP($A78,Répertoire_des_fonctions!$A$7:$F$880,3,0),"")</f>
        <v>GENERALISTE RH</v>
      </c>
      <c r="D78" s="96" t="str">
        <f>IFERROR(VLOOKUP($A78,Répertoire_des_fonctions!$A$7:$F$880,4,0),"")</f>
        <v>37055 - CHARGE DE GESTION RH III.2</v>
      </c>
      <c r="E78" s="97" t="str">
        <f>IF(A78=0,"",HYPERLINK("#37055!A1","Découvrir la grille d'évaluation des compétences acquises"))</f>
        <v>Découvrir la grille d'évaluation des compétences acquises</v>
      </c>
      <c r="F78" s="201"/>
      <c r="G78" s="201"/>
      <c r="H78" s="201"/>
    </row>
    <row r="79" spans="1:8" ht="25.25" customHeight="1">
      <c r="A79" s="149" t="s">
        <v>1940</v>
      </c>
      <c r="B79" s="98" t="str">
        <f>IFERROR(VLOOKUP($A79,Répertoire_des_fonctions!$A$7:$F$880,2,0),"")</f>
        <v>AUDIT RISQUES CONTROLE INTERNE</v>
      </c>
      <c r="C79" s="96" t="str">
        <f>IFERROR(VLOOKUP($A79,Répertoire_des_fonctions!$A$7:$F$880,3,0),"")</f>
        <v>CONTROLEUR INTERNE</v>
      </c>
      <c r="D79" s="96" t="str">
        <f>IFERROR(VLOOKUP($A79,Répertoire_des_fonctions!$A$7:$F$880,4,0),"")</f>
        <v>27040 - CHARGE DU CONTROLE PERMANENT ET DES RISQUES - III.2</v>
      </c>
      <c r="E79" s="97" t="str">
        <f>IF(A79=0,"",HYPERLINK("#27040!A1","Découvrir la grille d'évaluation des compétences acquises"))</f>
        <v>Découvrir la grille d'évaluation des compétences acquises</v>
      </c>
      <c r="F79" s="201"/>
      <c r="G79" s="201"/>
      <c r="H79" s="201"/>
    </row>
    <row r="80" spans="1:8" ht="25.25" customHeight="1">
      <c r="A80" s="149" t="s">
        <v>1901</v>
      </c>
      <c r="B80" s="98" t="str">
        <f>IFERROR(VLOOKUP($A80,Répertoire_des_fonctions!$A$7:$F$880,2,0),"")</f>
        <v>ADMINISTRATION SERVICES GENERAUX</v>
      </c>
      <c r="C80" s="96" t="str">
        <f>IFERROR(VLOOKUP($A80,Répertoire_des_fonctions!$A$7:$F$880,3,0),"")</f>
        <v>TECHNICIEN SERVICES GENERAUX</v>
      </c>
      <c r="D80" s="96" t="str">
        <f>IFERROR(VLOOKUP($A80,Répertoire_des_fonctions!$A$7:$F$880,4,0),"")</f>
        <v>01256 - CHARGE DU SOUTIEN OPERATIONNEL ET LOGISTIQUE III.2</v>
      </c>
      <c r="E80" s="97" t="str">
        <f>IF(A80=0,"",HYPERLINK("#01256!A1","Découvrir la grille d'évaluation des compétences acquises"))</f>
        <v>Découvrir la grille d'évaluation des compétences acquises</v>
      </c>
      <c r="F80" s="201"/>
      <c r="G80" s="201"/>
      <c r="H80" s="201"/>
    </row>
    <row r="81" spans="1:8" ht="25.25" customHeight="1">
      <c r="A81" s="149" t="s">
        <v>1941</v>
      </c>
      <c r="B81" s="98" t="str">
        <f>IFERROR(VLOOKUP($A81,Répertoire_des_fonctions!$A$7:$F$880,2,0),"")</f>
        <v>SYSTEME D INFORMATION</v>
      </c>
      <c r="C81" s="96" t="str">
        <f>IFERROR(VLOOKUP($A81,Répertoire_des_fonctions!$A$7:$F$880,3,0),"")</f>
        <v>CHARGE DE SUPPORT INFORMATIQUE</v>
      </c>
      <c r="D81" s="96" t="str">
        <f>IFERROR(VLOOKUP($A81,Répertoire_des_fonctions!$A$7:$F$880,4,0),"")</f>
        <v>35408 - CONSEILLER SUPPORT III.2</v>
      </c>
      <c r="E81" s="97" t="str">
        <f>IF(A81=0,"",HYPERLINK("#35408!A1","Découvrir la grille d'évaluation des compétences acquises"))</f>
        <v>Découvrir la grille d'évaluation des compétences acquises</v>
      </c>
      <c r="F81" s="201"/>
      <c r="G81" s="201"/>
      <c r="H81" s="201"/>
    </row>
    <row r="82" spans="1:8" ht="38" customHeight="1">
      <c r="A82" s="149" t="s">
        <v>1971</v>
      </c>
      <c r="B82" s="98" t="str">
        <f>IFERROR(VLOOKUP($A82,Répertoire_des_fonctions!$A$7:$F$880,2,0),"")</f>
        <v>RESSOURCES HUMAINES</v>
      </c>
      <c r="C82" s="96" t="str">
        <f>IFERROR(VLOOKUP($A82,Répertoire_des_fonctions!$A$7:$F$880,3,0),"")</f>
        <v>RESP GESTION ADMINISTRATIVE-REGLEMENTAIRE RH</v>
      </c>
      <c r="D82" s="96" t="str">
        <f>IFERROR(VLOOKUP($A82,Répertoire_des_fonctions!$A$7:$F$880,4,0),"")</f>
        <v>35426 - ENCADRANT RH III.2</v>
      </c>
      <c r="E82" s="97" t="str">
        <f>IF(A82=0,"",HYPERLINK("#35426!A1","Découvrir la grille d'évaluation des compétences acquises"))</f>
        <v>Découvrir la grille d'évaluation des compétences acquises</v>
      </c>
      <c r="F82" s="201"/>
      <c r="G82" s="201"/>
      <c r="H82" s="201"/>
    </row>
    <row r="83" spans="1:8" ht="25.25" customHeight="1">
      <c r="A83" s="149" t="s">
        <v>1942</v>
      </c>
      <c r="B83" s="98" t="s">
        <v>1574</v>
      </c>
      <c r="C83" s="96" t="s">
        <v>930</v>
      </c>
      <c r="D83" s="96" t="s">
        <v>2034</v>
      </c>
      <c r="E83" s="97" t="str">
        <f>IF(A83=0,"",HYPERLINK("#35465!A1","Découvrir la grille d'évaluation des compétences acquises"))</f>
        <v>Découvrir la grille d'évaluation des compétences acquises</v>
      </c>
      <c r="F83" s="201"/>
      <c r="G83" s="201"/>
      <c r="H83" s="201"/>
    </row>
    <row r="84" spans="1:8" ht="25.25" customHeight="1">
      <c r="A84" s="149" t="s">
        <v>1972</v>
      </c>
      <c r="B84" s="98" t="str">
        <f>IFERROR(VLOOKUP($A84,Répertoire_des_fonctions!$A$7:$F$880,2,0),"")</f>
        <v>ADMINISTRATION SERVICES GENERAUX</v>
      </c>
      <c r="C84" s="96" t="str">
        <f>IFERROR(VLOOKUP($A84,Répertoire_des_fonctions!$A$7:$F$880,3,0),"")</f>
        <v>TECHNICIEN SERVICES GENERAUX</v>
      </c>
      <c r="D84" s="96" t="str">
        <f>IFERROR(VLOOKUP($A84,Répertoire_des_fonctions!$A$7:$F$880,4,0),"")</f>
        <v>27028 - GESTIONNAIRE DE PARCS III.2</v>
      </c>
      <c r="E84" s="97" t="str">
        <f>IF(A84=0,"",HYPERLINK("#27028!A1","Découvrir la grille d'évaluation des compétences acquises"))</f>
        <v>Découvrir la grille d'évaluation des compétences acquises</v>
      </c>
      <c r="F84" s="201"/>
      <c r="G84" s="201"/>
      <c r="H84" s="201"/>
    </row>
    <row r="85" spans="1:8" ht="25.25" customHeight="1">
      <c r="A85" s="204" t="s">
        <v>1943</v>
      </c>
      <c r="B85" s="98" t="s">
        <v>479</v>
      </c>
      <c r="C85" s="96" t="s">
        <v>2019</v>
      </c>
      <c r="D85" s="96" t="s">
        <v>2020</v>
      </c>
      <c r="E85" s="97" t="str">
        <f>IF(A85=0,"",HYPERLINK("#35396!A1","Découvrir la grille d'évaluation des compétences acquises"))</f>
        <v>Découvrir la grille d'évaluation des compétences acquises</v>
      </c>
      <c r="F85" s="201"/>
      <c r="G85" s="201"/>
      <c r="H85" s="201"/>
    </row>
    <row r="86" spans="1:8" ht="25.25" customHeight="1">
      <c r="A86" s="149" t="s">
        <v>1973</v>
      </c>
      <c r="B86" s="98" t="str">
        <f>IFERROR(VLOOKUP($A86,Répertoire_des_fonctions!$A$7:$F$880,2,0),"")</f>
        <v>RESSOURCES HUMAINES</v>
      </c>
      <c r="C86" s="96" t="str">
        <f>IFERROR(VLOOKUP($A86,Répertoire_des_fonctions!$A$7:$F$880,3,0),"")</f>
        <v>CHARGE DE GESTION ET DE DEVELOPPEMENT RH</v>
      </c>
      <c r="D86" s="96" t="str">
        <f>IFERROR(VLOOKUP($A86,Répertoire_des_fonctions!$A$7:$F$880,4,0),"")</f>
        <v>29875 - GESTIONNAIRE DE MOYENS DE REMPLACEMENT III.2</v>
      </c>
      <c r="E86" s="97" t="str">
        <f>IF(A86=0,"",HYPERLINK("#29875!A1","Découvrir la grille d'évaluation des compétences acquises"))</f>
        <v>Découvrir la grille d'évaluation des compétences acquises</v>
      </c>
      <c r="F86" s="201"/>
      <c r="G86" s="201"/>
      <c r="H86" s="201"/>
    </row>
    <row r="87" spans="1:8" ht="25.25" customHeight="1">
      <c r="A87" s="149" t="s">
        <v>2332</v>
      </c>
      <c r="B87" s="98" t="str">
        <f>IFERROR(VLOOKUP($A87,Répertoire_des_fonctions!$A$7:$F$880,2,0),"")</f>
        <v>RESSOURCES HUMAINES</v>
      </c>
      <c r="C87" s="96" t="str">
        <f>IFERROR(VLOOKUP($A87,Répertoire_des_fonctions!$A$7:$F$880,3,0),"")</f>
        <v>SANTE SECURITE ET QUALITE DE VIE AU TRAVAIL</v>
      </c>
      <c r="D87" s="96" t="str">
        <f>IFERROR(VLOOKUP($A87,Répertoire_des_fonctions!$A$7:$F$880,4,0),"")</f>
        <v>37425 - PREVENTEUR GENERALISTE III.2</v>
      </c>
      <c r="E87" s="97" t="str">
        <f>IF(A87=0,"",HYPERLINK("#37425!A1","Découvrir la grille d'évaluation des compétences acquises"))</f>
        <v>Découvrir la grille d'évaluation des compétences acquises</v>
      </c>
      <c r="F87" s="201"/>
      <c r="G87" s="201"/>
      <c r="H87" s="201"/>
    </row>
    <row r="88" spans="1:8" ht="25.25" customHeight="1">
      <c r="A88" s="149" t="s">
        <v>1980</v>
      </c>
      <c r="B88" s="98" t="str">
        <f>IFERROR(VLOOKUP($A88,Répertoire_des_fonctions!$A$7:$F$880,2,0),"")</f>
        <v>QUALITE</v>
      </c>
      <c r="C88" s="96" t="str">
        <f>IFERROR(VLOOKUP($A88,Répertoire_des_fonctions!$A$7:$F$880,3,0),"")</f>
        <v>CHARGE DE LA QUALITE</v>
      </c>
      <c r="D88" s="96" t="str">
        <f>IFERROR(VLOOKUP($A88,Répertoire_des_fonctions!$A$7:$F$880,4,0),"")</f>
        <v>35492 - CONSULTANT QUALITE - III.3</v>
      </c>
      <c r="E88" s="97" t="str">
        <f>IF(A88=0,"",HYPERLINK("#35492!A1","Découvrir la grille d'évaluation des compétences acquises"))</f>
        <v>Découvrir la grille d'évaluation des compétences acquises</v>
      </c>
      <c r="F88" s="201"/>
      <c r="G88" s="201"/>
      <c r="H88" s="201"/>
    </row>
    <row r="89" spans="1:8" ht="25.25" customHeight="1">
      <c r="A89" s="149" t="s">
        <v>1944</v>
      </c>
      <c r="B89" s="98" t="str">
        <f>IFERROR(VLOOKUP($A89,Répertoire_des_fonctions!$A$7:$F$880,2,0),"")</f>
        <v>SYSTEME D INFORMATION</v>
      </c>
      <c r="C89" s="96" t="str">
        <f>IFERROR(VLOOKUP($A89,Répertoire_des_fonctions!$A$7:$F$880,3,0),"")</f>
        <v>EXPERTISE SI</v>
      </c>
      <c r="D89" s="96" t="str">
        <f>IFERROR(VLOOKUP($A89,Répertoire_des_fonctions!$A$7:$F$880,4,0),"")</f>
        <v>35418 - SPECIALISTE INFORMATIQUE III.3</v>
      </c>
      <c r="E89" s="97" t="str">
        <f>IF(A89=0,"",HYPERLINK("#35418!A1","Découvrir la grille d'évaluation des compétences acquises"))</f>
        <v>Découvrir la grille d'évaluation des compétences acquises</v>
      </c>
      <c r="F89" s="201"/>
      <c r="G89" s="201"/>
      <c r="H89" s="201"/>
    </row>
    <row r="90" spans="1:8" ht="25.25" customHeight="1">
      <c r="A90" s="149" t="s">
        <v>1974</v>
      </c>
      <c r="B90" s="98" t="str">
        <f>IFERROR(VLOOKUP($A90,Répertoire_des_fonctions!$A$7:$F$880,2,0),"")</f>
        <v>ACHATS</v>
      </c>
      <c r="C90" s="96" t="str">
        <f>IFERROR(VLOOKUP($A90,Répertoire_des_fonctions!$A$7:$F$880,3,0),"")</f>
        <v>ACHETEUR</v>
      </c>
      <c r="D90" s="96" t="str">
        <f>IFERROR(VLOOKUP($A90,Répertoire_des_fonctions!$A$7:$F$880,4,0),"")</f>
        <v>35342 - ACHETEUR III.3</v>
      </c>
      <c r="E90" s="97" t="str">
        <f>IF(A90=0,"",HYPERLINK("#35342!A1","Découvrir la grille d'évaluation des compétences acquises"))</f>
        <v>Découvrir la grille d'évaluation des compétences acquises</v>
      </c>
      <c r="F90" s="201"/>
      <c r="G90" s="201"/>
      <c r="H90" s="201"/>
    </row>
    <row r="91" spans="1:8" ht="25.25" customHeight="1">
      <c r="A91" s="149" t="s">
        <v>1945</v>
      </c>
      <c r="B91" s="98" t="str">
        <f>IFERROR(VLOOKUP($A91,Répertoire_des_fonctions!$A$7:$F$880,2,0),"")</f>
        <v>COMPTABILITE</v>
      </c>
      <c r="C91" s="96" t="str">
        <f>IFERROR(VLOOKUP($A91,Répertoire_des_fonctions!$A$7:$F$880,3,0),"")</f>
        <v>COMPTABLE</v>
      </c>
      <c r="D91" s="96" t="str">
        <f>IFERROR(VLOOKUP($A91,Répertoire_des_fonctions!$A$7:$F$880,4,0),"")</f>
        <v>35346 - ASSISTANT COMPTABLE III.3</v>
      </c>
      <c r="E91" s="97" t="str">
        <f>IF(A91=0,"",HYPERLINK("#35346!A1","Découvrir la grille d'évaluation des compétences acquises"))</f>
        <v>Découvrir la grille d'évaluation des compétences acquises</v>
      </c>
      <c r="F91" s="201"/>
      <c r="G91" s="201"/>
      <c r="H91" s="201"/>
    </row>
    <row r="92" spans="1:8" ht="25.25" customHeight="1">
      <c r="A92" s="149" t="s">
        <v>2328</v>
      </c>
      <c r="B92" s="98" t="str">
        <f>IFERROR(VLOOKUP($A92,Répertoire_des_fonctions!$A$7:$F$880,2,0),"")</f>
        <v>RESSOURCES HUMAINES</v>
      </c>
      <c r="C92" s="96" t="str">
        <f>IFERROR(VLOOKUP($A92,Répertoire_des_fonctions!$A$7:$F$880,3,0),"")</f>
        <v>SANTE SECURITE ET QUALITE DE VIE AU TRAVAIL</v>
      </c>
      <c r="D92" s="96" t="str">
        <f>IFERROR(VLOOKUP($A92,Répertoire_des_fonctions!$A$7:$F$880,4,0),"")</f>
        <v>37476 - ASSISTANT DE SERVICE SOCIAL III.3</v>
      </c>
      <c r="E92" s="97" t="str">
        <f>IF(A92=0,"",HYPERLINK("#37476!A1","Découvrir la grille d'évaluation des compétences acquises"))</f>
        <v>Découvrir la grille d'évaluation des compétences acquises</v>
      </c>
      <c r="F92" s="201"/>
      <c r="G92" s="201"/>
      <c r="H92" s="201"/>
    </row>
    <row r="93" spans="1:8" ht="25.25" customHeight="1">
      <c r="A93" s="149" t="s">
        <v>1946</v>
      </c>
      <c r="B93" s="98" t="str">
        <f>IFERROR(VLOOKUP($A93,Répertoire_des_fonctions!$A$7:$F$880,2,0),"")</f>
        <v>CONTROLE GESTION</v>
      </c>
      <c r="C93" s="96" t="str">
        <f>IFERROR(VLOOKUP($A93,Répertoire_des_fonctions!$A$7:$F$880,3,0),"")</f>
        <v>CONTROLEUR DE GESTION</v>
      </c>
      <c r="D93" s="96" t="str">
        <f>IFERROR(VLOOKUP($A93,Répertoire_des_fonctions!$A$7:$F$880,4,0),"")</f>
        <v>35350 - CHARGE D ETUDES CONTRÔLE DE GESTION III.3</v>
      </c>
      <c r="E93" s="97" t="str">
        <f>IF(A93=0,"",HYPERLINK("#35350!A1","Découvrir la grille d'évaluation des compétences acquises"))</f>
        <v>Découvrir la grille d'évaluation des compétences acquises</v>
      </c>
      <c r="F93" s="201"/>
      <c r="G93" s="201"/>
      <c r="H93" s="201"/>
    </row>
    <row r="94" spans="1:8" ht="25.25" customHeight="1">
      <c r="A94" s="149" t="s">
        <v>1947</v>
      </c>
      <c r="B94" s="98" t="str">
        <f>IFERROR(VLOOKUP($A94,Répertoire_des_fonctions!$A$7:$F$880,2,0),"")</f>
        <v>IMMOBILIER</v>
      </c>
      <c r="C94" s="96" t="str">
        <f>IFERROR(VLOOKUP($A94,Répertoire_des_fonctions!$A$7:$F$880,3,0),"")</f>
        <v>PROFESSIONNEL DE LA GESTION DE PARC</v>
      </c>
      <c r="D94" s="96" t="str">
        <f>IFERROR(VLOOKUP($A94,Répertoire_des_fonctions!$A$7:$F$880,4,0),"")</f>
        <v>27032 - CHARGE D AFFAIRES IMMOBILIER III.3</v>
      </c>
      <c r="E94" s="97" t="str">
        <f>IF(A94=0,"",HYPERLINK("#27032!A1","Découvrir la grille d'évaluation des compétences acquises"))</f>
        <v>Découvrir la grille d'évaluation des compétences acquises</v>
      </c>
      <c r="F94" s="201"/>
      <c r="G94" s="201"/>
      <c r="H94" s="201"/>
    </row>
    <row r="95" spans="1:8" ht="25.25" customHeight="1">
      <c r="A95" s="149" t="s">
        <v>1948</v>
      </c>
      <c r="B95" s="98" t="str">
        <f>IFERROR(VLOOKUP($A95,Répertoire_des_fonctions!$A$7:$F$880,2,0),"")</f>
        <v>COMMUNICATION</v>
      </c>
      <c r="C95" s="96" t="str">
        <f>IFERROR(VLOOKUP($A95,Répertoire_des_fonctions!$A$7:$F$880,3,0),"")</f>
        <v>CHARGE DE COMMUNICATION</v>
      </c>
      <c r="D95" s="96" t="str">
        <f>IFERROR(VLOOKUP($A95,Répertoire_des_fonctions!$A$7:$F$880,4,0),"")</f>
        <v>35286 - CHARGE DE COMMUNICATION - III.3</v>
      </c>
      <c r="E95" s="97" t="str">
        <f>IF(A95=0,"",HYPERLINK("#35286!A1","Découvrir la grille d'évaluation des compétences acquises"))</f>
        <v>Découvrir la grille d'évaluation des compétences acquises</v>
      </c>
      <c r="F95" s="201"/>
      <c r="G95" s="201"/>
      <c r="H95" s="201"/>
    </row>
    <row r="96" spans="1:8" ht="25.25" customHeight="1">
      <c r="A96" s="149" t="s">
        <v>2340</v>
      </c>
      <c r="B96" s="98" t="str">
        <f>IFERROR(VLOOKUP($A96,Répertoire_des_fonctions!$A$7:$F$880,2,0),"")</f>
        <v>RESSOURCES HUMAINES</v>
      </c>
      <c r="C96" s="96" t="str">
        <f>IFERROR(VLOOKUP($A96,Répertoire_des_fonctions!$A$7:$F$880,3,0),"")</f>
        <v>DEVELOPPEMENT RH - GPEC - EVOLUTION PROF</v>
      </c>
      <c r="D96" s="96" t="str">
        <f>IFERROR(VLOOKUP($A96,Répertoire_des_fonctions!$A$7:$F$880,4,0),"")</f>
        <v>37166 - CHARGE DE DEVELOPPEMENT RH III.3</v>
      </c>
      <c r="E96" s="97" t="str">
        <f>IF(A96=0,"",HYPERLINK("#37166!A1","Découvrir la grille d'évaluation des compétences acquises"))</f>
        <v>Découvrir la grille d'évaluation des compétences acquises</v>
      </c>
      <c r="F96" s="201"/>
      <c r="G96" s="201"/>
      <c r="H96" s="201"/>
    </row>
    <row r="97" spans="1:8" ht="25.25" customHeight="1">
      <c r="A97" s="149" t="s">
        <v>2325</v>
      </c>
      <c r="B97" s="98" t="str">
        <f>IFERROR(VLOOKUP($A97,Répertoire_des_fonctions!$A$7:$F$880,2,0),"")</f>
        <v>RESSOURCES HUMAINES</v>
      </c>
      <c r="C97" s="96" t="str">
        <f>IFERROR(VLOOKUP($A97,Répertoire_des_fonctions!$A$7:$F$880,3,0),"")</f>
        <v>GENERALISTE RH</v>
      </c>
      <c r="D97" s="96" t="str">
        <f>IFERROR(VLOOKUP($A97,Répertoire_des_fonctions!$A$7:$F$880,4,0),"")</f>
        <v>37056 - CHARGE DE GESTION RH III.3</v>
      </c>
      <c r="E97" s="97" t="str">
        <f>IF(A97=0,"",HYPERLINK("#37056!A1","Découvrir la grille d'évaluation des compétences acquises"))</f>
        <v>Découvrir la grille d'évaluation des compétences acquises</v>
      </c>
      <c r="F97" s="201"/>
      <c r="G97" s="201"/>
      <c r="H97" s="201"/>
    </row>
    <row r="98" spans="1:8" ht="25.25" customHeight="1">
      <c r="A98" s="149" t="s">
        <v>2330</v>
      </c>
      <c r="B98" s="98" t="str">
        <f>IFERROR(VLOOKUP($A98,Répertoire_des_fonctions!$A$7:$F$880,2,0),"")</f>
        <v>RESSOURCES HUMAINES</v>
      </c>
      <c r="C98" s="96" t="str">
        <f>IFERROR(VLOOKUP($A98,Répertoire_des_fonctions!$A$7:$F$880,3,0),"")</f>
        <v>DEVELOPPEMENT RH - GPEC - EVOLUTION PROF</v>
      </c>
      <c r="D98" s="96" t="str">
        <f>IFERROR(VLOOKUP($A98,Répertoire_des_fonctions!$A$7:$F$880,4,0),"")</f>
        <v>37136 - CHARGE DE RECRUTEMENT III.3</v>
      </c>
      <c r="E98" s="97" t="str">
        <f>IF(A98=0,"",HYPERLINK("#37136!A1","Découvrir la grille d'évaluation des compétences acquises"))</f>
        <v>Découvrir la grille d'évaluation des compétences acquises</v>
      </c>
      <c r="F98" s="201"/>
      <c r="G98" s="201"/>
      <c r="H98" s="201"/>
    </row>
    <row r="99" spans="1:8" ht="25.25" customHeight="1">
      <c r="A99" s="149" t="s">
        <v>1902</v>
      </c>
      <c r="B99" s="98" t="str">
        <f>IFERROR(VLOOKUP($A99,Répertoire_des_fonctions!$A$7:$F$880,2,0),"")</f>
        <v>AUDIT RISQUES CONTROLE INTERNE</v>
      </c>
      <c r="C99" s="96" t="str">
        <f>IFERROR(VLOOKUP($A99,Répertoire_des_fonctions!$A$7:$F$880,3,0),"")</f>
        <v>CONTROLEUR INTERNE</v>
      </c>
      <c r="D99" s="96" t="str">
        <f>IFERROR(VLOOKUP($A99,Répertoire_des_fonctions!$A$7:$F$880,4,0),"")</f>
        <v>01248 - CHARGE DU CONTROLE PERMANENT ET DES RISQUES - III.3</v>
      </c>
      <c r="E99" s="97" t="str">
        <f>IF(A99=0,"",HYPERLINK("#01248!A1","Découvrir la grille d'évaluation des compétences acquises"))</f>
        <v>Découvrir la grille d'évaluation des compétences acquises</v>
      </c>
      <c r="F99" s="201"/>
      <c r="G99" s="201"/>
      <c r="H99" s="201"/>
    </row>
    <row r="100" spans="1:8" ht="25.25" customHeight="1">
      <c r="A100" s="149" t="s">
        <v>1903</v>
      </c>
      <c r="B100" s="98" t="str">
        <f>IFERROR(VLOOKUP($A100,Répertoire_des_fonctions!$A$7:$F$880,2,0),"")</f>
        <v>ADMINISTRATION SERVICES GENERAUX</v>
      </c>
      <c r="C100" s="96" t="str">
        <f>IFERROR(VLOOKUP($A100,Répertoire_des_fonctions!$A$7:$F$880,3,0),"")</f>
        <v>TECHNICIEN SERVICES GENERAUX</v>
      </c>
      <c r="D100" s="96" t="str">
        <f>IFERROR(VLOOKUP($A100,Répertoire_des_fonctions!$A$7:$F$880,4,0),"")</f>
        <v>01257 - CHARGE DU SOUTIEN OPERATIONNEL ET LOGISTIQUE III.3</v>
      </c>
      <c r="E100" s="97" t="str">
        <f>IF(A100=0,"",HYPERLINK("#01257!A1","Découvrir la grille d'évaluation des compétences acquises"))</f>
        <v>Découvrir la grille d'évaluation des compétences acquises</v>
      </c>
      <c r="F100" s="201"/>
      <c r="G100" s="201"/>
      <c r="H100" s="201"/>
    </row>
    <row r="101" spans="1:8" ht="25.25" customHeight="1">
      <c r="A101" s="149" t="s">
        <v>1949</v>
      </c>
      <c r="B101" s="98" t="str">
        <f>IFERROR(VLOOKUP($A101,Répertoire_des_fonctions!$A$7:$F$880,2,0),"")</f>
        <v>QUALITE</v>
      </c>
      <c r="C101" s="96" t="str">
        <f>IFERROR(VLOOKUP($A101,Répertoire_des_fonctions!$A$7:$F$880,3,0),"")</f>
        <v>CHARGE DE LA QUALITE</v>
      </c>
      <c r="D101" s="96" t="str">
        <f>IFERROR(VLOOKUP($A101,Répertoire_des_fonctions!$A$7:$F$880,4,0),"")</f>
        <v>35477 - CHARGE QUALITE ET RELATION CLIENTS - III.3</v>
      </c>
      <c r="E101" s="97" t="str">
        <f>IF(A101=0,"",HYPERLINK("#35477!A1","Découvrir la grille d'évaluation des compétences acquises"))</f>
        <v>Découvrir la grille d'évaluation des compétences acquises</v>
      </c>
      <c r="F101" s="201"/>
      <c r="G101" s="201"/>
      <c r="H101" s="201"/>
    </row>
    <row r="102" spans="1:8" ht="25.25" customHeight="1">
      <c r="A102" s="149" t="s">
        <v>2336</v>
      </c>
      <c r="B102" s="98" t="str">
        <f>IFERROR(VLOOKUP($A102,Répertoire_des_fonctions!$A$7:$F$880,2,0),"")</f>
        <v>RESSOURCES HUMAINES</v>
      </c>
      <c r="C102" s="96" t="str">
        <f>IFERROR(VLOOKUP($A102,Répertoire_des_fonctions!$A$7:$F$880,3,0),"")</f>
        <v>DEVELOPPEMENT RH - GPEC - EVOLUTION PROF</v>
      </c>
      <c r="D102" s="96" t="str">
        <f>IFERROR(VLOOKUP($A102,Répertoire_des_fonctions!$A$7:$F$880,4,0),"")</f>
        <v>37146 - CONSEILLER EN EVOLUTION PROFESSIONNELLE III.3</v>
      </c>
      <c r="E102" s="97" t="str">
        <f>IF(A102=0,"",HYPERLINK("#37146!A1","Découvrir la grille d'évaluation des compétences acquises"))</f>
        <v>Découvrir la grille d'évaluation des compétences acquises</v>
      </c>
      <c r="F102" s="201"/>
      <c r="G102" s="201"/>
      <c r="H102" s="201"/>
    </row>
    <row r="103" spans="1:8" ht="25.25" customHeight="1">
      <c r="A103" s="149" t="s">
        <v>1950</v>
      </c>
      <c r="B103" s="98" t="str">
        <f>IFERROR(VLOOKUP($A103,Répertoire_des_fonctions!$A$7:$F$880,2,0),"")</f>
        <v>SYSTEME D INFORMATION</v>
      </c>
      <c r="C103" s="96" t="str">
        <f>IFERROR(VLOOKUP($A103,Répertoire_des_fonctions!$A$7:$F$880,3,0),"")</f>
        <v>CHARGE DE SUPPORT INFORMATIQUE</v>
      </c>
      <c r="D103" s="96" t="str">
        <f>IFERROR(VLOOKUP($A103,Répertoire_des_fonctions!$A$7:$F$880,4,0),"")</f>
        <v>35409 - CONSEILLER SUPPORT III.3</v>
      </c>
      <c r="E103" s="97" t="str">
        <f>IF(A103=0,"",HYPERLINK("#35409!A1","Découvrir la grille d'évaluation des compétences acquises"))</f>
        <v>Découvrir la grille d'évaluation des compétences acquises</v>
      </c>
      <c r="F103" s="201"/>
      <c r="G103" s="201"/>
      <c r="H103" s="201"/>
    </row>
    <row r="104" spans="1:8" ht="25.25" customHeight="1">
      <c r="A104" s="149" t="s">
        <v>1975</v>
      </c>
      <c r="B104" s="98" t="s">
        <v>1574</v>
      </c>
      <c r="C104" s="96" t="s">
        <v>1589</v>
      </c>
      <c r="D104" s="96" t="s">
        <v>2038</v>
      </c>
      <c r="E104" s="97" t="str">
        <f>IF(A104=0,"",HYPERLINK("#35411!A1","Découvrir la grille d'évaluation des compétences acquises"))</f>
        <v>Découvrir la grille d'évaluation des compétences acquises</v>
      </c>
      <c r="F104" s="201"/>
      <c r="G104" s="201"/>
      <c r="H104" s="201"/>
    </row>
    <row r="105" spans="1:8" ht="25.25" customHeight="1">
      <c r="A105" s="149" t="s">
        <v>1951</v>
      </c>
      <c r="B105" s="98" t="s">
        <v>1574</v>
      </c>
      <c r="C105" s="96" t="s">
        <v>930</v>
      </c>
      <c r="D105" s="96" t="s">
        <v>2035</v>
      </c>
      <c r="E105" s="97" t="str">
        <f>IF(A105=0,"",HYPERLINK("#35466!A1","Découvrir la grille d'évaluation des compétences acquises"))</f>
        <v>Découvrir la grille d'évaluation des compétences acquises</v>
      </c>
      <c r="F105" s="201"/>
      <c r="G105" s="201"/>
      <c r="H105" s="201"/>
    </row>
    <row r="106" spans="1:8" ht="25.25" customHeight="1">
      <c r="A106" s="204" t="s">
        <v>1976</v>
      </c>
      <c r="B106" s="98" t="s">
        <v>479</v>
      </c>
      <c r="C106" s="96" t="s">
        <v>2019</v>
      </c>
      <c r="D106" s="96" t="s">
        <v>2021</v>
      </c>
      <c r="E106" s="97" t="str">
        <f>IF(A106=0,"",HYPERLINK("#35344!A1","Découvrir la grille d'évaluation des compétences acquises"))</f>
        <v>Découvrir la grille d'évaluation des compétences acquises</v>
      </c>
      <c r="F106" s="201"/>
      <c r="G106" s="201"/>
      <c r="H106" s="201"/>
    </row>
    <row r="107" spans="1:8" ht="25.25" customHeight="1">
      <c r="A107" s="149" t="s">
        <v>1952</v>
      </c>
      <c r="B107" s="98" t="str">
        <f>IFERROR(VLOOKUP($A107,Répertoire_des_fonctions!$A$7:$F$880,2,0),"")</f>
        <v>RESSOURCES HUMAINES</v>
      </c>
      <c r="C107" s="96" t="str">
        <f>IFERROR(VLOOKUP($A107,Répertoire_des_fonctions!$A$7:$F$880,3,0),"")</f>
        <v>CHARGE DE GESTION ET DE DEVELOPPEMENT RH</v>
      </c>
      <c r="D107" s="96" t="str">
        <f>IFERROR(VLOOKUP($A107,Répertoire_des_fonctions!$A$7:$F$880,4,0),"")</f>
        <v>29877 - GESTIONNAIRE DE MOYENS DE REMPLACEMENT III.3</v>
      </c>
      <c r="E107" s="97" t="str">
        <f>IF(A107=0,"",HYPERLINK("#29877!A1","Découvrir la grille d'évaluation des compétences acquises"))</f>
        <v>Découvrir la grille d'évaluation des compétences acquises</v>
      </c>
      <c r="F107" s="201"/>
      <c r="G107" s="201"/>
      <c r="H107" s="201"/>
    </row>
    <row r="108" spans="1:8" ht="25.25" customHeight="1">
      <c r="A108" s="149" t="s">
        <v>2334</v>
      </c>
      <c r="B108" s="98" t="str">
        <f>IFERROR(VLOOKUP($A108,Répertoire_des_fonctions!$A$7:$F$880,2,0),"")</f>
        <v>RESSOURCES HUMAINES</v>
      </c>
      <c r="C108" s="96" t="str">
        <f>IFERROR(VLOOKUP($A108,Répertoire_des_fonctions!$A$7:$F$880,3,0),"")</f>
        <v>SANTE SECURITE ET QUALITE DE VIE AU TRAVAIL</v>
      </c>
      <c r="D108" s="96" t="str">
        <f>IFERROR(VLOOKUP($A108,Répertoire_des_fonctions!$A$7:$F$880,4,0),"")</f>
        <v>37436 - PREVENTEUR EXPERT  III.3</v>
      </c>
      <c r="E108" s="97" t="str">
        <f>IF(A108=0,"",HYPERLINK("#37436!A1","Découvrir la grille d'évaluation des compétences acquises"))</f>
        <v>Découvrir la grille d'évaluation des compétences acquises</v>
      </c>
      <c r="F108" s="201"/>
      <c r="G108" s="201"/>
      <c r="H108" s="201"/>
    </row>
    <row r="109" spans="1:8" ht="25.25" customHeight="1">
      <c r="A109" s="149" t="s">
        <v>1953</v>
      </c>
      <c r="B109" s="98" t="s">
        <v>2024</v>
      </c>
      <c r="C109" s="96" t="s">
        <v>2042</v>
      </c>
      <c r="D109" s="96" t="s">
        <v>2044</v>
      </c>
      <c r="E109" s="97" t="str">
        <f>IF(A109=0,"",HYPERLINK("#25044!A1","Découvrir la grille d'évaluation des compétences acquises"))</f>
        <v>Découvrir la grille d'évaluation des compétences acquises</v>
      </c>
      <c r="F109" s="201"/>
      <c r="G109" s="201"/>
      <c r="H109" s="201"/>
    </row>
    <row r="110" spans="1:8" ht="25.25" customHeight="1">
      <c r="A110" s="149" t="s">
        <v>1977</v>
      </c>
      <c r="B110" s="98" t="str">
        <f>IFERROR(VLOOKUP($A110,Répertoire_des_fonctions!$A$7:$F$880,2,0),"")</f>
        <v>MANAGEMENT ET DEVELOPPEMENT COMMERCIAL</v>
      </c>
      <c r="C110" s="96" t="str">
        <f>IFERROR(VLOOKUP($A110,Répertoire_des_fonctions!$A$7:$F$880,3,0),"")</f>
        <v>MANAGER ESPACE DE VENTE</v>
      </c>
      <c r="D110" s="96" t="str">
        <f>IFERROR(VLOOKUP($A110,Répertoire_des_fonctions!$A$7:$F$880,4,0),"")</f>
        <v>27078 - ENCADRANT DE PROXIMITE III.2</v>
      </c>
      <c r="E110" s="97" t="str">
        <f>IF(A110=0,"",HYPERLINK("#27078!A1","Découvrir la grille d'évaluation des compétences acquises"))</f>
        <v>Découvrir la grille d'évaluation des compétences acquises</v>
      </c>
      <c r="F110" s="201"/>
      <c r="G110" s="201"/>
      <c r="H110" s="201"/>
    </row>
    <row r="111" spans="1:8" ht="25.25" customHeight="1">
      <c r="A111" s="149" t="s">
        <v>1954</v>
      </c>
      <c r="B111" s="98" t="str">
        <f>IFERROR(VLOOKUP($A111,Répertoire_des_fonctions!$A$7:$F$880,2,0),"")</f>
        <v>MANAGEMENT ET DEVELOPPEMENT COMMERCIAL</v>
      </c>
      <c r="C111" s="96" t="str">
        <f>IFERROR(VLOOKUP($A111,Répertoire_des_fonctions!$A$7:$F$880,3,0),"")</f>
        <v>MANAGER ESPACE DE VENTE</v>
      </c>
      <c r="D111" s="96" t="str">
        <f>IFERROR(VLOOKUP($A111,Répertoire_des_fonctions!$A$7:$F$880,4,0),"")</f>
        <v>27082 - ENCADRANT DE PROXIMITE III.3</v>
      </c>
      <c r="E111" s="97" t="str">
        <f>IF(A111=0,"",HYPERLINK("#27082!A1","Découvrir la grille d'évaluation des compétences acquises"))</f>
        <v>Découvrir la grille d'évaluation des compétences acquises</v>
      </c>
      <c r="F111" s="201"/>
      <c r="G111" s="201"/>
      <c r="H111" s="201"/>
    </row>
    <row r="112" spans="1:8" ht="25.25" customHeight="1">
      <c r="A112" s="149" t="s">
        <v>1978</v>
      </c>
      <c r="B112" s="98" t="str">
        <f>IFERROR(VLOOKUP($A112,Répertoire_des_fonctions!$A$7:$F$880,2,0),"")</f>
        <v>MANAGEMENT ET DEVELOPPEMENT COMMERCIAL</v>
      </c>
      <c r="C112" s="96" t="str">
        <f>IFERROR(VLOOKUP($A112,Répertoire_des_fonctions!$A$7:$F$880,3,0),"")</f>
        <v>MANAGER ESPACE DE VENTE</v>
      </c>
      <c r="D112" s="96" t="str">
        <f>IFERROR(VLOOKUP($A112,Répertoire_des_fonctions!$A$7:$F$880,4,0),"")</f>
        <v>29858 - RESPONSABLE ESPACE COMMERCIAL III.3</v>
      </c>
      <c r="E112" s="97" t="str">
        <f>IF(A112=0,"",HYPERLINK("#29858!A1","Découvrir la grille d'évaluation des compétences acquises"))</f>
        <v>Découvrir la grille d'évaluation des compétences acquises</v>
      </c>
      <c r="F112" s="201"/>
      <c r="G112" s="201"/>
      <c r="H112" s="201"/>
    </row>
    <row r="113" spans="1:8" ht="25.25" customHeight="1">
      <c r="A113" s="149" t="s">
        <v>1955</v>
      </c>
      <c r="B113" s="98" t="str">
        <f>IFERROR(VLOOKUP($A113,Répertoire_des_fonctions!$A$7:$F$880,2,0),"")</f>
        <v>MANAGEMENT D UNITES OPERATIONNELLES</v>
      </c>
      <c r="C113" s="96" t="str">
        <f>IFERROR(VLOOKUP($A113,Répertoire_des_fonctions!$A$7:$F$880,3,0),"")</f>
        <v>MANAGER EXPLOITATION</v>
      </c>
      <c r="D113" s="96" t="str">
        <f>IFERROR(VLOOKUP($A113,Répertoire_des_fonctions!$A$7:$F$880,4,0),"")</f>
        <v>29855 - RESPONSABLE EXPLOITATION III.3</v>
      </c>
      <c r="E113" s="97" t="str">
        <f>IF(A113=0,"",HYPERLINK("#29855!A1","Découvrir la grille d'évaluation des compétences acquises"))</f>
        <v>Découvrir la grille d'évaluation des compétences acquises</v>
      </c>
      <c r="F113" s="201"/>
      <c r="G113" s="201"/>
      <c r="H113" s="201"/>
    </row>
    <row r="114" spans="1:8" ht="38.5" customHeight="1">
      <c r="A114" s="149" t="s">
        <v>1981</v>
      </c>
      <c r="B114" s="98" t="str">
        <f>IFERROR(VLOOKUP($A114,Répertoire_des_fonctions!$A$7:$F$880,2,0),"")</f>
        <v>COMMERCIAL RESEAU ET BANQUE</v>
      </c>
      <c r="C114" s="96" t="str">
        <f>IFERROR(VLOOKUP($A114,Répertoire_des_fonctions!$A$7:$F$880,3,0),"")</f>
        <v>ANIMATION COMMERCIALE RESEAU ET BANQUE</v>
      </c>
      <c r="D114" s="96" t="str">
        <f>IFERROR(VLOOKUP($A114,Répertoire_des_fonctions!$A$7:$F$880,4,0),"")</f>
        <v>29853 - RESPONSABLE CLIENTELE PARTICULIERS III.3</v>
      </c>
      <c r="E114" s="97" t="str">
        <f>IF(A114=0,"",HYPERLINK("#29853!A1","Découvrir la grille d'évaluation des compétences acquises"))</f>
        <v>Découvrir la grille d'évaluation des compétences acquises</v>
      </c>
      <c r="F114" s="201"/>
      <c r="G114" s="201"/>
      <c r="H114" s="201"/>
    </row>
    <row r="115" spans="1:8" ht="25.25" customHeight="1">
      <c r="A115" s="149" t="s">
        <v>2059</v>
      </c>
      <c r="B115" s="98" t="str">
        <f>IFERROR(VLOOKUP($A115,Répertoire_des_fonctions!$A$7:$F$880,2,0),"")</f>
        <v>COMMERCIAL RESEAU ET BANQUE</v>
      </c>
      <c r="C115" s="96" t="str">
        <f>IFERROR(VLOOKUP($A115,Répertoire_des_fonctions!$A$7:$F$880,3,0),"")</f>
        <v>CONSEIL BANCAIRE PARTICULIERS</v>
      </c>
      <c r="D115" s="96" t="str">
        <f>IFERROR(VLOOKUP($A115,Répertoire_des_fonctions!$A$7:$F$880,4,0),"")</f>
        <v>27136 - CORRESPONDANT FINANCEMENT DE L'ACCESSION SOCIALE III.3</v>
      </c>
      <c r="E115" s="97" t="str">
        <f>IF(A115=0,"",HYPERLINK("#27136!A1","Découvrir la grille d'évaluation des compétences acquises"))</f>
        <v>Découvrir la grille d'évaluation des compétences acquises</v>
      </c>
      <c r="F115" s="201"/>
      <c r="G115" s="11" t="s">
        <v>2055</v>
      </c>
      <c r="H115" s="201"/>
    </row>
    <row r="116" spans="1:8" ht="25.25" customHeight="1">
      <c r="A116" s="149" t="s">
        <v>2060</v>
      </c>
      <c r="B116" s="98" t="str">
        <f>IFERROR(VLOOKUP($A116,Répertoire_des_fonctions!$A$7:$F$880,2,0),"")</f>
        <v>COMMERCIAL RESEAU ET BANQUE</v>
      </c>
      <c r="C116" s="96" t="str">
        <f>IFERROR(VLOOKUP($A116,Répertoire_des_fonctions!$A$7:$F$880,3,0),"")</f>
        <v>CONSEIL BANCAIRE PARTICULIERS</v>
      </c>
      <c r="D116" s="96" t="str">
        <f>IFERROR(VLOOKUP($A116,Répertoire_des_fonctions!$A$7:$F$880,4,0),"")</f>
        <v>29896 - CONSEILLER EXPERT CREDIT IMMOBILIER</v>
      </c>
      <c r="E116" s="97" t="str">
        <f>IF(A116=0,"",HYPERLINK("#29896!A1","Découvrir la grille d'évaluation des compétences acquises"))</f>
        <v>Découvrir la grille d'évaluation des compétences acquises</v>
      </c>
      <c r="F116" s="201"/>
      <c r="G116" s="11" t="s">
        <v>2055</v>
      </c>
      <c r="H116" s="201"/>
    </row>
    <row r="117" spans="1:8" ht="25.25" customHeight="1">
      <c r="A117" s="149" t="s">
        <v>2068</v>
      </c>
      <c r="B117" s="98" t="s">
        <v>2031</v>
      </c>
      <c r="C117" s="96" t="s">
        <v>2067</v>
      </c>
      <c r="D117" s="96" t="s">
        <v>2066</v>
      </c>
      <c r="E117" s="97" t="str">
        <f>IF(A117=0,"",HYPERLINK("#35303!A1","Découvrir la grille d'évaluation des compétences acquises"))</f>
        <v>Découvrir la grille d'évaluation des compétences acquises</v>
      </c>
      <c r="F117" s="201"/>
      <c r="G117" s="201"/>
      <c r="H117" s="201"/>
    </row>
    <row r="118" spans="1:8" ht="25.25" customHeight="1">
      <c r="A118" s="149" t="s">
        <v>2069</v>
      </c>
      <c r="B118" s="98" t="str">
        <f>IFERROR(VLOOKUP($A118,Répertoire_des_fonctions!$A$7:$F$880,2,0),"")</f>
        <v>IMMOBILIER</v>
      </c>
      <c r="C118" s="96" t="str">
        <f>IFERROR(VLOOKUP($A118,Répertoire_des_fonctions!$A$7:$F$880,3,0),"")</f>
        <v>PROFESSIONNEL DE LA GESTION DE PARC</v>
      </c>
      <c r="D118" s="96" t="str">
        <f>IFERROR(VLOOKUP($A118,Répertoire_des_fonctions!$A$7:$F$880,4,0),"")</f>
        <v>29862 - CHARGE D AFFAIRES IMMOBILIER III.2</v>
      </c>
      <c r="E118" s="97" t="str">
        <f>IF(A118=0,"",HYPERLINK("#29862!A1","Découvrir la grille d'évaluation des compétences acquises"))</f>
        <v>Découvrir la grille d'évaluation des compétences acquises</v>
      </c>
      <c r="F118" s="201"/>
      <c r="G118" s="201"/>
      <c r="H118" s="201"/>
    </row>
    <row r="119" spans="1:8" ht="25.25" customHeight="1">
      <c r="A119" s="149" t="s">
        <v>2123</v>
      </c>
      <c r="B119" s="98" t="str">
        <f>IFERROR(VLOOKUP($A119,Répertoire_des_fonctions!$A$7:$F$880,2,0),"")</f>
        <v>RESSOURCES HUMAINES</v>
      </c>
      <c r="C119" s="96" t="str">
        <f>IFERROR(VLOOKUP($A119,Répertoire_des_fonctions!$A$7:$F$880,3,0),"")</f>
        <v>FORMATEUR/CONCEPTEUR</v>
      </c>
      <c r="D119" s="96" t="str">
        <f>IFERROR(VLOOKUP($A119,Répertoire_des_fonctions!$A$7:$F$880,4,0),"")</f>
        <v>35349 - FORMATEUR III.2</v>
      </c>
      <c r="E119" s="97" t="str">
        <f>IF(A119=0,"",HYPERLINK("#35349!A1","Découvrir la grille d'évaluation des compétences acquises"))</f>
        <v>Découvrir la grille d'évaluation des compétences acquises</v>
      </c>
      <c r="F119" s="201"/>
      <c r="G119" s="201"/>
      <c r="H119" s="201"/>
    </row>
    <row r="120" spans="1:8" s="83" customFormat="1" ht="25.25" customHeight="1">
      <c r="A120" s="149" t="s">
        <v>2125</v>
      </c>
      <c r="B120" s="98" t="str">
        <f>IFERROR(VLOOKUP($A120,Répertoire_des_fonctions!$A$7:$F$880,2,0),"")</f>
        <v>MIDDLE ET BACK OFFICE BANQUE ET ASSURANCE</v>
      </c>
      <c r="C120" s="96" t="str">
        <f>IFERROR(VLOOKUP($A120,Répertoire_des_fonctions!$A$7:$F$880,3,0),"")</f>
        <v>MIDDLE OFFICE FIDUCIAIRE</v>
      </c>
      <c r="D120" s="96" t="str">
        <f>IFERROR(VLOOKUP($A120,Répertoire_des_fonctions!$A$7:$F$880,4,0),"")</f>
        <v>27044 - CAISSIER CENTRAL III.2</v>
      </c>
      <c r="E120" s="97" t="str">
        <f>IF(A120=0,"",HYPERLINK("#27044!A1","Découvrir la grille d'évaluation des compétences acquises"))</f>
        <v>Découvrir la grille d'évaluation des compétences acquises</v>
      </c>
      <c r="F120" s="201"/>
      <c r="G120" s="201"/>
      <c r="H120" s="201"/>
    </row>
    <row r="121" spans="1:8" s="83" customFormat="1" ht="25.25" customHeight="1">
      <c r="A121" s="149" t="s">
        <v>2298</v>
      </c>
      <c r="B121" s="98" t="s">
        <v>2301</v>
      </c>
      <c r="C121" s="96" t="s">
        <v>2299</v>
      </c>
      <c r="D121" s="96" t="s">
        <v>2302</v>
      </c>
      <c r="E121" s="97" t="str">
        <f>IF(A121=0,"",HYPERLINK("#35304!A1","Découvrir la grille d'évaluation des compétences acquises"))</f>
        <v>Découvrir la grille d'évaluation des compétences acquises</v>
      </c>
      <c r="F121" s="201"/>
      <c r="G121" s="201"/>
      <c r="H121" s="201"/>
    </row>
    <row r="122" spans="1:8" ht="25.25" customHeight="1">
      <c r="A122" s="149" t="s">
        <v>2124</v>
      </c>
      <c r="B122" s="98" t="str">
        <f>IFERROR(VLOOKUP($A122,Répertoire_des_fonctions!$A$7:$F$880,2,0),"")</f>
        <v>RESSOURCES HUMAINES</v>
      </c>
      <c r="C122" s="96" t="str">
        <f>IFERROR(VLOOKUP($A122,Répertoire_des_fonctions!$A$7:$F$880,3,0),"")</f>
        <v>FORMATEUR/CONCEPTEUR</v>
      </c>
      <c r="D122" s="96" t="str">
        <f>IFERROR(VLOOKUP($A122,Répertoire_des_fonctions!$A$7:$F$880,4,0),"")</f>
        <v>35369 - FORMATEUR III.3</v>
      </c>
      <c r="E122" s="97" t="str">
        <f>IF(A122=0,"",HYPERLINK("#35369!A1","Découvrir la grille d'évaluation des compétences acquises"))</f>
        <v>Découvrir la grille d'évaluation des compétences acquises</v>
      </c>
      <c r="F122" s="201"/>
      <c r="G122" s="201"/>
      <c r="H122" s="201"/>
    </row>
    <row r="123" spans="1:8" s="83" customFormat="1" ht="25.25" customHeight="1">
      <c r="A123" s="149" t="s">
        <v>2342</v>
      </c>
      <c r="B123" s="98" t="str">
        <f>IFERROR(VLOOKUP($A123,Répertoire_des_fonctions!$A$7:$F$880,2,0),"")</f>
        <v>RESSOURCES HUMAINES</v>
      </c>
      <c r="C123" s="96" t="str">
        <f>IFERROR(VLOOKUP($A123,Répertoire_des_fonctions!$A$7:$F$880,3,0),"")</f>
        <v>GENERALISTE RH</v>
      </c>
      <c r="D123" s="96" t="str">
        <f>IFERROR(VLOOKUP($A123,Répertoire_des_fonctions!$A$7:$F$880,4,0),"")</f>
        <v>37046- RESPONSABLE RESSOURCES HUMAINES III.3</v>
      </c>
      <c r="E123" s="97" t="str">
        <f>IF(A123=0,"",HYPERLINK("#37046!A1","Découvrir la grille d'évaluation des compétences acquises"))</f>
        <v>Découvrir la grille d'évaluation des compétences acquises</v>
      </c>
      <c r="F123" s="201"/>
      <c r="G123" s="201"/>
      <c r="H123" s="201"/>
    </row>
    <row r="124" spans="1:8" ht="25.25" customHeight="1">
      <c r="A124" s="149" t="s">
        <v>2343</v>
      </c>
      <c r="B124" s="98" t="s">
        <v>476</v>
      </c>
      <c r="C124" s="96" t="s">
        <v>1708</v>
      </c>
      <c r="D124" s="96" t="s">
        <v>1810</v>
      </c>
      <c r="E124" s="97" t="str">
        <f>IF(A124=0,"",HYPERLINK("#35292!A1","Découvrir la grille d'évaluation des compétences acquises"))</f>
        <v>Découvrir la grille d'évaluation des compétences acquises</v>
      </c>
    </row>
    <row r="125" spans="1:8" s="83" customFormat="1" ht="25.25" customHeight="1">
      <c r="A125" s="149" t="s">
        <v>2345</v>
      </c>
      <c r="B125" s="98" t="str">
        <f>IFERROR(VLOOKUP($A125,Répertoire_des_fonctions!$A$7:$F$880,2,0),"")</f>
        <v>ADMINISTRATION SERVICES GENERAUX</v>
      </c>
      <c r="C125" s="96" t="str">
        <f>IFERROR(VLOOKUP($A125,Répertoire_des_fonctions!$A$7:$F$880,3,0),"")</f>
        <v>TECHNICIEN SERVICES GENERAUX</v>
      </c>
      <c r="D125" s="96" t="str">
        <f>IFERROR(VLOOKUP($A125,Répertoire_des_fonctions!$A$7:$F$880,4,0),"")</f>
        <v>35357 - GESTIONNAIRE LOGISTIQUE II.1</v>
      </c>
      <c r="E125" s="97" t="str">
        <f>IF(A125=0,"",HYPERLINK("#35357!A1","Découvrir la grille d'évaluation des compétences acquises"))</f>
        <v>Découvrir la grille d'évaluation des compétences acquises</v>
      </c>
      <c r="G125" s="109"/>
    </row>
    <row r="126" spans="1:8" ht="26">
      <c r="A126" s="96" t="str">
        <f t="shared" ref="A126" si="1">LEFT(D126,5)</f>
        <v>35338</v>
      </c>
      <c r="B126" s="98" t="s">
        <v>475</v>
      </c>
      <c r="C126" s="96" t="s">
        <v>934</v>
      </c>
      <c r="D126" s="96" t="s">
        <v>1827</v>
      </c>
      <c r="E126" s="97" t="str">
        <f>IF(A126=0,"",HYPERLINK("#35338!A1","Découvrir la grille d'évaluation des compétences acquises"))</f>
        <v>Découvrir la grille d'évaluation des compétences acquises</v>
      </c>
    </row>
    <row r="127" spans="1:8" ht="26">
      <c r="A127" s="149" t="s">
        <v>2347</v>
      </c>
      <c r="B127" s="98" t="str">
        <f>IFERROR(VLOOKUP($A127,Répertoire_des_fonctions!$A$7:$F$880,2,0),"")</f>
        <v>ADMINISTRATION SERVICES GENERAUX</v>
      </c>
      <c r="C127" s="96" t="str">
        <f>IFERROR(VLOOKUP($A127,Répertoire_des_fonctions!$A$7:$F$880,3,0),"")</f>
        <v>TECHNICIEN SERVICES GENERAUX</v>
      </c>
      <c r="D127" s="96" t="str">
        <f>IFERROR(VLOOKUP($A127,Répertoire_des_fonctions!$A$7:$F$880,4,0),"")</f>
        <v>35616 - CHARGE D AFFAIRES SERVICES GENERAUX- III.3</v>
      </c>
      <c r="E127" s="97" t="str">
        <f>IF(A127=0,"",HYPERLINK("#35616!A1","Découvrir la grille d'évaluation des compétences acquises"))</f>
        <v>Découvrir la grille d'évaluation des compétences acquises</v>
      </c>
    </row>
    <row r="128" spans="1:8" s="83" customFormat="1" ht="26">
      <c r="A128" s="881" t="s">
        <v>2352</v>
      </c>
      <c r="B128" s="98" t="str">
        <f>IFERROR(VLOOKUP($A128,Répertoire_des_fonctions!$A$7:$F$880,2,0),"")</f>
        <v>RELATION CLIENTS ADMINISTRATION DES VENTES</v>
      </c>
      <c r="C128" s="96" t="str">
        <f>IFERROR(VLOOKUP($A128,Répertoire_des_fonctions!$A$7:$F$880,3,0),"")</f>
        <v>MANAGER RELATION CLIENTS - ADV</v>
      </c>
      <c r="D128" s="96" t="str">
        <f>IFERROR(VLOOKUP($A128,Répertoire_des_fonctions!$A$7:$F$880,4,0),"")</f>
        <v>35644 - SUPERVISEUR RELATION CLIENTS / ADV III.3</v>
      </c>
      <c r="E128" s="97" t="str">
        <f>IF(A128=0,"",HYPERLINK("#35644!A1","Découvrir la grille d'évaluation des compétences acquises"))</f>
        <v>Découvrir la grille d'évaluation des compétences acquises</v>
      </c>
      <c r="G128" s="109"/>
    </row>
    <row r="129" spans="1:7" s="83" customFormat="1" ht="26">
      <c r="A129" s="881" t="s">
        <v>2349</v>
      </c>
      <c r="B129" s="98" t="str">
        <f>IFERROR(VLOOKUP($A129,Répertoire_des_fonctions!$A$7:$F$880,2,0),"")</f>
        <v>COMMUNICATION</v>
      </c>
      <c r="C129" s="96" t="str">
        <f>IFERROR(VLOOKUP($A129,Répertoire_des_fonctions!$A$7:$F$880,3,0),"")</f>
        <v>ASSISTANT COMMUNICATION</v>
      </c>
      <c r="D129" s="96" t="str">
        <f>IFERROR(VLOOKUP($A129,Répertoire_des_fonctions!$A$7:$F$880,4,0),"")</f>
        <v>35329 - ASSISTANT DE COMMUNICATION SPECIALISE - II.3</v>
      </c>
      <c r="E129" s="97" t="str">
        <f>IF(A129=0,"",HYPERLINK("#35329!A1","Découvrir la grille d'évaluation des compétences acquises"))</f>
        <v>Découvrir la grille d'évaluation des compétences acquises</v>
      </c>
      <c r="G129" s="109"/>
    </row>
    <row r="130" spans="1:7" s="83" customFormat="1" ht="34.5" customHeight="1">
      <c r="A130" s="881" t="s">
        <v>2370</v>
      </c>
      <c r="B130" s="98" t="str">
        <f>IFERROR(VLOOKUP($A130,Répertoire_des_fonctions!$A$7:$F$880,2,0),"")</f>
        <v>COMMUNICATION</v>
      </c>
      <c r="C130" s="96" t="str">
        <f>IFERROR(VLOOKUP($A130,Répertoire_des_fonctions!$A$7:$F$880,3,0),"")</f>
        <v>PILOTE DE PROJET COMMUNICATION</v>
      </c>
      <c r="D130" s="96" t="str">
        <f>IFERROR(VLOOKUP($A130,Répertoire_des_fonctions!$A$7:$F$880,4,0),"")</f>
        <v>35729 - CHARGE(E) DE PROJET COMMUNICATION INTERNE/EXTERNE</v>
      </c>
      <c r="E130" s="97" t="str">
        <f>IF(A130=0,"",HYPERLINK("#35729!A1","Découvrir la grille d'évaluation des compétences acquises"))</f>
        <v>Découvrir la grille d'évaluation des compétences acquises</v>
      </c>
      <c r="G130" s="109"/>
    </row>
    <row r="131" spans="1:7" s="83" customFormat="1" ht="27.75" customHeight="1">
      <c r="A131" s="881" t="s">
        <v>2371</v>
      </c>
      <c r="B131" s="98" t="str">
        <f>IFERROR(VLOOKUP($A131,Répertoire_des_fonctions!$A$7:$F$880,2,0),"")</f>
        <v>COMMUNICATION</v>
      </c>
      <c r="C131" s="96" t="str">
        <f>IFERROR(VLOOKUP($A131,Répertoire_des_fonctions!$A$7:$F$880,3,0),"")</f>
        <v>PILOTE DE PROJET COMMUNICATION</v>
      </c>
      <c r="D131" s="96" t="str">
        <f>IFERROR(VLOOKUP($A131,Répertoire_des_fonctions!$A$7:$F$880,4,0),"")</f>
        <v>35730 - CHARGE(E) DE PROJET COMMUNICATION INTERNE/EXTERNE</v>
      </c>
      <c r="E131" s="97" t="str">
        <f>IF(A131=0,"",HYPERLINK("#35730!A1","Découvrir la grille d'évaluation des compétences acquises"))</f>
        <v>Découvrir la grille d'évaluation des compétences acquises</v>
      </c>
      <c r="G131" s="109"/>
    </row>
    <row r="132" spans="1:7" s="83" customFormat="1" ht="33.75" customHeight="1">
      <c r="A132" s="881" t="s">
        <v>2372</v>
      </c>
      <c r="B132" s="98" t="str">
        <f>IFERROR(VLOOKUP($A132,Répertoire_des_fonctions!$A$7:$F$880,2,0),"")</f>
        <v>COMMUNICATION</v>
      </c>
      <c r="C132" s="96" t="str">
        <f>IFERROR(VLOOKUP($A132,Répertoire_des_fonctions!$A$7:$F$880,3,0),"")</f>
        <v>PILOTE DE PROJET COMMUNICATION</v>
      </c>
      <c r="D132" s="96" t="str">
        <f>IFERROR(VLOOKUP($A132,Répertoire_des_fonctions!$A$7:$F$880,4,0),"")</f>
        <v>35731 - CHARGE(E) DE PROJET COMMUNICATION INTERNE/EXTERNE</v>
      </c>
      <c r="E132" s="97" t="str">
        <f>IF(A132=0,"",HYPERLINK("#35731!A1","Découvrir la grille d'évaluation des compétences acquises"))</f>
        <v>Découvrir la grille d'évaluation des compétences acquises</v>
      </c>
      <c r="G132" s="109"/>
    </row>
    <row r="133" spans="1:7" s="83" customFormat="1" ht="31.5" customHeight="1">
      <c r="A133" s="881" t="s">
        <v>2373</v>
      </c>
      <c r="B133" s="98" t="str">
        <f>IFERROR(VLOOKUP($A133,Répertoire_des_fonctions!$A$7:$F$880,2,0),"")</f>
        <v>COMMUNICATION</v>
      </c>
      <c r="C133" s="96" t="str">
        <f>IFERROR(VLOOKUP($A133,Répertoire_des_fonctions!$A$7:$F$880,3,0),"")</f>
        <v>CREATIF COMMUNICATION</v>
      </c>
      <c r="D133" s="96" t="str">
        <f>IFERROR(VLOOKUP($A133,Répertoire_des_fonctions!$A$7:$F$880,4,0),"")</f>
        <v>35733 - DESIGNER GRAPHIQUE</v>
      </c>
      <c r="E133" s="97" t="str">
        <f>IF(A133=0,"",HYPERLINK("#35733!A1","Découvrir la grille d'évaluation des compétences acquises"))</f>
        <v>Découvrir la grille d'évaluation des compétences acquises</v>
      </c>
      <c r="G133" s="109"/>
    </row>
    <row r="134" spans="1:7" s="83" customFormat="1" ht="26">
      <c r="A134" s="881" t="s">
        <v>2379</v>
      </c>
      <c r="B134" s="98" t="str">
        <f>IFERROR(VLOOKUP($A134,Répertoire_des_fonctions!$A$7:$F$880,2,0),"")</f>
        <v>ACHATS</v>
      </c>
      <c r="C134" s="96" t="str">
        <f>IFERROR(VLOOKUP($A134,Répertoire_des_fonctions!$A$7:$F$880,3,0),"")</f>
        <v>CORRESPONDANT GESTION ACHATS</v>
      </c>
      <c r="D134" s="96" t="str">
        <f>IFERROR(VLOOKUP($A134,Répertoire_des_fonctions!$A$7:$F$880,4,0),"")</f>
        <v>35706 - CORRESPONDANT GESTION ACHATS</v>
      </c>
      <c r="E134" s="97" t="str">
        <f>IF(A134=0,"",HYPERLINK("#35706!A1","Découvrir la grille d'évaluation des compétences acquises"))</f>
        <v>Découvrir la grille d'évaluation des compétences acquises</v>
      </c>
      <c r="G134" s="109"/>
    </row>
    <row r="135" spans="1:7" s="83" customFormat="1" ht="34.5" customHeight="1">
      <c r="A135" s="881" t="s">
        <v>2380</v>
      </c>
      <c r="B135" s="98" t="str">
        <f>IFERROR(VLOOKUP($A135,Répertoire_des_fonctions!$A$7:$F$880,2,0),"")</f>
        <v>COMMERCIAL RESEAU ET BANQUE</v>
      </c>
      <c r="C135" s="96" t="str">
        <f>IFERROR(VLOOKUP($A135,Répertoire_des_fonctions!$A$7:$F$880,3,0),"")</f>
        <v>CONSEIL BANCAIRE PARTICULIERS</v>
      </c>
      <c r="D135" s="96" t="str">
        <f>IFERROR(VLOOKUP($A135,Répertoire_des_fonctions!$A$7:$F$880,4,0),"")</f>
        <v>29895 - CONSEILLER EXPERT CREDIT IMMOBILIER</v>
      </c>
      <c r="E135" s="97" t="str">
        <f>IF(A135=0,"",HYPERLINK("#29895!A1","Découvrir la grille d'évaluation des compétences acquises"))</f>
        <v>Découvrir la grille d'évaluation des compétences acquises</v>
      </c>
      <c r="G135" s="109"/>
    </row>
    <row r="136" spans="1:7" s="83" customFormat="1" ht="26">
      <c r="A136" s="881" t="s">
        <v>2389</v>
      </c>
      <c r="B136" s="98" t="str">
        <f>IFERROR(VLOOKUP($A136,Répertoire_des_fonctions!$A$7:$F$880,2,0),"")</f>
        <v>RELATION CLIENTS ADMINISTRATION DES VENTES</v>
      </c>
      <c r="C136" s="96" t="str">
        <f>IFERROR(VLOOKUP($A136,Répertoire_des_fonctions!$A$7:$F$880,3,0),"")</f>
        <v xml:space="preserve">CONSEIL ET GESTION RELATION CLIENTS - ADV </v>
      </c>
      <c r="D136" s="96" t="str">
        <f>IFERROR(VLOOKUP($A136,Répertoire_des_fonctions!$A$7:$F$880,4,0),"")</f>
        <v>35650 - CHARGE RELATION CLIENTS/ADV</v>
      </c>
      <c r="E136" s="97" t="str">
        <f>IF(A136=0,"",HYPERLINK("#35650!A1","Découvrir la grille d'évaluation des compétences acquises"))</f>
        <v>Découvrir la grille d'évaluation des compétences acquises</v>
      </c>
      <c r="G136" s="109"/>
    </row>
    <row r="137" spans="1:7" s="83" customFormat="1" ht="26">
      <c r="A137" s="881" t="s">
        <v>2390</v>
      </c>
      <c r="B137" s="98" t="str">
        <f>IFERROR(VLOOKUP($A137,Répertoire_des_fonctions!$A$7:$F$880,2,0),"")</f>
        <v>RELATION CLIENTS ADMINISTRATION DES VENTES</v>
      </c>
      <c r="C137" s="96" t="str">
        <f>IFERROR(VLOOKUP($A137,Répertoire_des_fonctions!$A$7:$F$880,3,0),"")</f>
        <v xml:space="preserve">CONSEIL ET GESTION RELATION CLIENTS - ADV </v>
      </c>
      <c r="D137" s="96" t="str">
        <f>IFERROR(VLOOKUP($A137,Répertoire_des_fonctions!$A$7:$F$880,4,0),"")</f>
        <v>35648 - CONSEILLER RELATION CLIENTS/ADV</v>
      </c>
      <c r="E137" s="97" t="str">
        <f>IF(A137=0,"",HYPERLINK("#35648!A1","Découvrir la grille d'évaluation des compétences acquises"))</f>
        <v>Découvrir la grille d'évaluation des compétences acquises</v>
      </c>
      <c r="G137" s="109"/>
    </row>
    <row r="138" spans="1:7" s="83" customFormat="1" ht="26">
      <c r="A138" s="881" t="s">
        <v>2391</v>
      </c>
      <c r="B138" s="98" t="str">
        <f>IFERROR(VLOOKUP($A138,Répertoire_des_fonctions!$A$7:$F$880,2,0),"")</f>
        <v>RELATION CLIENTS ADMINISTRATION DES VENTES</v>
      </c>
      <c r="C138" s="96" t="str">
        <f>IFERROR(VLOOKUP($A138,Répertoire_des_fonctions!$A$7:$F$880,3,0),"")</f>
        <v xml:space="preserve">CONSEIL ET GESTION RELATION CLIENTS - ADV </v>
      </c>
      <c r="D138" s="96" t="str">
        <f>IFERROR(VLOOKUP($A138,Répertoire_des_fonctions!$A$7:$F$880,4,0),"")</f>
        <v>35649 - CONSEILLER RELATION CLIENTS/ADV</v>
      </c>
      <c r="E138" s="97" t="str">
        <f>IF(A138=0,"",HYPERLINK("#35649!A1","Découvrir la grille d'évaluation des compétences acquises"))</f>
        <v>Découvrir la grille d'évaluation des compétences acquises</v>
      </c>
      <c r="G138" s="109"/>
    </row>
    <row r="139" spans="1:7" s="83" customFormat="1" ht="30" customHeight="1">
      <c r="A139" s="881" t="s">
        <v>2392</v>
      </c>
      <c r="B139" s="98" t="str">
        <f>IFERROR(VLOOKUP($A139,Répertoire_des_fonctions!$A$7:$F$880,2,0),"")</f>
        <v>ACHATS</v>
      </c>
      <c r="C139" s="96" t="str">
        <f>IFERROR(VLOOKUP($A139,Répertoire_des_fonctions!$A$7:$F$880,3,0),"")</f>
        <v>CORRESPONDANT GESTION ACHATS</v>
      </c>
      <c r="D139" s="96" t="str">
        <f>IFERROR(VLOOKUP($A139,Répertoire_des_fonctions!$A$7:$F$880,4,0),"")</f>
        <v>35707 - CORRESPONDANT GESTION ACHATS</v>
      </c>
      <c r="E139" s="97" t="str">
        <f>IF(A139=0,"",HYPERLINK("#35707!A1","Découvrir la grille d'évaluation des compétences acquises"))</f>
        <v>Découvrir la grille d'évaluation des compétences acquises</v>
      </c>
      <c r="G139" s="109"/>
    </row>
    <row r="140" spans="1:7" s="83" customFormat="1" ht="27.75" customHeight="1">
      <c r="A140" s="881" t="s">
        <v>2393</v>
      </c>
      <c r="B140" s="98" t="str">
        <f>IFERROR(VLOOKUP($A140,Répertoire_des_fonctions!$A$7:$F$880,2,0),"")</f>
        <v>ACHATS</v>
      </c>
      <c r="C140" s="96" t="str">
        <f>IFERROR(VLOOKUP($A140,Répertoire_des_fonctions!$A$7:$F$880,3,0),"")</f>
        <v>CORRESPONDANT GESTION ACHATS</v>
      </c>
      <c r="D140" s="96" t="str">
        <f>IFERROR(VLOOKUP($A140,Répertoire_des_fonctions!$A$7:$F$880,4,0),"")</f>
        <v>35708 - CORRESPONDANT GESTION ACHATS</v>
      </c>
      <c r="E140" s="97" t="str">
        <f>IF(A140=0,"",HYPERLINK("#35708!A1","Découvrir la grille d'évaluation des compétences acquises"))</f>
        <v>Découvrir la grille d'évaluation des compétences acquises</v>
      </c>
      <c r="G140" s="109"/>
    </row>
    <row r="141" spans="1:7" s="83" customFormat="1" ht="26">
      <c r="A141" s="881" t="s">
        <v>2394</v>
      </c>
      <c r="B141" s="98" t="str">
        <f>IFERROR(VLOOKUP($A141,Répertoire_des_fonctions!$A$7:$F$880,2,0),"")</f>
        <v>MEDICAL</v>
      </c>
      <c r="C141" s="96" t="str">
        <f>IFERROR(VLOOKUP($A141,Répertoire_des_fonctions!$A$7:$F$880,3,0),"")</f>
        <v>ASSISTANT SERVICE SANTE</v>
      </c>
      <c r="D141" s="96" t="str">
        <f>IFERROR(VLOOKUP($A141,Répertoire_des_fonctions!$A$7:$F$880,4,0),"")</f>
        <v>35514 - ASSISTANT SST</v>
      </c>
      <c r="E141" s="97" t="str">
        <f>IF(A141=0,"",HYPERLINK("#35514!A1","Découvrir la grille d'évaluation des compétences acquises"))</f>
        <v>Découvrir la grille d'évaluation des compétences acquises</v>
      </c>
      <c r="G141" s="109"/>
    </row>
    <row r="142" spans="1:7" s="83" customFormat="1" ht="29.25" customHeight="1">
      <c r="A142" s="881" t="s">
        <v>2395</v>
      </c>
      <c r="B142" s="98" t="str">
        <f>IFERROR(VLOOKUP($A142,Répertoire_des_fonctions!$A$7:$F$880,2,0),"")</f>
        <v>RESSOURCES HUMAINES</v>
      </c>
      <c r="C142" s="96" t="str">
        <f>IFERROR(VLOOKUP($A142,Répertoire_des_fonctions!$A$7:$F$880,3,0),"")</f>
        <v>SANTE SECURITE ET QUALITE DE VIE AU TRAVAIL</v>
      </c>
      <c r="D142" s="96" t="str">
        <f>IFERROR(VLOOKUP($A142,Répertoire_des_fonctions!$A$7:$F$880,4,0),"")</f>
        <v>37446 - CHARGE DE GESTION SST</v>
      </c>
      <c r="E142" s="97" t="str">
        <f>IF(A142=0,"",HYPERLINK("#37446!A1","Découvrir la grille d'évaluation des compétences acquises"))</f>
        <v>Découvrir la grille d'évaluation des compétences acquises</v>
      </c>
      <c r="G142" s="109"/>
    </row>
    <row r="143" spans="1:7" s="916" customFormat="1">
      <c r="A143" s="915" t="str">
        <f t="shared" ref="A143:A201" si="2">LEFT(D143,5)</f>
        <v/>
      </c>
      <c r="C143" s="917"/>
      <c r="D143" s="917"/>
      <c r="G143" s="109"/>
    </row>
    <row r="144" spans="1:7" s="916" customFormat="1">
      <c r="A144" s="915" t="str">
        <f t="shared" si="2"/>
        <v/>
      </c>
      <c r="C144" s="917"/>
      <c r="D144" s="917"/>
      <c r="G144" s="109"/>
    </row>
    <row r="145" spans="1:7" s="916" customFormat="1">
      <c r="A145" s="915" t="str">
        <f t="shared" si="2"/>
        <v/>
      </c>
      <c r="C145" s="917"/>
      <c r="D145" s="917"/>
      <c r="G145" s="109"/>
    </row>
    <row r="146" spans="1:7" s="916" customFormat="1">
      <c r="A146" s="915" t="str">
        <f t="shared" si="2"/>
        <v/>
      </c>
      <c r="C146" s="917"/>
      <c r="D146" s="917"/>
      <c r="G146" s="109"/>
    </row>
    <row r="147" spans="1:7" s="916" customFormat="1">
      <c r="A147" s="915" t="str">
        <f t="shared" si="2"/>
        <v/>
      </c>
      <c r="C147" s="917"/>
      <c r="D147" s="917"/>
      <c r="G147" s="109"/>
    </row>
    <row r="148" spans="1:7" s="916" customFormat="1">
      <c r="A148" s="915" t="str">
        <f t="shared" si="2"/>
        <v/>
      </c>
      <c r="C148" s="917"/>
      <c r="D148" s="917"/>
      <c r="G148" s="109"/>
    </row>
    <row r="149" spans="1:7" s="916" customFormat="1">
      <c r="A149" s="915" t="str">
        <f t="shared" si="2"/>
        <v/>
      </c>
      <c r="C149" s="917"/>
      <c r="D149" s="917"/>
      <c r="G149" s="109"/>
    </row>
    <row r="150" spans="1:7" s="916" customFormat="1">
      <c r="A150" s="915" t="str">
        <f t="shared" si="2"/>
        <v/>
      </c>
      <c r="C150" s="917"/>
      <c r="D150" s="917"/>
      <c r="G150" s="109"/>
    </row>
    <row r="151" spans="1:7" s="916" customFormat="1">
      <c r="A151" s="915" t="str">
        <f t="shared" si="2"/>
        <v/>
      </c>
      <c r="C151" s="917"/>
      <c r="D151" s="917"/>
      <c r="G151" s="109"/>
    </row>
    <row r="152" spans="1:7" s="916" customFormat="1">
      <c r="A152" s="915" t="str">
        <f t="shared" si="2"/>
        <v/>
      </c>
      <c r="C152" s="917"/>
      <c r="D152" s="917"/>
      <c r="G152" s="109"/>
    </row>
    <row r="153" spans="1:7" s="916" customFormat="1">
      <c r="A153" s="915" t="str">
        <f t="shared" si="2"/>
        <v/>
      </c>
      <c r="C153" s="917"/>
      <c r="D153" s="917"/>
      <c r="G153" s="109"/>
    </row>
    <row r="154" spans="1:7" s="916" customFormat="1">
      <c r="A154" s="915" t="str">
        <f t="shared" si="2"/>
        <v/>
      </c>
      <c r="C154" s="917"/>
      <c r="D154" s="917"/>
      <c r="G154" s="109"/>
    </row>
    <row r="155" spans="1:7" s="916" customFormat="1">
      <c r="A155" s="915" t="str">
        <f t="shared" si="2"/>
        <v/>
      </c>
      <c r="C155" s="917"/>
      <c r="D155" s="917"/>
      <c r="G155" s="109"/>
    </row>
    <row r="156" spans="1:7" s="916" customFormat="1">
      <c r="A156" s="915" t="str">
        <f t="shared" si="2"/>
        <v/>
      </c>
      <c r="C156" s="917"/>
      <c r="D156" s="917"/>
      <c r="G156" s="109"/>
    </row>
    <row r="157" spans="1:7" s="916" customFormat="1">
      <c r="A157" s="915" t="str">
        <f t="shared" si="2"/>
        <v/>
      </c>
      <c r="C157" s="917"/>
      <c r="D157" s="917"/>
      <c r="G157" s="109"/>
    </row>
    <row r="158" spans="1:7" s="916" customFormat="1">
      <c r="A158" s="915" t="str">
        <f t="shared" si="2"/>
        <v/>
      </c>
      <c r="C158" s="917"/>
      <c r="D158" s="917"/>
      <c r="G158" s="109"/>
    </row>
    <row r="159" spans="1:7" s="916" customFormat="1">
      <c r="A159" s="915" t="str">
        <f t="shared" si="2"/>
        <v/>
      </c>
      <c r="C159" s="917"/>
      <c r="D159" s="917"/>
      <c r="G159" s="109"/>
    </row>
    <row r="160" spans="1:7" s="916" customFormat="1">
      <c r="A160" s="915" t="str">
        <f t="shared" si="2"/>
        <v/>
      </c>
      <c r="C160" s="917"/>
      <c r="D160" s="917"/>
      <c r="G160" s="109"/>
    </row>
    <row r="161" spans="1:7" s="916" customFormat="1">
      <c r="A161" s="915" t="str">
        <f t="shared" si="2"/>
        <v/>
      </c>
      <c r="C161" s="917"/>
      <c r="D161" s="917"/>
      <c r="G161" s="109"/>
    </row>
    <row r="162" spans="1:7" s="916" customFormat="1">
      <c r="A162" s="915" t="str">
        <f t="shared" si="2"/>
        <v/>
      </c>
      <c r="C162" s="917"/>
      <c r="D162" s="917"/>
      <c r="G162" s="109"/>
    </row>
    <row r="163" spans="1:7" s="916" customFormat="1">
      <c r="A163" s="915" t="str">
        <f t="shared" si="2"/>
        <v/>
      </c>
      <c r="C163" s="917"/>
      <c r="D163" s="917"/>
      <c r="G163" s="109"/>
    </row>
    <row r="164" spans="1:7" s="916" customFormat="1">
      <c r="A164" s="915" t="str">
        <f t="shared" si="2"/>
        <v/>
      </c>
      <c r="C164" s="917"/>
      <c r="D164" s="917"/>
      <c r="G164" s="109"/>
    </row>
    <row r="165" spans="1:7" s="916" customFormat="1">
      <c r="A165" s="915" t="str">
        <f t="shared" si="2"/>
        <v/>
      </c>
      <c r="C165" s="917"/>
      <c r="D165" s="917"/>
      <c r="G165" s="109"/>
    </row>
    <row r="166" spans="1:7" s="916" customFormat="1">
      <c r="A166" s="915" t="str">
        <f t="shared" si="2"/>
        <v/>
      </c>
      <c r="C166" s="917"/>
      <c r="D166" s="917"/>
      <c r="G166" s="109"/>
    </row>
    <row r="167" spans="1:7" s="916" customFormat="1">
      <c r="A167" s="915" t="str">
        <f t="shared" si="2"/>
        <v/>
      </c>
      <c r="C167" s="917"/>
      <c r="D167" s="917"/>
      <c r="G167" s="109"/>
    </row>
    <row r="168" spans="1:7" s="916" customFormat="1">
      <c r="A168" s="915" t="str">
        <f t="shared" si="2"/>
        <v/>
      </c>
      <c r="C168" s="917"/>
      <c r="D168" s="917"/>
      <c r="G168" s="109"/>
    </row>
    <row r="169" spans="1:7" s="916" customFormat="1">
      <c r="A169" s="915" t="str">
        <f t="shared" si="2"/>
        <v/>
      </c>
      <c r="C169" s="917"/>
      <c r="D169" s="917"/>
      <c r="G169" s="109"/>
    </row>
    <row r="170" spans="1:7" s="916" customFormat="1">
      <c r="A170" s="915" t="str">
        <f t="shared" si="2"/>
        <v/>
      </c>
      <c r="C170" s="917"/>
      <c r="D170" s="917"/>
      <c r="G170" s="109"/>
    </row>
    <row r="171" spans="1:7" s="916" customFormat="1">
      <c r="A171" s="915" t="str">
        <f t="shared" si="2"/>
        <v/>
      </c>
      <c r="C171" s="917"/>
      <c r="D171" s="917"/>
      <c r="G171" s="109"/>
    </row>
    <row r="172" spans="1:7">
      <c r="A172" s="96" t="str">
        <f t="shared" si="2"/>
        <v/>
      </c>
    </row>
    <row r="173" spans="1:7">
      <c r="A173" s="96" t="str">
        <f t="shared" si="2"/>
        <v/>
      </c>
    </row>
    <row r="174" spans="1:7">
      <c r="A174" s="96" t="str">
        <f t="shared" si="2"/>
        <v/>
      </c>
    </row>
    <row r="175" spans="1:7">
      <c r="A175" s="96" t="str">
        <f t="shared" si="2"/>
        <v/>
      </c>
    </row>
    <row r="176" spans="1:7">
      <c r="A176" s="96" t="str">
        <f t="shared" si="2"/>
        <v/>
      </c>
    </row>
    <row r="177" spans="1:1">
      <c r="A177" s="96" t="str">
        <f t="shared" si="2"/>
        <v/>
      </c>
    </row>
    <row r="178" spans="1:1">
      <c r="A178" s="96" t="str">
        <f t="shared" si="2"/>
        <v/>
      </c>
    </row>
    <row r="179" spans="1:1">
      <c r="A179" s="96" t="str">
        <f t="shared" si="2"/>
        <v/>
      </c>
    </row>
    <row r="180" spans="1:1">
      <c r="A180" s="96" t="str">
        <f t="shared" si="2"/>
        <v/>
      </c>
    </row>
    <row r="181" spans="1:1">
      <c r="A181" s="96" t="str">
        <f t="shared" si="2"/>
        <v/>
      </c>
    </row>
    <row r="182" spans="1:1">
      <c r="A182" s="96" t="str">
        <f t="shared" si="2"/>
        <v/>
      </c>
    </row>
    <row r="183" spans="1:1">
      <c r="A183" s="96" t="str">
        <f t="shared" si="2"/>
        <v/>
      </c>
    </row>
    <row r="184" spans="1:1">
      <c r="A184" s="96" t="str">
        <f t="shared" si="2"/>
        <v/>
      </c>
    </row>
    <row r="185" spans="1:1">
      <c r="A185" s="96" t="str">
        <f t="shared" si="2"/>
        <v/>
      </c>
    </row>
    <row r="186" spans="1:1">
      <c r="A186" s="96" t="str">
        <f t="shared" si="2"/>
        <v/>
      </c>
    </row>
    <row r="187" spans="1:1">
      <c r="A187" s="96" t="str">
        <f t="shared" si="2"/>
        <v/>
      </c>
    </row>
    <row r="188" spans="1:1">
      <c r="A188" s="96" t="str">
        <f t="shared" si="2"/>
        <v/>
      </c>
    </row>
    <row r="189" spans="1:1">
      <c r="A189" s="96" t="str">
        <f t="shared" si="2"/>
        <v/>
      </c>
    </row>
    <row r="190" spans="1:1">
      <c r="A190" s="96" t="str">
        <f t="shared" si="2"/>
        <v/>
      </c>
    </row>
    <row r="191" spans="1:1">
      <c r="A191" s="96" t="str">
        <f t="shared" si="2"/>
        <v/>
      </c>
    </row>
    <row r="192" spans="1:1">
      <c r="A192" s="96" t="str">
        <f t="shared" si="2"/>
        <v/>
      </c>
    </row>
    <row r="193" spans="1:1">
      <c r="A193" s="96" t="str">
        <f t="shared" si="2"/>
        <v/>
      </c>
    </row>
    <row r="194" spans="1:1">
      <c r="A194" s="96" t="str">
        <f t="shared" si="2"/>
        <v/>
      </c>
    </row>
    <row r="195" spans="1:1">
      <c r="A195" s="96" t="str">
        <f t="shared" si="2"/>
        <v/>
      </c>
    </row>
    <row r="196" spans="1:1">
      <c r="A196" s="96" t="str">
        <f t="shared" si="2"/>
        <v/>
      </c>
    </row>
    <row r="197" spans="1:1">
      <c r="A197" s="96" t="str">
        <f t="shared" si="2"/>
        <v/>
      </c>
    </row>
    <row r="198" spans="1:1">
      <c r="A198" s="96" t="str">
        <f t="shared" si="2"/>
        <v/>
      </c>
    </row>
    <row r="199" spans="1:1">
      <c r="A199" s="96" t="str">
        <f t="shared" si="2"/>
        <v/>
      </c>
    </row>
    <row r="200" spans="1:1">
      <c r="A200" s="96" t="str">
        <f t="shared" si="2"/>
        <v/>
      </c>
    </row>
    <row r="201" spans="1:1">
      <c r="A201" s="96" t="str">
        <f t="shared" si="2"/>
        <v/>
      </c>
    </row>
    <row r="202" spans="1:1">
      <c r="A202" s="96" t="str">
        <f t="shared" ref="A202:A265" si="3">LEFT(D202,5)</f>
        <v/>
      </c>
    </row>
    <row r="203" spans="1:1">
      <c r="A203" s="96" t="str">
        <f t="shared" si="3"/>
        <v/>
      </c>
    </row>
    <row r="204" spans="1:1">
      <c r="A204" s="96" t="str">
        <f t="shared" si="3"/>
        <v/>
      </c>
    </row>
    <row r="205" spans="1:1">
      <c r="A205" s="96" t="str">
        <f t="shared" si="3"/>
        <v/>
      </c>
    </row>
    <row r="206" spans="1:1">
      <c r="A206" s="96" t="str">
        <f t="shared" si="3"/>
        <v/>
      </c>
    </row>
    <row r="207" spans="1:1">
      <c r="A207" s="96" t="str">
        <f t="shared" si="3"/>
        <v/>
      </c>
    </row>
    <row r="208" spans="1:1">
      <c r="A208" s="96" t="str">
        <f t="shared" si="3"/>
        <v/>
      </c>
    </row>
    <row r="209" spans="1:1">
      <c r="A209" s="96" t="str">
        <f t="shared" si="3"/>
        <v/>
      </c>
    </row>
    <row r="210" spans="1:1">
      <c r="A210" s="96" t="str">
        <f t="shared" si="3"/>
        <v/>
      </c>
    </row>
    <row r="211" spans="1:1">
      <c r="A211" s="96" t="str">
        <f t="shared" si="3"/>
        <v/>
      </c>
    </row>
    <row r="212" spans="1:1">
      <c r="A212" s="96" t="str">
        <f t="shared" si="3"/>
        <v/>
      </c>
    </row>
    <row r="213" spans="1:1">
      <c r="A213" s="96" t="str">
        <f t="shared" si="3"/>
        <v/>
      </c>
    </row>
    <row r="214" spans="1:1">
      <c r="A214" s="96" t="str">
        <f t="shared" si="3"/>
        <v/>
      </c>
    </row>
    <row r="215" spans="1:1">
      <c r="A215" s="96" t="str">
        <f t="shared" si="3"/>
        <v/>
      </c>
    </row>
    <row r="216" spans="1:1">
      <c r="A216" s="96" t="str">
        <f t="shared" si="3"/>
        <v/>
      </c>
    </row>
    <row r="217" spans="1:1">
      <c r="A217" s="96" t="str">
        <f t="shared" si="3"/>
        <v/>
      </c>
    </row>
    <row r="218" spans="1:1">
      <c r="A218" s="96" t="str">
        <f t="shared" si="3"/>
        <v/>
      </c>
    </row>
    <row r="219" spans="1:1">
      <c r="A219" s="96" t="str">
        <f t="shared" si="3"/>
        <v/>
      </c>
    </row>
    <row r="220" spans="1:1">
      <c r="A220" s="96" t="str">
        <f t="shared" si="3"/>
        <v/>
      </c>
    </row>
    <row r="221" spans="1:1">
      <c r="A221" s="96" t="str">
        <f t="shared" si="3"/>
        <v/>
      </c>
    </row>
    <row r="222" spans="1:1">
      <c r="A222" s="96" t="str">
        <f t="shared" si="3"/>
        <v/>
      </c>
    </row>
    <row r="223" spans="1:1">
      <c r="A223" s="96" t="str">
        <f t="shared" si="3"/>
        <v/>
      </c>
    </row>
    <row r="224" spans="1:1">
      <c r="A224" s="96" t="str">
        <f t="shared" si="3"/>
        <v/>
      </c>
    </row>
    <row r="225" spans="1:1">
      <c r="A225" s="96" t="str">
        <f t="shared" si="3"/>
        <v/>
      </c>
    </row>
    <row r="226" spans="1:1">
      <c r="A226" s="96" t="str">
        <f t="shared" si="3"/>
        <v/>
      </c>
    </row>
    <row r="227" spans="1:1">
      <c r="A227" s="96" t="str">
        <f t="shared" si="3"/>
        <v/>
      </c>
    </row>
    <row r="228" spans="1:1">
      <c r="A228" s="96" t="str">
        <f t="shared" si="3"/>
        <v/>
      </c>
    </row>
    <row r="229" spans="1:1">
      <c r="A229" s="96" t="str">
        <f t="shared" si="3"/>
        <v/>
      </c>
    </row>
    <row r="230" spans="1:1">
      <c r="A230" s="96" t="str">
        <f t="shared" si="3"/>
        <v/>
      </c>
    </row>
    <row r="231" spans="1:1">
      <c r="A231" s="96" t="str">
        <f t="shared" si="3"/>
        <v/>
      </c>
    </row>
    <row r="232" spans="1:1">
      <c r="A232" s="96" t="str">
        <f t="shared" si="3"/>
        <v/>
      </c>
    </row>
    <row r="233" spans="1:1">
      <c r="A233" s="96" t="str">
        <f t="shared" si="3"/>
        <v/>
      </c>
    </row>
    <row r="234" spans="1:1">
      <c r="A234" s="96" t="str">
        <f t="shared" si="3"/>
        <v/>
      </c>
    </row>
    <row r="235" spans="1:1">
      <c r="A235" s="96" t="str">
        <f t="shared" si="3"/>
        <v/>
      </c>
    </row>
    <row r="236" spans="1:1">
      <c r="A236" s="96" t="str">
        <f t="shared" si="3"/>
        <v/>
      </c>
    </row>
    <row r="237" spans="1:1">
      <c r="A237" s="96" t="str">
        <f t="shared" si="3"/>
        <v/>
      </c>
    </row>
    <row r="238" spans="1:1">
      <c r="A238" s="96" t="str">
        <f t="shared" si="3"/>
        <v/>
      </c>
    </row>
    <row r="239" spans="1:1">
      <c r="A239" s="96" t="str">
        <f t="shared" si="3"/>
        <v/>
      </c>
    </row>
    <row r="240" spans="1:1">
      <c r="A240" s="96" t="str">
        <f t="shared" si="3"/>
        <v/>
      </c>
    </row>
    <row r="241" spans="1:1">
      <c r="A241" s="96" t="str">
        <f t="shared" si="3"/>
        <v/>
      </c>
    </row>
    <row r="242" spans="1:1">
      <c r="A242" s="96" t="str">
        <f t="shared" si="3"/>
        <v/>
      </c>
    </row>
    <row r="243" spans="1:1">
      <c r="A243" s="96" t="str">
        <f t="shared" si="3"/>
        <v/>
      </c>
    </row>
    <row r="244" spans="1:1">
      <c r="A244" s="96" t="str">
        <f t="shared" si="3"/>
        <v/>
      </c>
    </row>
    <row r="245" spans="1:1">
      <c r="A245" s="96" t="str">
        <f t="shared" si="3"/>
        <v/>
      </c>
    </row>
    <row r="246" spans="1:1">
      <c r="A246" s="96" t="str">
        <f t="shared" si="3"/>
        <v/>
      </c>
    </row>
    <row r="247" spans="1:1">
      <c r="A247" s="96" t="str">
        <f t="shared" si="3"/>
        <v/>
      </c>
    </row>
    <row r="248" spans="1:1">
      <c r="A248" s="96" t="str">
        <f t="shared" si="3"/>
        <v/>
      </c>
    </row>
    <row r="249" spans="1:1">
      <c r="A249" s="96" t="str">
        <f t="shared" si="3"/>
        <v/>
      </c>
    </row>
    <row r="250" spans="1:1">
      <c r="A250" s="96" t="str">
        <f t="shared" si="3"/>
        <v/>
      </c>
    </row>
    <row r="251" spans="1:1">
      <c r="A251" s="96" t="str">
        <f t="shared" si="3"/>
        <v/>
      </c>
    </row>
    <row r="252" spans="1:1">
      <c r="A252" s="96" t="str">
        <f t="shared" si="3"/>
        <v/>
      </c>
    </row>
    <row r="253" spans="1:1">
      <c r="A253" s="96" t="str">
        <f t="shared" si="3"/>
        <v/>
      </c>
    </row>
    <row r="254" spans="1:1">
      <c r="A254" s="96" t="str">
        <f t="shared" si="3"/>
        <v/>
      </c>
    </row>
    <row r="255" spans="1:1">
      <c r="A255" s="96" t="str">
        <f t="shared" si="3"/>
        <v/>
      </c>
    </row>
    <row r="256" spans="1:1">
      <c r="A256" s="96" t="str">
        <f t="shared" si="3"/>
        <v/>
      </c>
    </row>
    <row r="257" spans="1:1">
      <c r="A257" s="96" t="str">
        <f t="shared" si="3"/>
        <v/>
      </c>
    </row>
    <row r="258" spans="1:1">
      <c r="A258" s="96" t="str">
        <f t="shared" si="3"/>
        <v/>
      </c>
    </row>
    <row r="259" spans="1:1">
      <c r="A259" s="96" t="str">
        <f t="shared" si="3"/>
        <v/>
      </c>
    </row>
    <row r="260" spans="1:1">
      <c r="A260" s="96" t="str">
        <f t="shared" si="3"/>
        <v/>
      </c>
    </row>
    <row r="261" spans="1:1">
      <c r="A261" s="96" t="str">
        <f t="shared" si="3"/>
        <v/>
      </c>
    </row>
    <row r="262" spans="1:1">
      <c r="A262" s="96" t="str">
        <f t="shared" si="3"/>
        <v/>
      </c>
    </row>
    <row r="263" spans="1:1">
      <c r="A263" s="96" t="str">
        <f t="shared" si="3"/>
        <v/>
      </c>
    </row>
    <row r="264" spans="1:1">
      <c r="A264" s="96" t="str">
        <f t="shared" si="3"/>
        <v/>
      </c>
    </row>
    <row r="265" spans="1:1">
      <c r="A265" s="96" t="str">
        <f t="shared" si="3"/>
        <v/>
      </c>
    </row>
    <row r="266" spans="1:1">
      <c r="A266" s="96" t="str">
        <f t="shared" ref="A266:A302" si="4">LEFT(D266,5)</f>
        <v/>
      </c>
    </row>
    <row r="267" spans="1:1">
      <c r="A267" s="96" t="str">
        <f t="shared" si="4"/>
        <v/>
      </c>
    </row>
    <row r="268" spans="1:1">
      <c r="A268" s="96" t="str">
        <f t="shared" si="4"/>
        <v/>
      </c>
    </row>
    <row r="269" spans="1:1">
      <c r="A269" s="96" t="str">
        <f t="shared" si="4"/>
        <v/>
      </c>
    </row>
    <row r="270" spans="1:1">
      <c r="A270" s="96" t="str">
        <f t="shared" si="4"/>
        <v/>
      </c>
    </row>
    <row r="271" spans="1:1">
      <c r="A271" s="96" t="str">
        <f t="shared" si="4"/>
        <v/>
      </c>
    </row>
    <row r="272" spans="1:1">
      <c r="A272" s="96" t="str">
        <f t="shared" si="4"/>
        <v/>
      </c>
    </row>
    <row r="273" spans="1:1">
      <c r="A273" s="96" t="str">
        <f t="shared" si="4"/>
        <v/>
      </c>
    </row>
    <row r="274" spans="1:1">
      <c r="A274" s="96" t="str">
        <f t="shared" si="4"/>
        <v/>
      </c>
    </row>
    <row r="275" spans="1:1">
      <c r="A275" s="96" t="str">
        <f t="shared" si="4"/>
        <v/>
      </c>
    </row>
    <row r="276" spans="1:1">
      <c r="A276" s="96" t="str">
        <f t="shared" si="4"/>
        <v/>
      </c>
    </row>
    <row r="277" spans="1:1">
      <c r="A277" s="96" t="str">
        <f t="shared" si="4"/>
        <v/>
      </c>
    </row>
    <row r="278" spans="1:1">
      <c r="A278" s="96" t="str">
        <f t="shared" si="4"/>
        <v/>
      </c>
    </row>
    <row r="279" spans="1:1">
      <c r="A279" s="96" t="str">
        <f t="shared" si="4"/>
        <v/>
      </c>
    </row>
    <row r="280" spans="1:1">
      <c r="A280" s="96" t="str">
        <f t="shared" si="4"/>
        <v/>
      </c>
    </row>
    <row r="281" spans="1:1">
      <c r="A281" s="96" t="str">
        <f t="shared" si="4"/>
        <v/>
      </c>
    </row>
    <row r="282" spans="1:1">
      <c r="A282" s="96" t="str">
        <f t="shared" si="4"/>
        <v/>
      </c>
    </row>
    <row r="283" spans="1:1">
      <c r="A283" s="96" t="str">
        <f t="shared" si="4"/>
        <v/>
      </c>
    </row>
    <row r="284" spans="1:1">
      <c r="A284" s="96" t="str">
        <f t="shared" si="4"/>
        <v/>
      </c>
    </row>
    <row r="285" spans="1:1">
      <c r="A285" s="96" t="str">
        <f t="shared" si="4"/>
        <v/>
      </c>
    </row>
    <row r="286" spans="1:1">
      <c r="A286" s="96" t="str">
        <f t="shared" si="4"/>
        <v/>
      </c>
    </row>
    <row r="287" spans="1:1">
      <c r="A287" s="96" t="str">
        <f t="shared" si="4"/>
        <v/>
      </c>
    </row>
    <row r="288" spans="1:1">
      <c r="A288" s="96" t="str">
        <f t="shared" si="4"/>
        <v/>
      </c>
    </row>
    <row r="289" spans="1:1">
      <c r="A289" s="96" t="str">
        <f t="shared" si="4"/>
        <v/>
      </c>
    </row>
    <row r="290" spans="1:1">
      <c r="A290" s="96" t="str">
        <f t="shared" si="4"/>
        <v/>
      </c>
    </row>
    <row r="291" spans="1:1">
      <c r="A291" s="96" t="str">
        <f t="shared" si="4"/>
        <v/>
      </c>
    </row>
    <row r="292" spans="1:1">
      <c r="A292" s="96" t="str">
        <f t="shared" si="4"/>
        <v/>
      </c>
    </row>
    <row r="293" spans="1:1">
      <c r="A293" s="96" t="str">
        <f t="shared" si="4"/>
        <v/>
      </c>
    </row>
    <row r="294" spans="1:1">
      <c r="A294" s="96" t="str">
        <f t="shared" si="4"/>
        <v/>
      </c>
    </row>
    <row r="295" spans="1:1">
      <c r="A295" s="96" t="str">
        <f t="shared" si="4"/>
        <v/>
      </c>
    </row>
    <row r="296" spans="1:1">
      <c r="A296" s="96" t="str">
        <f t="shared" si="4"/>
        <v/>
      </c>
    </row>
    <row r="297" spans="1:1">
      <c r="A297" s="96" t="str">
        <f t="shared" si="4"/>
        <v/>
      </c>
    </row>
    <row r="298" spans="1:1">
      <c r="A298" s="96" t="str">
        <f t="shared" si="4"/>
        <v/>
      </c>
    </row>
    <row r="299" spans="1:1">
      <c r="A299" s="96" t="str">
        <f t="shared" si="4"/>
        <v/>
      </c>
    </row>
    <row r="300" spans="1:1">
      <c r="A300" s="96" t="str">
        <f t="shared" si="4"/>
        <v/>
      </c>
    </row>
    <row r="301" spans="1:1">
      <c r="A301" s="96" t="str">
        <f t="shared" si="4"/>
        <v/>
      </c>
    </row>
    <row r="302" spans="1:1">
      <c r="A302" s="96" t="str">
        <f t="shared" si="4"/>
        <v/>
      </c>
    </row>
  </sheetData>
  <autoFilter ref="A9:E302" xr:uid="{00000000-0009-0000-0000-000007000000}"/>
  <pageMargins left="0.23622047244094491" right="0.23622047244094491" top="0.41" bottom="0.26" header="0.31496062992125984" footer="0.31496062992125984"/>
  <pageSetup paperSize="9" scale="62" fitToHeight="0" orientation="portrait" horizontalDpi="300" verticalDpi="300" r:id="rId1"/>
  <headerFooter>
    <oddFooter>&amp;C&amp;1#&amp;"Calibri"&amp;10&amp;K0078D7C1 - Interne</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14">
    <tabColor theme="5" tint="0.59999389629810485"/>
    <pageSetUpPr fitToPage="1"/>
  </sheetPr>
  <dimension ref="A1:I49"/>
  <sheetViews>
    <sheetView showGridLines="0" topLeftCell="C1" zoomScale="90" zoomScaleNormal="90" workbookViewId="0">
      <selection activeCell="C13" sqref="C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79" bestFit="1"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2061</v>
      </c>
    </row>
    <row r="3" spans="1:7" ht="18" customHeight="1">
      <c r="D3" s="661"/>
    </row>
    <row r="4" spans="1:7" s="248" customFormat="1" ht="21" customHeight="1">
      <c r="A4" s="268"/>
      <c r="B4" s="231"/>
      <c r="C4" s="414" t="s">
        <v>1985</v>
      </c>
      <c r="D4" s="270" t="s">
        <v>2032</v>
      </c>
      <c r="E4" s="271"/>
      <c r="F4" s="271"/>
      <c r="G4" s="272" t="e">
        <f>HYPERLINK("#Matrice!"&amp;ADDRESS(3,4+MATCH(D4,Matrice!$E$3:$AOP$3,0)),"Go")</f>
        <v>#N/A</v>
      </c>
    </row>
    <row r="5" spans="1:7" s="278" customFormat="1" ht="21" customHeight="1">
      <c r="A5" s="273"/>
      <c r="B5" s="274"/>
      <c r="C5" s="275" t="s">
        <v>403</v>
      </c>
      <c r="D5" s="276" t="s">
        <v>2031</v>
      </c>
      <c r="E5" s="277"/>
      <c r="F5" s="276" t="s">
        <v>1986</v>
      </c>
      <c r="G5" s="276" t="str">
        <f ca="1">RIGHT(CELL("filename",A1),LEN(CELL("filename",A1))-SEARCH("]",CELL("filename",A1)))</f>
        <v>35516</v>
      </c>
    </row>
    <row r="6" spans="1:7" s="278" customFormat="1" ht="21" customHeight="1">
      <c r="A6" s="273"/>
      <c r="B6" s="274"/>
      <c r="C6" s="275" t="s">
        <v>404</v>
      </c>
      <c r="D6" s="276" t="s">
        <v>2030</v>
      </c>
      <c r="E6" s="277"/>
      <c r="F6" s="276" t="s">
        <v>1987</v>
      </c>
      <c r="G6" s="276" t="s">
        <v>949</v>
      </c>
    </row>
    <row r="7" spans="1:7" s="248" customFormat="1" ht="6.75" customHeight="1">
      <c r="A7" s="268"/>
      <c r="B7" s="279"/>
      <c r="C7" s="662"/>
      <c r="D7" s="285"/>
      <c r="E7" s="282"/>
    </row>
    <row r="8" spans="1:7" s="248" customFormat="1" ht="16.5" customHeight="1">
      <c r="A8" s="268"/>
      <c r="B8" s="279"/>
      <c r="C8" s="414" t="s">
        <v>1988</v>
      </c>
      <c r="D8" s="321" t="s">
        <v>1991</v>
      </c>
      <c r="E8" s="375" t="s">
        <v>1989</v>
      </c>
      <c r="F8" s="271"/>
      <c r="G8" s="283"/>
    </row>
    <row r="9" spans="1:7" s="248" customFormat="1" ht="16.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9.75" customHeight="1">
      <c r="A12" s="239" t="s">
        <v>959</v>
      </c>
      <c r="B12" s="240" t="s">
        <v>1982</v>
      </c>
      <c r="C12" s="241" t="s">
        <v>432</v>
      </c>
      <c r="D12" s="241" t="s">
        <v>431</v>
      </c>
      <c r="E12" s="241" t="s">
        <v>1997</v>
      </c>
      <c r="F12" s="242" t="s">
        <v>2056</v>
      </c>
      <c r="G12" s="242" t="s">
        <v>1984</v>
      </c>
    </row>
    <row r="13" spans="1:7" s="248" customFormat="1" ht="52.25" customHeight="1">
      <c r="A13" s="244" t="s">
        <v>904</v>
      </c>
      <c r="B13" s="423" t="str">
        <f>IFERROR(VLOOKUP($A13,Référentiel_de_Compétences!$B$7:$E$700,2,0),"")</f>
        <v>Y. Compétences comportementales</v>
      </c>
      <c r="C13" s="770" t="s">
        <v>2177</v>
      </c>
      <c r="D13" s="771" t="s">
        <v>2219</v>
      </c>
      <c r="E13" s="771" t="s">
        <v>1511</v>
      </c>
      <c r="F13" s="501" t="s">
        <v>1996</v>
      </c>
      <c r="G13" s="502"/>
    </row>
    <row r="14" spans="1:7" s="248" customFormat="1" ht="53.5" customHeight="1">
      <c r="A14" s="244" t="s">
        <v>905</v>
      </c>
      <c r="B14" s="423" t="str">
        <f>IFERROR(VLOOKUP($A14,Référentiel_de_Compétences!$B$7:$E$700,2,0),"")</f>
        <v>Y. Compétences comportementales</v>
      </c>
      <c r="C14" s="772" t="s">
        <v>186</v>
      </c>
      <c r="D14" s="773" t="s">
        <v>2235</v>
      </c>
      <c r="E14" s="773" t="s">
        <v>1517</v>
      </c>
      <c r="F14" s="503" t="s">
        <v>1996</v>
      </c>
      <c r="G14" s="504"/>
    </row>
    <row r="15" spans="1:7" s="248" customFormat="1" ht="92.5" customHeight="1">
      <c r="A15" s="244" t="s">
        <v>907</v>
      </c>
      <c r="B15" s="423" t="str">
        <f>IFERROR(VLOOKUP($A15,Référentiel_de_Compétences!$B$7:$E$700,2,0),"")</f>
        <v>Y. Compétences comportementales</v>
      </c>
      <c r="C15" s="772" t="s">
        <v>2130</v>
      </c>
      <c r="D15" s="773" t="s">
        <v>2137</v>
      </c>
      <c r="E15" s="773" t="s">
        <v>1493</v>
      </c>
      <c r="F15" s="503" t="s">
        <v>1996</v>
      </c>
      <c r="G15" s="504"/>
    </row>
    <row r="16" spans="1:7" s="248" customFormat="1" ht="91.5" customHeight="1">
      <c r="A16" s="244" t="s">
        <v>908</v>
      </c>
      <c r="B16" s="423" t="str">
        <f>IFERROR(VLOOKUP($A16,Référentiel_de_Compétences!$B$7:$E$700,2,0),"")</f>
        <v>Y. Compétences comportementales</v>
      </c>
      <c r="C16" s="772" t="s">
        <v>184</v>
      </c>
      <c r="D16" s="773" t="s">
        <v>2136</v>
      </c>
      <c r="E16" s="773" t="s">
        <v>1505</v>
      </c>
      <c r="F16" s="503" t="s">
        <v>1996</v>
      </c>
      <c r="G16" s="504"/>
    </row>
    <row r="17" spans="1:9" s="248" customFormat="1" ht="68">
      <c r="A17" s="244" t="s">
        <v>910</v>
      </c>
      <c r="B17" s="423" t="str">
        <f>IFERROR(VLOOKUP($A17,Référentiel_de_Compétences!$B$7:$E$700,2,0),"")</f>
        <v>Y. Compétences comportementales</v>
      </c>
      <c r="C17" s="772" t="s">
        <v>2129</v>
      </c>
      <c r="D17" s="773" t="s">
        <v>2134</v>
      </c>
      <c r="E17" s="773" t="s">
        <v>1481</v>
      </c>
      <c r="F17" s="503" t="s">
        <v>1996</v>
      </c>
      <c r="G17" s="504"/>
    </row>
    <row r="18" spans="1:9" ht="68.25" customHeight="1">
      <c r="C18" s="772" t="s">
        <v>181</v>
      </c>
      <c r="D18" s="773" t="s">
        <v>2135</v>
      </c>
      <c r="E18" s="773" t="s">
        <v>1487</v>
      </c>
      <c r="F18" s="503" t="s">
        <v>1996</v>
      </c>
      <c r="G18" s="505"/>
    </row>
    <row r="19" spans="1:9" s="210" customFormat="1" ht="85">
      <c r="A19" s="207"/>
      <c r="B19" s="208"/>
      <c r="C19" s="774" t="s">
        <v>183</v>
      </c>
      <c r="D19" s="775" t="s">
        <v>2242</v>
      </c>
      <c r="E19" s="775" t="s">
        <v>1499</v>
      </c>
      <c r="F19" s="506" t="s">
        <v>1996</v>
      </c>
      <c r="G19" s="507"/>
      <c r="H19" s="207"/>
      <c r="I19" s="207"/>
    </row>
    <row r="20" spans="1:9" s="210" customFormat="1">
      <c r="A20" s="207"/>
      <c r="B20" s="208"/>
      <c r="C20" s="279"/>
      <c r="D20" s="285"/>
      <c r="E20" s="379"/>
      <c r="F20" s="207"/>
      <c r="G20" s="207"/>
      <c r="H20" s="207"/>
      <c r="I20" s="207"/>
    </row>
    <row r="21" spans="1:9" s="210" customFormat="1">
      <c r="A21" s="207"/>
      <c r="B21" s="208"/>
      <c r="C21" s="279"/>
      <c r="D21" s="285"/>
      <c r="E21" s="379"/>
      <c r="F21" s="207"/>
      <c r="G21" s="207"/>
      <c r="H21" s="207"/>
      <c r="I21" s="207"/>
    </row>
    <row r="22" spans="1:9" s="210" customFormat="1">
      <c r="A22" s="207"/>
      <c r="B22" s="208"/>
      <c r="C22" s="279"/>
      <c r="D22" s="285"/>
      <c r="E22" s="379"/>
      <c r="F22" s="207"/>
      <c r="G22" s="207"/>
      <c r="H22" s="207"/>
      <c r="I22" s="207"/>
    </row>
    <row r="23" spans="1:9" s="210" customFormat="1">
      <c r="A23" s="207"/>
      <c r="B23" s="208"/>
      <c r="C23" s="260" t="s">
        <v>1992</v>
      </c>
      <c r="D23" s="285"/>
      <c r="E23" s="379"/>
      <c r="F23" s="260" t="s">
        <v>1992</v>
      </c>
      <c r="G23" s="207"/>
      <c r="H23" s="207"/>
      <c r="I23" s="207"/>
    </row>
    <row r="24" spans="1:9" s="210" customFormat="1">
      <c r="A24" s="207"/>
      <c r="B24" s="208"/>
      <c r="C24" s="260" t="s">
        <v>1993</v>
      </c>
      <c r="D24" s="285"/>
      <c r="E24" s="379"/>
      <c r="F24" s="260" t="s">
        <v>1995</v>
      </c>
      <c r="G24" s="207"/>
      <c r="H24" s="207"/>
      <c r="I24" s="207"/>
    </row>
    <row r="25" spans="1:9">
      <c r="C25" s="669" t="s">
        <v>1994</v>
      </c>
      <c r="D25" s="285"/>
      <c r="E25" s="379"/>
      <c r="F25" s="262" t="s">
        <v>1994</v>
      </c>
    </row>
    <row r="26" spans="1:9">
      <c r="E26" s="379"/>
    </row>
    <row r="27" spans="1:9">
      <c r="E27" s="379"/>
    </row>
    <row r="28" spans="1:9">
      <c r="E28" s="379"/>
    </row>
    <row r="29" spans="1:9">
      <c r="E29" s="379"/>
    </row>
    <row r="30" spans="1:9">
      <c r="E30" s="379"/>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sheetData>
  <sheetProtection algorithmName="SHA-512" hashValue="d5Q7VO4350aU+fhw+1Reo9PHlpAv1HW/QIwa+Up0WquE2vfAHqCiWtKWF0VOSp+uSwZrYlfqzqN3wldDT4NQJg==" saltValue="t5JEofJ+uMg9npjNF+0zvg==" spinCount="100000" sheet="1" objects="1" scenarios="1"/>
  <autoFilter ref="A12:G17" xr:uid="{00000000-0009-0000-0000-00004F000000}"/>
  <mergeCells count="1">
    <mergeCell ref="C11:G11"/>
  </mergeCells>
  <conditionalFormatting sqref="C4 C7">
    <cfRule type="containsText" dxfId="3098" priority="88" operator="containsText" text="Choisie">
      <formula>NOT(ISERROR(SEARCH("Choisie",C4)))</formula>
    </cfRule>
    <cfRule type="containsText" dxfId="3097" priority="89" operator="containsText" text="clé">
      <formula>NOT(ISERROR(SEARCH("clé",C4)))</formula>
    </cfRule>
    <cfRule type="containsText" dxfId="3096" priority="90" operator="containsText" text="UTILE">
      <formula>NOT(ISERROR(SEARCH("UTILE",C4)))</formula>
    </cfRule>
  </conditionalFormatting>
  <conditionalFormatting sqref="B13:B19 B26:C64 B23:B25 B20:C22">
    <cfRule type="expression" dxfId="3095" priority="70">
      <formula>$B13="Z. Compétences Managériales"</formula>
    </cfRule>
    <cfRule type="expression" dxfId="3094" priority="71">
      <formula>$B13="Y. Compétences comportementales"</formula>
    </cfRule>
    <cfRule type="expression" dxfId="3093" priority="72">
      <formula>$B13="X. Digital"</formula>
    </cfRule>
    <cfRule type="expression" dxfId="3092" priority="73">
      <formula>$B13="P.  Projet"</formula>
    </cfRule>
    <cfRule type="expression" dxfId="3091" priority="74">
      <formula>$B13="O.  Communication"</formula>
    </cfRule>
    <cfRule type="expression" dxfId="3090" priority="75">
      <formula>$B13="N .  Système d'informations"</formula>
    </cfRule>
    <cfRule type="expression" dxfId="3089" priority="76">
      <formula>$B13="M.  Marketing"</formula>
    </cfRule>
    <cfRule type="expression" dxfId="3088" priority="77">
      <formula>$B13="L.  Ressources Humaines"</formula>
    </cfRule>
    <cfRule type="expression" dxfId="3087" priority="78">
      <formula>$B13="K.  Audit / Risques"</formula>
    </cfRule>
    <cfRule type="expression" dxfId="3086" priority="79">
      <formula>$B13="J.  Administration / Services Généraux"</formula>
    </cfRule>
    <cfRule type="expression" dxfId="3085" priority="80">
      <formula>$B13="I.  Immobilier"</formula>
    </cfRule>
    <cfRule type="expression" dxfId="3084" priority="81">
      <formula>$B13="H.  Finance / Contrôle de Gestion / Comptabilité"</formula>
    </cfRule>
    <cfRule type="expression" dxfId="3083" priority="82">
      <formula>$B13="G.  Achats"</formula>
    </cfRule>
    <cfRule type="expression" dxfId="3082" priority="83">
      <formula>$B13="F.  Entreprises"</formula>
    </cfRule>
    <cfRule type="expression" dxfId="3081" priority="84">
      <formula>$B13="E. Excellence opérationnelle  Banque de détail"</formula>
    </cfRule>
    <cfRule type="expression" dxfId="3080" priority="85">
      <formula>$B13="D. Excellence opérationnelle Expertise transverse"</formula>
    </cfRule>
    <cfRule type="expression" dxfId="3079" priority="86">
      <formula>$B13="C. Gestion des risques"</formula>
    </cfRule>
    <cfRule type="expression" dxfId="3078" priority="87">
      <formula>$B13="B. Vente, Conseil"</formula>
    </cfRule>
    <cfRule type="expression" dxfId="3077" priority="91">
      <formula>$B13="A. Accueil, orientation"</formula>
    </cfRule>
  </conditionalFormatting>
  <conditionalFormatting sqref="C8 C10">
    <cfRule type="containsText" dxfId="3076" priority="67" operator="containsText" text="Choisie">
      <formula>NOT(ISERROR(SEARCH("Choisie",C8)))</formula>
    </cfRule>
    <cfRule type="containsText" dxfId="3075" priority="68" operator="containsText" text="clé">
      <formula>NOT(ISERROR(SEARCH("clé",C8)))</formula>
    </cfRule>
    <cfRule type="containsText" dxfId="3074" priority="69" operator="containsText" text="UTILE">
      <formula>NOT(ISERROR(SEARCH("UTILE",C8)))</formula>
    </cfRule>
  </conditionalFormatting>
  <conditionalFormatting sqref="C23:C25">
    <cfRule type="expression" dxfId="3073" priority="20">
      <formula>$B23="Z. Compétences Managériales"</formula>
    </cfRule>
    <cfRule type="expression" dxfId="3072" priority="21">
      <formula>$B23="Y. Compétences comportementales"</formula>
    </cfRule>
    <cfRule type="expression" dxfId="3071" priority="22">
      <formula>$B23="X. Digital"</formula>
    </cfRule>
    <cfRule type="expression" dxfId="3070" priority="23">
      <formula>$B23="P.  Projet"</formula>
    </cfRule>
    <cfRule type="expression" dxfId="3069" priority="24">
      <formula>$B23="O.  Communication"</formula>
    </cfRule>
    <cfRule type="expression" dxfId="3068" priority="25">
      <formula>$B23="N .  Système d'informations"</formula>
    </cfRule>
    <cfRule type="expression" dxfId="3067" priority="26">
      <formula>$B23="M.  Marketing"</formula>
    </cfRule>
    <cfRule type="expression" dxfId="3066" priority="27">
      <formula>$B23="L.  Ressources Humaines"</formula>
    </cfRule>
    <cfRule type="expression" dxfId="3065" priority="28">
      <formula>$B23="K.  Audit / Risques"</formula>
    </cfRule>
    <cfRule type="expression" dxfId="3064" priority="29">
      <formula>$B23="J.  Administration / Services Généraux"</formula>
    </cfRule>
    <cfRule type="expression" dxfId="3063" priority="30">
      <formula>$B23="I.  Immobilier"</formula>
    </cfRule>
    <cfRule type="expression" dxfId="3062" priority="31">
      <formula>$B23="H.  Finance / Contrôle de Gestion / Comptabilité"</formula>
    </cfRule>
    <cfRule type="expression" dxfId="3061" priority="32">
      <formula>$B23="G.  Achats"</formula>
    </cfRule>
    <cfRule type="expression" dxfId="3060" priority="33">
      <formula>$B23="F.  Entreprises"</formula>
    </cfRule>
    <cfRule type="expression" dxfId="3059" priority="34">
      <formula>$B23="E. Excellence opérationnelle  Banque de détail"</formula>
    </cfRule>
    <cfRule type="expression" dxfId="3058" priority="35">
      <formula>$B23="D. Excellence opérationnelle Expertise transverse"</formula>
    </cfRule>
    <cfRule type="expression" dxfId="3057" priority="36">
      <formula>$B23="C. Gestion des risques"</formula>
    </cfRule>
    <cfRule type="expression" dxfId="3056" priority="37">
      <formula>$B23="B. Vente, Conseil"</formula>
    </cfRule>
    <cfRule type="expression" dxfId="3055" priority="38">
      <formula>$B23="A. Accueil, orientation"</formula>
    </cfRule>
  </conditionalFormatting>
  <conditionalFormatting sqref="F23:F25">
    <cfRule type="expression" dxfId="3054" priority="1">
      <formula>$B23="Z. Compétences Managériales"</formula>
    </cfRule>
    <cfRule type="expression" dxfId="3053" priority="2">
      <formula>$B23="Y. Compétences comportementales"</formula>
    </cfRule>
    <cfRule type="expression" dxfId="3052" priority="3">
      <formula>$B23="X. Digital"</formula>
    </cfRule>
    <cfRule type="expression" dxfId="3051" priority="4">
      <formula>$B23="P.  Projet"</formula>
    </cfRule>
    <cfRule type="expression" dxfId="3050" priority="5">
      <formula>$B23="O.  Communication"</formula>
    </cfRule>
    <cfRule type="expression" dxfId="3049" priority="6">
      <formula>$B23="N .  Système d'informations"</formula>
    </cfRule>
    <cfRule type="expression" dxfId="3048" priority="7">
      <formula>$B23="M.  Marketing"</formula>
    </cfRule>
    <cfRule type="expression" dxfId="3047" priority="8">
      <formula>$B23="L.  Ressources Humaines"</formula>
    </cfRule>
    <cfRule type="expression" dxfId="3046" priority="9">
      <formula>$B23="K.  Audit / Risques"</formula>
    </cfRule>
    <cfRule type="expression" dxfId="3045" priority="10">
      <formula>$B23="J.  Administration / Services Généraux"</formula>
    </cfRule>
    <cfRule type="expression" dxfId="3044" priority="11">
      <formula>$B23="I.  Immobilier"</formula>
    </cfRule>
    <cfRule type="expression" dxfId="3043" priority="12">
      <formula>$B23="H.  Finance / Contrôle de Gestion / Comptabilité"</formula>
    </cfRule>
    <cfRule type="expression" dxfId="3042" priority="13">
      <formula>$B23="G.  Achats"</formula>
    </cfRule>
    <cfRule type="expression" dxfId="3041" priority="14">
      <formula>$B23="F.  Entreprises"</formula>
    </cfRule>
    <cfRule type="expression" dxfId="3040" priority="15">
      <formula>$B23="E. Excellence opérationnelle  Banque de détail"</formula>
    </cfRule>
    <cfRule type="expression" dxfId="3039" priority="16">
      <formula>$B23="D. Excellence opérationnelle Expertise transverse"</formula>
    </cfRule>
    <cfRule type="expression" dxfId="3038" priority="17">
      <formula>$B23="C. Gestion des risques"</formula>
    </cfRule>
    <cfRule type="expression" dxfId="3037" priority="18">
      <formula>$B23="B. Vente, Conseil"</formula>
    </cfRule>
    <cfRule type="expression" dxfId="3036" priority="19">
      <formula>$B23="A.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15">
    <tabColor theme="5" tint="0.59999389629810485"/>
    <pageSetUpPr fitToPage="1"/>
  </sheetPr>
  <dimension ref="A1:I55"/>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2033</v>
      </c>
      <c r="E4" s="271"/>
      <c r="F4" s="271"/>
      <c r="G4" s="272" t="e">
        <f>HYPERLINK("#Matrice!"&amp;ADDRESS(3,4+MATCH(D4,Matrice!$E$3:$AOP$3,0)),"Go")</f>
        <v>#N/A</v>
      </c>
    </row>
    <row r="5" spans="1:7" s="278" customFormat="1" ht="21" customHeight="1">
      <c r="A5" s="273"/>
      <c r="B5" s="274"/>
      <c r="C5" s="275" t="s">
        <v>403</v>
      </c>
      <c r="D5" s="276" t="s">
        <v>2036</v>
      </c>
      <c r="E5" s="277"/>
      <c r="F5" s="276" t="s">
        <v>1986</v>
      </c>
      <c r="G5" s="276" t="str">
        <f ca="1">RIGHT(CELL("filename",A1),LEN(CELL("filename",A1))-SEARCH("]",CELL("filename",A1)))</f>
        <v>35464</v>
      </c>
    </row>
    <row r="6" spans="1:7" s="278" customFormat="1" ht="21" customHeight="1">
      <c r="A6" s="273"/>
      <c r="B6" s="274"/>
      <c r="C6" s="275" t="s">
        <v>404</v>
      </c>
      <c r="D6" s="276" t="s">
        <v>930</v>
      </c>
      <c r="E6" s="277"/>
      <c r="F6" s="276" t="s">
        <v>1987</v>
      </c>
      <c r="G6" s="276" t="s">
        <v>962</v>
      </c>
    </row>
    <row r="7" spans="1:7" s="248" customFormat="1" ht="8.25" customHeight="1">
      <c r="A7" s="268"/>
      <c r="B7" s="279"/>
      <c r="C7" s="284"/>
      <c r="D7" s="285"/>
      <c r="E7" s="282"/>
    </row>
    <row r="8" spans="1:7" s="248" customFormat="1" ht="17.25" customHeight="1">
      <c r="A8" s="268"/>
      <c r="B8" s="279"/>
      <c r="C8" s="269" t="s">
        <v>1988</v>
      </c>
      <c r="D8" s="321"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41" t="s">
        <v>432</v>
      </c>
      <c r="D12" s="241" t="s">
        <v>431</v>
      </c>
      <c r="E12" s="241" t="s">
        <v>1997</v>
      </c>
      <c r="F12" s="242" t="s">
        <v>2056</v>
      </c>
      <c r="G12" s="242" t="s">
        <v>1984</v>
      </c>
    </row>
    <row r="13" spans="1:7" s="248" customFormat="1" ht="34">
      <c r="A13" s="244" t="s">
        <v>702</v>
      </c>
      <c r="B13" s="423" t="str">
        <f>IFERROR(VLOOKUP($A13,Référentiel_de_Compétences!$B$7:$E$700,2,0),"")</f>
        <v>B. Vente, Conseil</v>
      </c>
      <c r="C13" s="670" t="s">
        <v>2243</v>
      </c>
      <c r="D13" s="670" t="s">
        <v>639</v>
      </c>
      <c r="E13" s="670" t="s">
        <v>1195</v>
      </c>
      <c r="F13" s="430" t="s">
        <v>1996</v>
      </c>
      <c r="G13" s="469"/>
    </row>
    <row r="14" spans="1:7" s="248" customFormat="1" ht="102">
      <c r="A14" s="244" t="s">
        <v>724</v>
      </c>
      <c r="B14" s="423" t="str">
        <f>IFERROR(VLOOKUP($A14,Référentiel_de_Compétences!$B$7:$E$700,2,0),"")</f>
        <v>D. Excellence opérationnelle Expertise transverse</v>
      </c>
      <c r="C14" s="671" t="s">
        <v>2130</v>
      </c>
      <c r="D14" s="671" t="s">
        <v>2137</v>
      </c>
      <c r="E14" s="671" t="s">
        <v>1494</v>
      </c>
      <c r="F14" s="432" t="s">
        <v>1996</v>
      </c>
      <c r="G14" s="470"/>
    </row>
    <row r="15" spans="1:7" s="248" customFormat="1" ht="85">
      <c r="A15" s="244" t="s">
        <v>729</v>
      </c>
      <c r="B15" s="423" t="str">
        <f>IFERROR(VLOOKUP($A15,Référentiel_de_Compétences!$B$7:$E$700,2,0),"")</f>
        <v>D. Excellence opérationnelle Expertise transverse</v>
      </c>
      <c r="C15" s="671" t="s">
        <v>184</v>
      </c>
      <c r="D15" s="671" t="s">
        <v>2136</v>
      </c>
      <c r="E15" s="671" t="s">
        <v>1506</v>
      </c>
      <c r="F15" s="432" t="s">
        <v>1996</v>
      </c>
      <c r="G15" s="470"/>
    </row>
    <row r="16" spans="1:7" s="248" customFormat="1" ht="102">
      <c r="A16" s="244" t="s">
        <v>736</v>
      </c>
      <c r="B16" s="423" t="str">
        <f>IFERROR(VLOOKUP($A16,Référentiel_de_Compétences!$B$7:$E$700,2,0),"")</f>
        <v>D. Excellence opérationnelle Expertise transverse</v>
      </c>
      <c r="C16" s="671" t="s">
        <v>193</v>
      </c>
      <c r="D16" s="671" t="s">
        <v>2223</v>
      </c>
      <c r="E16" s="671" t="s">
        <v>1551</v>
      </c>
      <c r="F16" s="432" t="s">
        <v>1996</v>
      </c>
      <c r="G16" s="470"/>
    </row>
    <row r="17" spans="1:9" s="248" customFormat="1" ht="51">
      <c r="A17" s="244" t="s">
        <v>737</v>
      </c>
      <c r="B17" s="423" t="str">
        <f>IFERROR(VLOOKUP($A17,Référentiel_de_Compétences!$B$7:$E$700,2,0),"")</f>
        <v>D. Excellence opérationnelle Expertise transverse</v>
      </c>
      <c r="C17" s="671" t="s">
        <v>155</v>
      </c>
      <c r="D17" s="671" t="s">
        <v>2185</v>
      </c>
      <c r="E17" s="671" t="s">
        <v>2186</v>
      </c>
      <c r="F17" s="432" t="s">
        <v>1996</v>
      </c>
      <c r="G17" s="470"/>
    </row>
    <row r="18" spans="1:9" s="248" customFormat="1" ht="68">
      <c r="A18" s="244" t="s">
        <v>905</v>
      </c>
      <c r="B18" s="423" t="str">
        <f>IFERROR(VLOOKUP($A18,Référentiel_de_Compétences!$B$7:$E$700,2,0),"")</f>
        <v>Y. Compétences comportementales</v>
      </c>
      <c r="C18" s="671" t="s">
        <v>2129</v>
      </c>
      <c r="D18" s="671" t="s">
        <v>2134</v>
      </c>
      <c r="E18" s="671" t="s">
        <v>1482</v>
      </c>
      <c r="F18" s="432" t="s">
        <v>1996</v>
      </c>
      <c r="G18" s="470"/>
    </row>
    <row r="19" spans="1:9" s="248" customFormat="1" ht="68">
      <c r="A19" s="244" t="s">
        <v>906</v>
      </c>
      <c r="B19" s="423" t="str">
        <f>IFERROR(VLOOKUP($A19,Référentiel_de_Compétences!$B$7:$E$700,2,0),"")</f>
        <v>Y. Compétences comportementales</v>
      </c>
      <c r="C19" s="671" t="s">
        <v>181</v>
      </c>
      <c r="D19" s="671" t="s">
        <v>2135</v>
      </c>
      <c r="E19" s="671" t="s">
        <v>1488</v>
      </c>
      <c r="F19" s="432" t="s">
        <v>1996</v>
      </c>
      <c r="G19" s="470"/>
    </row>
    <row r="20" spans="1:9" s="248" customFormat="1" ht="51">
      <c r="A20" s="244" t="s">
        <v>908</v>
      </c>
      <c r="B20" s="423" t="str">
        <f>IFERROR(VLOOKUP($A20,Référentiel_de_Compétences!$B$7:$E$700,2,0),"")</f>
        <v>Y. Compétences comportementales</v>
      </c>
      <c r="C20" s="671" t="s">
        <v>458</v>
      </c>
      <c r="D20" s="671" t="s">
        <v>2289</v>
      </c>
      <c r="E20" s="671" t="s">
        <v>2317</v>
      </c>
      <c r="F20" s="432" t="s">
        <v>1996</v>
      </c>
      <c r="G20" s="470"/>
    </row>
    <row r="21" spans="1:9" s="248" customFormat="1" ht="34">
      <c r="A21" s="244" t="s">
        <v>916</v>
      </c>
      <c r="B21" s="423" t="str">
        <f>IFERROR(VLOOKUP($A21,Référentiel_de_Compétences!$B$7:$E$700,2,0),"")</f>
        <v>Z. Compétences Managériales</v>
      </c>
      <c r="C21" s="671" t="s">
        <v>159</v>
      </c>
      <c r="D21" s="671" t="s">
        <v>2202</v>
      </c>
      <c r="E21" s="671" t="s">
        <v>2203</v>
      </c>
      <c r="F21" s="432" t="s">
        <v>1996</v>
      </c>
      <c r="G21" s="470"/>
    </row>
    <row r="22" spans="1:9" s="248" customFormat="1" ht="85">
      <c r="A22" s="244" t="s">
        <v>917</v>
      </c>
      <c r="B22" s="423" t="str">
        <f>IFERROR(VLOOKUP($A22,Référentiel_de_Compétences!$B$7:$E$700,2,0),"")</f>
        <v>Z. Compétences Managériales</v>
      </c>
      <c r="C22" s="672" t="s">
        <v>2225</v>
      </c>
      <c r="D22" s="672" t="s">
        <v>2226</v>
      </c>
      <c r="E22" s="672" t="s">
        <v>1189</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sheetProtection algorithmName="SHA-512" hashValue="F/mDQuhWVGJaMRitzB3EKPqEuhDuQTDerxF6WieGJGaU8CaEzBatjIaGO66ow3+19qu1POpSOts9aQVPO3rx/Q==" saltValue="3DAedbzvXWsuf+cOskN0GA==" spinCount="100000" sheet="1" objects="1" scenarios="1"/>
  <autoFilter ref="A12:G22" xr:uid="{00000000-0009-0000-0000-000050000000}"/>
  <mergeCells count="1">
    <mergeCell ref="C11:G11"/>
  </mergeCells>
  <conditionalFormatting sqref="C4 C7">
    <cfRule type="containsText" dxfId="3035" priority="72" operator="containsText" text="Choisie">
      <formula>NOT(ISERROR(SEARCH("Choisie",C4)))</formula>
    </cfRule>
    <cfRule type="containsText" dxfId="3034" priority="73" operator="containsText" text="clé">
      <formula>NOT(ISERROR(SEARCH("clé",C4)))</formula>
    </cfRule>
    <cfRule type="containsText" dxfId="3033" priority="74" operator="containsText" text="UTILE">
      <formula>NOT(ISERROR(SEARCH("UTILE",C4)))</formula>
    </cfRule>
  </conditionalFormatting>
  <conditionalFormatting sqref="B23:C70 B13:B18 B20:B22">
    <cfRule type="expression" dxfId="3032" priority="54">
      <formula>$B13="Z. Compétences Managériales"</formula>
    </cfRule>
    <cfRule type="expression" dxfId="3031" priority="55">
      <formula>$B13="Y. Compétences comportementales"</formula>
    </cfRule>
    <cfRule type="expression" dxfId="3030" priority="56">
      <formula>$B13="X. Digital"</formula>
    </cfRule>
    <cfRule type="expression" dxfId="3029" priority="57">
      <formula>$B13="P.  Projet"</formula>
    </cfRule>
    <cfRule type="expression" dxfId="3028" priority="58">
      <formula>$B13="O.  Communication"</formula>
    </cfRule>
    <cfRule type="expression" dxfId="3027" priority="59">
      <formula>$B13="N .  Système d'informations"</formula>
    </cfRule>
    <cfRule type="expression" dxfId="3026" priority="60">
      <formula>$B13="M.  Marketing"</formula>
    </cfRule>
    <cfRule type="expression" dxfId="3025" priority="61">
      <formula>$B13="L.  Ressources Humaines"</formula>
    </cfRule>
    <cfRule type="expression" dxfId="3024" priority="62">
      <formula>$B13="K.  Audit / Risques"</formula>
    </cfRule>
    <cfRule type="expression" dxfId="3023" priority="63">
      <formula>$B13="J.  Administration / Services Généraux"</formula>
    </cfRule>
    <cfRule type="expression" dxfId="3022" priority="64">
      <formula>$B13="I.  Immobilier"</formula>
    </cfRule>
    <cfRule type="expression" dxfId="3021" priority="65">
      <formula>$B13="H.  Finance / Contrôle de Gestion / Comptabilité"</formula>
    </cfRule>
    <cfRule type="expression" dxfId="3020" priority="66">
      <formula>$B13="G.  Achats"</formula>
    </cfRule>
    <cfRule type="expression" dxfId="3019" priority="67">
      <formula>$B13="F.  Entreprises"</formula>
    </cfRule>
    <cfRule type="expression" dxfId="3018" priority="68">
      <formula>$B13="E. Excellence opérationnelle  Banque de détail"</formula>
    </cfRule>
    <cfRule type="expression" dxfId="3017" priority="69">
      <formula>$B13="D. Excellence opérationnelle Expertise transverse"</formula>
    </cfRule>
    <cfRule type="expression" dxfId="3016" priority="70">
      <formula>$B13="C. Gestion des risques"</formula>
    </cfRule>
    <cfRule type="expression" dxfId="3015" priority="71">
      <formula>$B13="B. Vente, Conseil"</formula>
    </cfRule>
    <cfRule type="expression" dxfId="3014" priority="75">
      <formula>$B13="A. Accueil, orientation"</formula>
    </cfRule>
  </conditionalFormatting>
  <conditionalFormatting sqref="C8 C10">
    <cfRule type="containsText" dxfId="3013" priority="51" operator="containsText" text="Choisie">
      <formula>NOT(ISERROR(SEARCH("Choisie",C8)))</formula>
    </cfRule>
    <cfRule type="containsText" dxfId="3012" priority="52" operator="containsText" text="clé">
      <formula>NOT(ISERROR(SEARCH("clé",C8)))</formula>
    </cfRule>
    <cfRule type="containsText" dxfId="3011" priority="53" operator="containsText" text="UTILE">
      <formula>NOT(ISERROR(SEARCH("UTILE",C8)))</formula>
    </cfRule>
  </conditionalFormatting>
  <conditionalFormatting sqref="F23:F25">
    <cfRule type="expression" dxfId="3010" priority="32">
      <formula>$B23="Z. Compétences Managériales"</formula>
    </cfRule>
    <cfRule type="expression" dxfId="3009" priority="33">
      <formula>$B23="Y. Compétences comportementales"</formula>
    </cfRule>
    <cfRule type="expression" dxfId="3008" priority="34">
      <formula>$B23="X. Digital"</formula>
    </cfRule>
    <cfRule type="expression" dxfId="3007" priority="35">
      <formula>$B23="P.  Projet"</formula>
    </cfRule>
    <cfRule type="expression" dxfId="3006" priority="36">
      <formula>$B23="O.  Communication"</formula>
    </cfRule>
    <cfRule type="expression" dxfId="3005" priority="37">
      <formula>$B23="N .  Système d'informations"</formula>
    </cfRule>
    <cfRule type="expression" dxfId="3004" priority="38">
      <formula>$B23="M.  Marketing"</formula>
    </cfRule>
    <cfRule type="expression" dxfId="3003" priority="39">
      <formula>$B23="L.  Ressources Humaines"</formula>
    </cfRule>
    <cfRule type="expression" dxfId="3002" priority="40">
      <formula>$B23="K.  Audit / Risques"</formula>
    </cfRule>
    <cfRule type="expression" dxfId="3001" priority="41">
      <formula>$B23="J.  Administration / Services Généraux"</formula>
    </cfRule>
    <cfRule type="expression" dxfId="3000" priority="42">
      <formula>$B23="I.  Immobilier"</formula>
    </cfRule>
    <cfRule type="expression" dxfId="2999" priority="43">
      <formula>$B23="H.  Finance / Contrôle de Gestion / Comptabilité"</formula>
    </cfRule>
    <cfRule type="expression" dxfId="2998" priority="44">
      <formula>$B23="G.  Achats"</formula>
    </cfRule>
    <cfRule type="expression" dxfId="2997" priority="45">
      <formula>$B23="F.  Entreprises"</formula>
    </cfRule>
    <cfRule type="expression" dxfId="2996" priority="46">
      <formula>$B23="E. Excellence opérationnelle  Banque de détail"</formula>
    </cfRule>
    <cfRule type="expression" dxfId="2995" priority="47">
      <formula>$B23="D. Excellence opérationnelle Expertise transverse"</formula>
    </cfRule>
    <cfRule type="expression" dxfId="2994" priority="48">
      <formula>$B23="C. Gestion des risques"</formula>
    </cfRule>
    <cfRule type="expression" dxfId="2993" priority="49">
      <formula>$B23="B. Vente, Conseil"</formula>
    </cfRule>
    <cfRule type="expression" dxfId="2992" priority="50">
      <formula>$B23="A. Accueil, orientation"</formula>
    </cfRule>
  </conditionalFormatting>
  <conditionalFormatting sqref="B19">
    <cfRule type="expression" dxfId="2991" priority="1">
      <formula>$B19="Z. Compétences Managériales"</formula>
    </cfRule>
    <cfRule type="expression" dxfId="2990" priority="2">
      <formula>$B19="Y. Compétences comportementales"</formula>
    </cfRule>
    <cfRule type="expression" dxfId="2989" priority="3">
      <formula>$B19="X. Digital"</formula>
    </cfRule>
    <cfRule type="expression" dxfId="2988" priority="4">
      <formula>$B19="P.  Projet"</formula>
    </cfRule>
    <cfRule type="expression" dxfId="2987" priority="5">
      <formula>$B19="O.  Communication"</formula>
    </cfRule>
    <cfRule type="expression" dxfId="2986" priority="6">
      <formula>$B19="N .  Système d'informations"</formula>
    </cfRule>
    <cfRule type="expression" dxfId="2985" priority="7">
      <formula>$B19="M.  Marketing"</formula>
    </cfRule>
    <cfRule type="expression" dxfId="2984" priority="8">
      <formula>$B19="L.  Ressources Humaines"</formula>
    </cfRule>
    <cfRule type="expression" dxfId="2983" priority="9">
      <formula>$B19="K.  Audit / Risques"</formula>
    </cfRule>
    <cfRule type="expression" dxfId="2982" priority="10">
      <formula>$B19="J.  Administration / Services Généraux"</formula>
    </cfRule>
    <cfRule type="expression" dxfId="2981" priority="11">
      <formula>$B19="I.  Immobilier"</formula>
    </cfRule>
    <cfRule type="expression" dxfId="2980" priority="12">
      <formula>$B19="H.  Finance / Contrôle de Gestion / Comptabilité"</formula>
    </cfRule>
    <cfRule type="expression" dxfId="2979" priority="13">
      <formula>$B19="G.  Achats"</formula>
    </cfRule>
    <cfRule type="expression" dxfId="2978" priority="14">
      <formula>$B19="F.  Entreprises"</formula>
    </cfRule>
    <cfRule type="expression" dxfId="2977" priority="15">
      <formula>$B19="E. Excellence opérationnelle  Banque de détail"</formula>
    </cfRule>
    <cfRule type="expression" dxfId="2976" priority="16">
      <formula>$B19="D. Excellence opérationnelle Expertise transverse"</formula>
    </cfRule>
    <cfRule type="expression" dxfId="2975" priority="17">
      <formula>$B19="C. Gestion des risques"</formula>
    </cfRule>
    <cfRule type="expression" dxfId="2974" priority="18">
      <formula>$B19="B. Vente, Conseil"</formula>
    </cfRule>
    <cfRule type="expression" dxfId="2973" priority="22">
      <formula>$B19="A.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Feuil16">
    <tabColor theme="5" tint="0.59999389629810485"/>
    <pageSetUpPr fitToPage="1"/>
  </sheetPr>
  <dimension ref="A1:I55"/>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17.5" style="210" bestFit="1"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2034</v>
      </c>
      <c r="E4" s="271"/>
      <c r="F4" s="271"/>
      <c r="G4" s="272" t="e">
        <f>HYPERLINK("#Matrice!"&amp;ADDRESS(3,4+MATCH(D4,Matrice!$E$3:$AOP$3,0)),"Go")</f>
        <v>#N/A</v>
      </c>
    </row>
    <row r="5" spans="1:7" s="278" customFormat="1" ht="21" customHeight="1">
      <c r="A5" s="273"/>
      <c r="B5" s="274"/>
      <c r="C5" s="275" t="s">
        <v>403</v>
      </c>
      <c r="D5" s="276" t="s">
        <v>2036</v>
      </c>
      <c r="E5" s="277"/>
      <c r="F5" s="276" t="s">
        <v>1986</v>
      </c>
      <c r="G5" s="276" t="str">
        <f ca="1">RIGHT(CELL("filename",A1),LEN(CELL("filename",A1))-SEARCH("]",CELL("filename",A1)))</f>
        <v>35465</v>
      </c>
    </row>
    <row r="6" spans="1:7" s="278" customFormat="1" ht="21" customHeight="1">
      <c r="A6" s="273"/>
      <c r="B6" s="274"/>
      <c r="C6" s="275" t="s">
        <v>404</v>
      </c>
      <c r="D6" s="276" t="s">
        <v>930</v>
      </c>
      <c r="E6" s="277"/>
      <c r="F6" s="276" t="s">
        <v>1987</v>
      </c>
      <c r="G6" s="276" t="s">
        <v>925</v>
      </c>
    </row>
    <row r="7" spans="1:7" s="248" customFormat="1" ht="11.25" customHeight="1">
      <c r="A7" s="268"/>
      <c r="B7" s="279"/>
      <c r="C7" s="284"/>
      <c r="D7" s="285"/>
      <c r="E7" s="282"/>
    </row>
    <row r="8" spans="1:7" s="248" customFormat="1" ht="16.5" customHeight="1">
      <c r="A8" s="268"/>
      <c r="B8" s="279"/>
      <c r="C8" s="269" t="s">
        <v>1988</v>
      </c>
      <c r="D8" s="321" t="s">
        <v>1991</v>
      </c>
      <c r="E8" s="375" t="s">
        <v>1989</v>
      </c>
      <c r="F8" s="271"/>
      <c r="G8" s="283"/>
    </row>
    <row r="9" spans="1:7" s="248" customFormat="1" ht="16.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41" t="s">
        <v>432</v>
      </c>
      <c r="D12" s="241" t="s">
        <v>431</v>
      </c>
      <c r="E12" s="241" t="s">
        <v>1997</v>
      </c>
      <c r="F12" s="242" t="s">
        <v>2056</v>
      </c>
      <c r="G12" s="242" t="s">
        <v>1984</v>
      </c>
    </row>
    <row r="13" spans="1:7" s="248" customFormat="1" ht="34">
      <c r="A13" s="244" t="s">
        <v>702</v>
      </c>
      <c r="B13" s="423" t="str">
        <f>IFERROR(VLOOKUP($A13,Référentiel_de_Compétences!$B$7:$E$700,2,0),"")</f>
        <v>B. Vente, Conseil</v>
      </c>
      <c r="C13" s="670" t="s">
        <v>2243</v>
      </c>
      <c r="D13" s="670" t="s">
        <v>639</v>
      </c>
      <c r="E13" s="670" t="s">
        <v>1196</v>
      </c>
      <c r="F13" s="430" t="s">
        <v>1996</v>
      </c>
      <c r="G13" s="469"/>
    </row>
    <row r="14" spans="1:7" s="248" customFormat="1" ht="102">
      <c r="A14" s="244" t="s">
        <v>724</v>
      </c>
      <c r="B14" s="423" t="str">
        <f>IFERROR(VLOOKUP($A14,Référentiel_de_Compétences!$B$7:$E$700,2,0),"")</f>
        <v>D. Excellence opérationnelle Expertise transverse</v>
      </c>
      <c r="C14" s="671" t="s">
        <v>2130</v>
      </c>
      <c r="D14" s="671" t="s">
        <v>2137</v>
      </c>
      <c r="E14" s="671" t="s">
        <v>1495</v>
      </c>
      <c r="F14" s="432" t="s">
        <v>1996</v>
      </c>
      <c r="G14" s="470"/>
    </row>
    <row r="15" spans="1:7" s="248" customFormat="1" ht="85">
      <c r="A15" s="244" t="s">
        <v>729</v>
      </c>
      <c r="B15" s="423" t="str">
        <f>IFERROR(VLOOKUP($A15,Référentiel_de_Compétences!$B$7:$E$700,2,0),"")</f>
        <v>D. Excellence opérationnelle Expertise transverse</v>
      </c>
      <c r="C15" s="671" t="s">
        <v>184</v>
      </c>
      <c r="D15" s="671" t="s">
        <v>2136</v>
      </c>
      <c r="E15" s="671" t="s">
        <v>1507</v>
      </c>
      <c r="F15" s="432" t="s">
        <v>1996</v>
      </c>
      <c r="G15" s="470"/>
    </row>
    <row r="16" spans="1:7" s="248" customFormat="1" ht="102">
      <c r="A16" s="244" t="s">
        <v>736</v>
      </c>
      <c r="B16" s="423" t="str">
        <f>IFERROR(VLOOKUP($A16,Référentiel_de_Compétences!$B$7:$E$700,2,0),"")</f>
        <v>D. Excellence opérationnelle Expertise transverse</v>
      </c>
      <c r="C16" s="671" t="s">
        <v>193</v>
      </c>
      <c r="D16" s="671" t="s">
        <v>2223</v>
      </c>
      <c r="E16" s="671" t="s">
        <v>1552</v>
      </c>
      <c r="F16" s="432" t="s">
        <v>1996</v>
      </c>
      <c r="G16" s="470"/>
    </row>
    <row r="17" spans="1:9" s="248" customFormat="1" ht="119">
      <c r="A17" s="244" t="s">
        <v>737</v>
      </c>
      <c r="B17" s="423" t="str">
        <f>IFERROR(VLOOKUP($A17,Référentiel_de_Compétences!$B$7:$E$700,2,0),"")</f>
        <v>D. Excellence opérationnelle Expertise transverse</v>
      </c>
      <c r="C17" s="671" t="s">
        <v>31</v>
      </c>
      <c r="D17" s="671" t="s">
        <v>2132</v>
      </c>
      <c r="E17" s="671" t="s">
        <v>1140</v>
      </c>
      <c r="F17" s="432" t="s">
        <v>1996</v>
      </c>
      <c r="G17" s="470"/>
    </row>
    <row r="18" spans="1:9" s="248" customFormat="1" ht="51">
      <c r="A18" s="244" t="s">
        <v>905</v>
      </c>
      <c r="B18" s="423" t="str">
        <f>IFERROR(VLOOKUP($A18,Référentiel_de_Compétences!$B$7:$E$700,2,0),"")</f>
        <v>Y. Compétences comportementales</v>
      </c>
      <c r="C18" s="671" t="s">
        <v>155</v>
      </c>
      <c r="D18" s="671" t="s">
        <v>2185</v>
      </c>
      <c r="E18" s="671" t="s">
        <v>2187</v>
      </c>
      <c r="F18" s="432" t="s">
        <v>1996</v>
      </c>
      <c r="G18" s="470"/>
    </row>
    <row r="19" spans="1:9" s="248" customFormat="1" ht="68">
      <c r="A19" s="244" t="s">
        <v>906</v>
      </c>
      <c r="B19" s="423" t="str">
        <f>IFERROR(VLOOKUP($A19,Référentiel_de_Compétences!$B$7:$E$700,2,0),"")</f>
        <v>Y. Compétences comportementales</v>
      </c>
      <c r="C19" s="671" t="s">
        <v>2129</v>
      </c>
      <c r="D19" s="671" t="s">
        <v>2134</v>
      </c>
      <c r="E19" s="671" t="s">
        <v>1483</v>
      </c>
      <c r="F19" s="432" t="s">
        <v>1996</v>
      </c>
      <c r="G19" s="470"/>
    </row>
    <row r="20" spans="1:9" s="248" customFormat="1" ht="68">
      <c r="A20" s="244" t="s">
        <v>908</v>
      </c>
      <c r="B20" s="423" t="str">
        <f>IFERROR(VLOOKUP($A20,Référentiel_de_Compétences!$B$7:$E$700,2,0),"")</f>
        <v>Y. Compétences comportementales</v>
      </c>
      <c r="C20" s="671" t="s">
        <v>181</v>
      </c>
      <c r="D20" s="671" t="s">
        <v>2135</v>
      </c>
      <c r="E20" s="671" t="s">
        <v>1489</v>
      </c>
      <c r="F20" s="432" t="s">
        <v>1996</v>
      </c>
      <c r="G20" s="470"/>
    </row>
    <row r="21" spans="1:9" s="248" customFormat="1" ht="51">
      <c r="A21" s="244" t="s">
        <v>916</v>
      </c>
      <c r="B21" s="423" t="str">
        <f>IFERROR(VLOOKUP($A21,Référentiel_de_Compétences!$B$7:$E$700,2,0),"")</f>
        <v>Z. Compétences Managériales</v>
      </c>
      <c r="C21" s="671" t="s">
        <v>458</v>
      </c>
      <c r="D21" s="671" t="s">
        <v>2289</v>
      </c>
      <c r="E21" s="671" t="s">
        <v>1433</v>
      </c>
      <c r="F21" s="432" t="s">
        <v>1996</v>
      </c>
      <c r="G21" s="470"/>
    </row>
    <row r="22" spans="1:9" s="248" customFormat="1" ht="34">
      <c r="A22" s="244" t="s">
        <v>917</v>
      </c>
      <c r="B22" s="423" t="str">
        <f>IFERROR(VLOOKUP($A22,Référentiel_de_Compétences!$B$7:$E$700,2,0),"")</f>
        <v>Z. Compétences Managériales</v>
      </c>
      <c r="C22" s="672" t="s">
        <v>159</v>
      </c>
      <c r="D22" s="672" t="s">
        <v>2202</v>
      </c>
      <c r="E22" s="672" t="s">
        <v>2204</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sheetProtection algorithmName="SHA-512" hashValue="NMGuxQ/Qb0kzrqBldc33XSTwJJd+9bBc9ZzcsnfE+d+NNM/LlX1LsRqOzJPK09FNRSiqnVoxX4sbE2Aly0Tubg==" saltValue="mQmiJfAcuFrfe03kZ4F//g==" spinCount="100000" sheet="1" objects="1" scenarios="1"/>
  <autoFilter ref="A12:G22" xr:uid="{00000000-0009-0000-0000-000051000000}"/>
  <mergeCells count="1">
    <mergeCell ref="C11:G11"/>
  </mergeCells>
  <conditionalFormatting sqref="C4 C7">
    <cfRule type="containsText" dxfId="2972" priority="50" operator="containsText" text="Choisie">
      <formula>NOT(ISERROR(SEARCH("Choisie",C4)))</formula>
    </cfRule>
    <cfRule type="containsText" dxfId="2971" priority="51" operator="containsText" text="clé">
      <formula>NOT(ISERROR(SEARCH("clé",C4)))</formula>
    </cfRule>
    <cfRule type="containsText" dxfId="2970" priority="52" operator="containsText" text="UTILE">
      <formula>NOT(ISERROR(SEARCH("UTILE",C4)))</formula>
    </cfRule>
  </conditionalFormatting>
  <conditionalFormatting sqref="B23:C70 B13:B22">
    <cfRule type="expression" dxfId="2969" priority="32">
      <formula>$B13="Z. Compétences Managériales"</formula>
    </cfRule>
    <cfRule type="expression" dxfId="2968" priority="33">
      <formula>$B13="Y. Compétences comportementales"</formula>
    </cfRule>
    <cfRule type="expression" dxfId="2967" priority="34">
      <formula>$B13="X. Digital"</formula>
    </cfRule>
    <cfRule type="expression" dxfId="2966" priority="35">
      <formula>$B13="P.  Projet"</formula>
    </cfRule>
    <cfRule type="expression" dxfId="2965" priority="36">
      <formula>$B13="O.  Communication"</formula>
    </cfRule>
    <cfRule type="expression" dxfId="2964" priority="37">
      <formula>$B13="N .  Système d'informations"</formula>
    </cfRule>
    <cfRule type="expression" dxfId="2963" priority="38">
      <formula>$B13="M.  Marketing"</formula>
    </cfRule>
    <cfRule type="expression" dxfId="2962" priority="39">
      <formula>$B13="L.  Ressources Humaines"</formula>
    </cfRule>
    <cfRule type="expression" dxfId="2961" priority="40">
      <formula>$B13="K.  Audit / Risques"</formula>
    </cfRule>
    <cfRule type="expression" dxfId="2960" priority="41">
      <formula>$B13="J.  Administration / Services Généraux"</formula>
    </cfRule>
    <cfRule type="expression" dxfId="2959" priority="42">
      <formula>$B13="I.  Immobilier"</formula>
    </cfRule>
    <cfRule type="expression" dxfId="2958" priority="43">
      <formula>$B13="H.  Finance / Contrôle de Gestion / Comptabilité"</formula>
    </cfRule>
    <cfRule type="expression" dxfId="2957" priority="44">
      <formula>$B13="G.  Achats"</formula>
    </cfRule>
    <cfRule type="expression" dxfId="2956" priority="45">
      <formula>$B13="F.  Entreprises"</formula>
    </cfRule>
    <cfRule type="expression" dxfId="2955" priority="46">
      <formula>$B13="E. Excellence opérationnelle  Banque de détail"</formula>
    </cfRule>
    <cfRule type="expression" dxfId="2954" priority="47">
      <formula>$B13="D. Excellence opérationnelle Expertise transverse"</formula>
    </cfRule>
    <cfRule type="expression" dxfId="2953" priority="48">
      <formula>$B13="C. Gestion des risques"</formula>
    </cfRule>
    <cfRule type="expression" dxfId="2952" priority="49">
      <formula>$B13="B. Vente, Conseil"</formula>
    </cfRule>
    <cfRule type="expression" dxfId="2951" priority="53">
      <formula>$B13="A. Accueil, orientation"</formula>
    </cfRule>
  </conditionalFormatting>
  <conditionalFormatting sqref="C8 C10">
    <cfRule type="containsText" dxfId="2950" priority="29" operator="containsText" text="Choisie">
      <formula>NOT(ISERROR(SEARCH("Choisie",C8)))</formula>
    </cfRule>
    <cfRule type="containsText" dxfId="2949" priority="30" operator="containsText" text="clé">
      <formula>NOT(ISERROR(SEARCH("clé",C8)))</formula>
    </cfRule>
    <cfRule type="containsText" dxfId="2948" priority="31" operator="containsText" text="UTILE">
      <formula>NOT(ISERROR(SEARCH("UTILE",C8)))</formula>
    </cfRule>
  </conditionalFormatting>
  <conditionalFormatting sqref="F23:F25">
    <cfRule type="expression" dxfId="2947" priority="10">
      <formula>$B23="Z. Compétences Managériales"</formula>
    </cfRule>
    <cfRule type="expression" dxfId="2946" priority="11">
      <formula>$B23="Y. Compétences comportementales"</formula>
    </cfRule>
    <cfRule type="expression" dxfId="2945" priority="12">
      <formula>$B23="X. Digital"</formula>
    </cfRule>
    <cfRule type="expression" dxfId="2944" priority="13">
      <formula>$B23="P.  Projet"</formula>
    </cfRule>
    <cfRule type="expression" dxfId="2943" priority="14">
      <formula>$B23="O.  Communication"</formula>
    </cfRule>
    <cfRule type="expression" dxfId="2942" priority="15">
      <formula>$B23="N .  Système d'informations"</formula>
    </cfRule>
    <cfRule type="expression" dxfId="2941" priority="16">
      <formula>$B23="M.  Marketing"</formula>
    </cfRule>
    <cfRule type="expression" dxfId="2940" priority="17">
      <formula>$B23="L.  Ressources Humaines"</formula>
    </cfRule>
    <cfRule type="expression" dxfId="2939" priority="18">
      <formula>$B23="K.  Audit / Risques"</formula>
    </cfRule>
    <cfRule type="expression" dxfId="2938" priority="19">
      <formula>$B23="J.  Administration / Services Généraux"</formula>
    </cfRule>
    <cfRule type="expression" dxfId="2937" priority="20">
      <formula>$B23="I.  Immobilier"</formula>
    </cfRule>
    <cfRule type="expression" dxfId="2936" priority="21">
      <formula>$B23="H.  Finance / Contrôle de Gestion / Comptabilité"</formula>
    </cfRule>
    <cfRule type="expression" dxfId="2935" priority="22">
      <formula>$B23="G.  Achats"</formula>
    </cfRule>
    <cfRule type="expression" dxfId="2934" priority="23">
      <formula>$B23="F.  Entreprises"</formula>
    </cfRule>
    <cfRule type="expression" dxfId="2933" priority="24">
      <formula>$B23="E. Excellence opérationnelle  Banque de détail"</formula>
    </cfRule>
    <cfRule type="expression" dxfId="2932" priority="25">
      <formula>$B23="D. Excellence opérationnelle Expertise transverse"</formula>
    </cfRule>
    <cfRule type="expression" dxfId="2931" priority="26">
      <formula>$B23="C. Gestion des risques"</formula>
    </cfRule>
    <cfRule type="expression" dxfId="2930" priority="27">
      <formula>$B23="B. Vente, Conseil"</formula>
    </cfRule>
    <cfRule type="expression" dxfId="2929" priority="28">
      <formula>$B23="A.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Feuil17">
    <tabColor theme="5" tint="0.59999389629810485"/>
    <pageSetUpPr fitToPage="1"/>
  </sheetPr>
  <dimension ref="A1:I55"/>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23.33203125" style="208" bestFit="1"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2061</v>
      </c>
    </row>
    <row r="3" spans="1:7" ht="18" customHeight="1">
      <c r="D3" s="212"/>
    </row>
    <row r="4" spans="1:7" s="248" customFormat="1" ht="21" customHeight="1">
      <c r="A4" s="268"/>
      <c r="B4" s="231"/>
      <c r="C4" s="269" t="s">
        <v>1985</v>
      </c>
      <c r="D4" s="270" t="s">
        <v>2035</v>
      </c>
      <c r="E4" s="271"/>
      <c r="F4" s="271"/>
      <c r="G4" s="272" t="e">
        <f>HYPERLINK("#Matrice!"&amp;ADDRESS(3,4+MATCH(D4,Matrice!$E$3:$AOP$3,0)),"Go")</f>
        <v>#N/A</v>
      </c>
    </row>
    <row r="5" spans="1:7" s="278" customFormat="1" ht="21" customHeight="1">
      <c r="A5" s="273"/>
      <c r="B5" s="274"/>
      <c r="C5" s="275" t="s">
        <v>403</v>
      </c>
      <c r="D5" s="276" t="s">
        <v>2036</v>
      </c>
      <c r="E5" s="277"/>
      <c r="F5" s="276" t="s">
        <v>1986</v>
      </c>
      <c r="G5" s="276" t="str">
        <f ca="1">RIGHT(CELL("filename",A1),LEN(CELL("filename",A1))-SEARCH("]",CELL("filename",A1)))</f>
        <v>35466</v>
      </c>
    </row>
    <row r="6" spans="1:7" s="278" customFormat="1" ht="21" customHeight="1">
      <c r="A6" s="273"/>
      <c r="B6" s="274"/>
      <c r="C6" s="275" t="s">
        <v>404</v>
      </c>
      <c r="D6" s="276" t="s">
        <v>930</v>
      </c>
      <c r="E6" s="277"/>
      <c r="F6" s="276" t="s">
        <v>1987</v>
      </c>
      <c r="G6" s="276" t="s">
        <v>926</v>
      </c>
    </row>
    <row r="7" spans="1:7" s="248" customFormat="1" ht="8.25" customHeight="1">
      <c r="A7" s="268"/>
      <c r="B7" s="279"/>
      <c r="C7" s="284"/>
      <c r="D7" s="285"/>
      <c r="E7" s="282"/>
    </row>
    <row r="8" spans="1:7" s="248" customFormat="1" ht="18.75" customHeight="1">
      <c r="A8" s="268"/>
      <c r="B8" s="279"/>
      <c r="C8" s="269" t="s">
        <v>1988</v>
      </c>
      <c r="D8" s="321"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
      <c r="A12" s="239" t="s">
        <v>959</v>
      </c>
      <c r="B12" s="240" t="s">
        <v>1982</v>
      </c>
      <c r="C12" s="241" t="s">
        <v>432</v>
      </c>
      <c r="D12" s="241" t="s">
        <v>431</v>
      </c>
      <c r="E12" s="241" t="s">
        <v>1997</v>
      </c>
      <c r="F12" s="242" t="s">
        <v>2056</v>
      </c>
      <c r="G12" s="242" t="s">
        <v>1984</v>
      </c>
    </row>
    <row r="13" spans="1:7" s="248" customFormat="1" ht="34">
      <c r="A13" s="244" t="s">
        <v>702</v>
      </c>
      <c r="B13" s="423" t="str">
        <f>IFERROR(VLOOKUP($A13,Référentiel_de_Compétences!$B$7:$E$700,2,0),"")</f>
        <v>B. Vente, Conseil</v>
      </c>
      <c r="C13" s="670" t="s">
        <v>2243</v>
      </c>
      <c r="D13" s="670" t="s">
        <v>639</v>
      </c>
      <c r="E13" s="670" t="s">
        <v>1197</v>
      </c>
      <c r="F13" s="430" t="s">
        <v>1996</v>
      </c>
      <c r="G13" s="469"/>
    </row>
    <row r="14" spans="1:7" s="248" customFormat="1" ht="102">
      <c r="A14" s="244" t="s">
        <v>724</v>
      </c>
      <c r="B14" s="423" t="str">
        <f>IFERROR(VLOOKUP($A14,Référentiel_de_Compétences!$B$7:$E$700,2,0),"")</f>
        <v>D. Excellence opérationnelle Expertise transverse</v>
      </c>
      <c r="C14" s="671" t="s">
        <v>2130</v>
      </c>
      <c r="D14" s="671" t="s">
        <v>2137</v>
      </c>
      <c r="E14" s="671" t="s">
        <v>1496</v>
      </c>
      <c r="F14" s="432" t="s">
        <v>1996</v>
      </c>
      <c r="G14" s="470"/>
    </row>
    <row r="15" spans="1:7" s="248" customFormat="1" ht="85">
      <c r="A15" s="244" t="s">
        <v>729</v>
      </c>
      <c r="B15" s="423" t="str">
        <f>IFERROR(VLOOKUP($A15,Référentiel_de_Compétences!$B$7:$E$700,2,0),"")</f>
        <v>D. Excellence opérationnelle Expertise transverse</v>
      </c>
      <c r="C15" s="671" t="s">
        <v>184</v>
      </c>
      <c r="D15" s="671" t="s">
        <v>2136</v>
      </c>
      <c r="E15" s="671" t="s">
        <v>1508</v>
      </c>
      <c r="F15" s="432" t="s">
        <v>1996</v>
      </c>
      <c r="G15" s="470"/>
    </row>
    <row r="16" spans="1:7" s="248" customFormat="1" ht="102">
      <c r="A16" s="244" t="s">
        <v>736</v>
      </c>
      <c r="B16" s="423" t="str">
        <f>IFERROR(VLOOKUP($A16,Référentiel_de_Compétences!$B$7:$E$700,2,0),"")</f>
        <v>D. Excellence opérationnelle Expertise transverse</v>
      </c>
      <c r="C16" s="671" t="s">
        <v>193</v>
      </c>
      <c r="D16" s="671" t="s">
        <v>2223</v>
      </c>
      <c r="E16" s="671" t="s">
        <v>1553</v>
      </c>
      <c r="F16" s="432" t="s">
        <v>1996</v>
      </c>
      <c r="G16" s="470"/>
    </row>
    <row r="17" spans="1:9" s="248" customFormat="1" ht="119">
      <c r="A17" s="244" t="s">
        <v>737</v>
      </c>
      <c r="B17" s="423" t="str">
        <f>IFERROR(VLOOKUP($A17,Référentiel_de_Compétences!$B$7:$E$700,2,0),"")</f>
        <v>D. Excellence opérationnelle Expertise transverse</v>
      </c>
      <c r="C17" s="671" t="s">
        <v>31</v>
      </c>
      <c r="D17" s="671" t="s">
        <v>2132</v>
      </c>
      <c r="E17" s="671" t="s">
        <v>1141</v>
      </c>
      <c r="F17" s="432" t="s">
        <v>1996</v>
      </c>
      <c r="G17" s="470"/>
    </row>
    <row r="18" spans="1:9" s="248" customFormat="1" ht="102">
      <c r="A18" s="244" t="s">
        <v>905</v>
      </c>
      <c r="B18" s="423" t="str">
        <f>IFERROR(VLOOKUP($A18,Référentiel_de_Compétences!$B$7:$E$700,2,0),"")</f>
        <v>Y. Compétences comportementales</v>
      </c>
      <c r="C18" s="671" t="s">
        <v>2188</v>
      </c>
      <c r="D18" s="671" t="s">
        <v>2290</v>
      </c>
      <c r="E18" s="671" t="s">
        <v>2191</v>
      </c>
      <c r="F18" s="432" t="s">
        <v>1996</v>
      </c>
      <c r="G18" s="470"/>
    </row>
    <row r="19" spans="1:9" s="248" customFormat="1" ht="68">
      <c r="A19" s="244" t="s">
        <v>906</v>
      </c>
      <c r="B19" s="423" t="str">
        <f>IFERROR(VLOOKUP($A19,Référentiel_de_Compétences!$B$7:$E$700,2,0),"")</f>
        <v>Y. Compétences comportementales</v>
      </c>
      <c r="C19" s="671" t="s">
        <v>2129</v>
      </c>
      <c r="D19" s="671" t="s">
        <v>2134</v>
      </c>
      <c r="E19" s="671" t="s">
        <v>1484</v>
      </c>
      <c r="F19" s="432" t="s">
        <v>1996</v>
      </c>
      <c r="G19" s="470"/>
    </row>
    <row r="20" spans="1:9" s="248" customFormat="1" ht="68">
      <c r="A20" s="244" t="s">
        <v>908</v>
      </c>
      <c r="B20" s="423" t="str">
        <f>IFERROR(VLOOKUP($A20,Référentiel_de_Compétences!$B$7:$E$700,2,0),"")</f>
        <v>Y. Compétences comportementales</v>
      </c>
      <c r="C20" s="671" t="s">
        <v>181</v>
      </c>
      <c r="D20" s="671" t="s">
        <v>2135</v>
      </c>
      <c r="E20" s="671" t="s">
        <v>1490</v>
      </c>
      <c r="F20" s="432" t="s">
        <v>1996</v>
      </c>
      <c r="G20" s="470"/>
    </row>
    <row r="21" spans="1:9" s="248" customFormat="1" ht="51">
      <c r="A21" s="244" t="s">
        <v>916</v>
      </c>
      <c r="B21" s="423" t="str">
        <f>IFERROR(VLOOKUP($A21,Référentiel_de_Compétences!$B$7:$E$700,2,0),"")</f>
        <v>Z. Compétences Managériales</v>
      </c>
      <c r="C21" s="671" t="s">
        <v>458</v>
      </c>
      <c r="D21" s="671" t="s">
        <v>2289</v>
      </c>
      <c r="E21" s="671" t="s">
        <v>1434</v>
      </c>
      <c r="F21" s="432" t="s">
        <v>1996</v>
      </c>
      <c r="G21" s="470"/>
    </row>
    <row r="22" spans="1:9" s="248" customFormat="1" ht="34">
      <c r="A22" s="244" t="s">
        <v>2111</v>
      </c>
      <c r="B22" s="423" t="str">
        <f>IFERROR(VLOOKUP($A22,Référentiel_de_Compétences!$B$7:$E$700,2,0),"")</f>
        <v>Z. Compétences Managériales</v>
      </c>
      <c r="C22" s="672" t="s">
        <v>159</v>
      </c>
      <c r="D22" s="672" t="s">
        <v>2202</v>
      </c>
      <c r="E22" s="672" t="s">
        <v>2205</v>
      </c>
      <c r="F22" s="434" t="s">
        <v>1996</v>
      </c>
      <c r="G22" s="471"/>
    </row>
    <row r="23" spans="1:9" ht="27.75" customHeight="1">
      <c r="C23" s="260" t="s">
        <v>1992</v>
      </c>
      <c r="D23" s="261"/>
      <c r="E23" s="379"/>
      <c r="F23" s="260" t="s">
        <v>1992</v>
      </c>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row r="31" spans="1:9">
      <c r="E31" s="379"/>
    </row>
    <row r="32" spans="1:9">
      <c r="E32" s="379"/>
    </row>
    <row r="33" spans="5:5">
      <c r="E33" s="379"/>
    </row>
    <row r="34" spans="5:5">
      <c r="E34" s="379"/>
    </row>
    <row r="35" spans="5:5">
      <c r="E35" s="379"/>
    </row>
    <row r="36" spans="5:5">
      <c r="E36" s="379"/>
    </row>
    <row r="37" spans="5:5">
      <c r="E37" s="379"/>
    </row>
    <row r="38" spans="5:5">
      <c r="E38" s="379"/>
    </row>
    <row r="39" spans="5:5">
      <c r="E39" s="379"/>
    </row>
    <row r="40" spans="5:5">
      <c r="E40" s="379"/>
    </row>
    <row r="41" spans="5:5">
      <c r="E41" s="379"/>
    </row>
    <row r="42" spans="5:5">
      <c r="E42" s="379"/>
    </row>
    <row r="43" spans="5:5">
      <c r="E43" s="379"/>
    </row>
    <row r="44" spans="5:5">
      <c r="E44" s="379"/>
    </row>
    <row r="45" spans="5:5">
      <c r="E45" s="379"/>
    </row>
    <row r="46" spans="5:5">
      <c r="E46" s="379"/>
    </row>
    <row r="47" spans="5:5">
      <c r="E47" s="379"/>
    </row>
    <row r="48" spans="5:5">
      <c r="E48" s="379"/>
    </row>
    <row r="49" spans="5:5">
      <c r="E49" s="379"/>
    </row>
    <row r="50" spans="5:5">
      <c r="E50" s="379"/>
    </row>
    <row r="51" spans="5:5">
      <c r="E51" s="379"/>
    </row>
    <row r="52" spans="5:5">
      <c r="E52" s="379"/>
    </row>
    <row r="53" spans="5:5">
      <c r="E53" s="379"/>
    </row>
    <row r="54" spans="5:5">
      <c r="E54" s="379"/>
    </row>
    <row r="55" spans="5:5">
      <c r="E55" s="379"/>
    </row>
  </sheetData>
  <sheetProtection algorithmName="SHA-512" hashValue="joXUfW4QLR5BuUIcOAtjFpA73PgsBOMJGr9zxCYnMrJooCM+BKaj8OaPEyAeYlOvQENWiaJo2hG3xVqlqckQ/Q==" saltValue="Zj0RA/CkOGhOFOiNNVsSyA==" spinCount="100000" sheet="1" objects="1" scenarios="1"/>
  <autoFilter ref="A12:G22" xr:uid="{00000000-0009-0000-0000-000052000000}"/>
  <mergeCells count="1">
    <mergeCell ref="C11:G11"/>
  </mergeCells>
  <conditionalFormatting sqref="C4 C7">
    <cfRule type="containsText" dxfId="2928" priority="50" operator="containsText" text="Choisie">
      <formula>NOT(ISERROR(SEARCH("Choisie",C4)))</formula>
    </cfRule>
    <cfRule type="containsText" dxfId="2927" priority="51" operator="containsText" text="clé">
      <formula>NOT(ISERROR(SEARCH("clé",C4)))</formula>
    </cfRule>
    <cfRule type="containsText" dxfId="2926" priority="52" operator="containsText" text="UTILE">
      <formula>NOT(ISERROR(SEARCH("UTILE",C4)))</formula>
    </cfRule>
  </conditionalFormatting>
  <conditionalFormatting sqref="B23:C70 B13:B22">
    <cfRule type="expression" dxfId="2925" priority="32">
      <formula>$B13="Z. Compétences Managériales"</formula>
    </cfRule>
    <cfRule type="expression" dxfId="2924" priority="33">
      <formula>$B13="Y. Compétences comportementales"</formula>
    </cfRule>
    <cfRule type="expression" dxfId="2923" priority="34">
      <formula>$B13="X. Digital"</formula>
    </cfRule>
    <cfRule type="expression" dxfId="2922" priority="35">
      <formula>$B13="P.  Projet"</formula>
    </cfRule>
    <cfRule type="expression" dxfId="2921" priority="36">
      <formula>$B13="O.  Communication"</formula>
    </cfRule>
    <cfRule type="expression" dxfId="2920" priority="37">
      <formula>$B13="N .  Système d'informations"</formula>
    </cfRule>
    <cfRule type="expression" dxfId="2919" priority="38">
      <formula>$B13="M.  Marketing"</formula>
    </cfRule>
    <cfRule type="expression" dxfId="2918" priority="39">
      <formula>$B13="L.  Ressources Humaines"</formula>
    </cfRule>
    <cfRule type="expression" dxfId="2917" priority="40">
      <formula>$B13="K.  Audit / Risques"</formula>
    </cfRule>
    <cfRule type="expression" dxfId="2916" priority="41">
      <formula>$B13="J.  Administration / Services Généraux"</formula>
    </cfRule>
    <cfRule type="expression" dxfId="2915" priority="42">
      <formula>$B13="I.  Immobilier"</formula>
    </cfRule>
    <cfRule type="expression" dxfId="2914" priority="43">
      <formula>$B13="H.  Finance / Contrôle de Gestion / Comptabilité"</formula>
    </cfRule>
    <cfRule type="expression" dxfId="2913" priority="44">
      <formula>$B13="G.  Achats"</formula>
    </cfRule>
    <cfRule type="expression" dxfId="2912" priority="45">
      <formula>$B13="F.  Entreprises"</formula>
    </cfRule>
    <cfRule type="expression" dxfId="2911" priority="46">
      <formula>$B13="E. Excellence opérationnelle  Banque de détail"</formula>
    </cfRule>
    <cfRule type="expression" dxfId="2910" priority="47">
      <formula>$B13="D. Excellence opérationnelle Expertise transverse"</formula>
    </cfRule>
    <cfRule type="expression" dxfId="2909" priority="48">
      <formula>$B13="C. Gestion des risques"</formula>
    </cfRule>
    <cfRule type="expression" dxfId="2908" priority="49">
      <formula>$B13="B. Vente, Conseil"</formula>
    </cfRule>
    <cfRule type="expression" dxfId="2907" priority="53">
      <formula>$B13="A. Accueil, orientation"</formula>
    </cfRule>
  </conditionalFormatting>
  <conditionalFormatting sqref="C8 C10">
    <cfRule type="containsText" dxfId="2906" priority="29" operator="containsText" text="Choisie">
      <formula>NOT(ISERROR(SEARCH("Choisie",C8)))</formula>
    </cfRule>
    <cfRule type="containsText" dxfId="2905" priority="30" operator="containsText" text="clé">
      <formula>NOT(ISERROR(SEARCH("clé",C8)))</formula>
    </cfRule>
    <cfRule type="containsText" dxfId="2904" priority="31" operator="containsText" text="UTILE">
      <formula>NOT(ISERROR(SEARCH("UTILE",C8)))</formula>
    </cfRule>
  </conditionalFormatting>
  <conditionalFormatting sqref="F23:F25">
    <cfRule type="expression" dxfId="2903" priority="10">
      <formula>$B23="Z. Compétences Managériales"</formula>
    </cfRule>
    <cfRule type="expression" dxfId="2902" priority="11">
      <formula>$B23="Y. Compétences comportementales"</formula>
    </cfRule>
    <cfRule type="expression" dxfId="2901" priority="12">
      <formula>$B23="X. Digital"</formula>
    </cfRule>
    <cfRule type="expression" dxfId="2900" priority="13">
      <formula>$B23="P.  Projet"</formula>
    </cfRule>
    <cfRule type="expression" dxfId="2899" priority="14">
      <formula>$B23="O.  Communication"</formula>
    </cfRule>
    <cfRule type="expression" dxfId="2898" priority="15">
      <formula>$B23="N .  Système d'informations"</formula>
    </cfRule>
    <cfRule type="expression" dxfId="2897" priority="16">
      <formula>$B23="M.  Marketing"</formula>
    </cfRule>
    <cfRule type="expression" dxfId="2896" priority="17">
      <formula>$B23="L.  Ressources Humaines"</formula>
    </cfRule>
    <cfRule type="expression" dxfId="2895" priority="18">
      <formula>$B23="K.  Audit / Risques"</formula>
    </cfRule>
    <cfRule type="expression" dxfId="2894" priority="19">
      <formula>$B23="J.  Administration / Services Généraux"</formula>
    </cfRule>
    <cfRule type="expression" dxfId="2893" priority="20">
      <formula>$B23="I.  Immobilier"</formula>
    </cfRule>
    <cfRule type="expression" dxfId="2892" priority="21">
      <formula>$B23="H.  Finance / Contrôle de Gestion / Comptabilité"</formula>
    </cfRule>
    <cfRule type="expression" dxfId="2891" priority="22">
      <formula>$B23="G.  Achats"</formula>
    </cfRule>
    <cfRule type="expression" dxfId="2890" priority="23">
      <formula>$B23="F.  Entreprises"</formula>
    </cfRule>
    <cfRule type="expression" dxfId="2889" priority="24">
      <formula>$B23="E. Excellence opérationnelle  Banque de détail"</formula>
    </cfRule>
    <cfRule type="expression" dxfId="2888" priority="25">
      <formula>$B23="D. Excellence opérationnelle Expertise transverse"</formula>
    </cfRule>
    <cfRule type="expression" dxfId="2887" priority="26">
      <formula>$B23="C. Gestion des risques"</formula>
    </cfRule>
    <cfRule type="expression" dxfId="2886" priority="27">
      <formula>$B23="B. Vente, Conseil"</formula>
    </cfRule>
    <cfRule type="expression" dxfId="2885" priority="28">
      <formula>$B23="A. Accueil, orientation"</formula>
    </cfRule>
  </conditionalFormatting>
  <printOptions horizontalCentered="1"/>
  <pageMargins left="0.23622047244094491" right="0.23622047244094491" top="0.74803149606299213" bottom="0.74803149606299213" header="0" footer="0"/>
  <pageSetup paperSize="9" scale="69" orientation="portrait" r:id="rId1"/>
  <headerFooter>
    <oddFooter>&amp;C&amp;1#&amp;"Calibri"&amp;10&amp;K0078D7C1 - Interne</oddFoot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Feuil19">
    <tabColor theme="5" tint="0.59999389629810485"/>
    <pageSetUpPr fitToPage="1"/>
  </sheetPr>
  <dimension ref="A1:I55"/>
  <sheetViews>
    <sheetView showGridLines="0" topLeftCell="C1" zoomScale="90" zoomScaleNormal="90" workbookViewId="0">
      <selection activeCell="D13" sqref="D13"/>
    </sheetView>
  </sheetViews>
  <sheetFormatPr baseColWidth="10" defaultColWidth="11.5" defaultRowHeight="14" outlineLevelCol="1"/>
  <cols>
    <col min="1" max="1" width="11.5" style="329" hidden="1" customWidth="1" outlineLevel="1"/>
    <col min="2" max="2" width="21.5" style="330" hidden="1" customWidth="1" outlineLevel="1"/>
    <col min="3" max="3" width="23.33203125" style="330" bestFit="1" customWidth="1" collapsed="1"/>
    <col min="4" max="4" width="77.33203125" style="329" customWidth="1"/>
    <col min="5" max="5" width="9.5" style="332" customWidth="1"/>
    <col min="6" max="7" width="12.83203125" style="329" customWidth="1"/>
    <col min="8" max="16384" width="11.5" style="329"/>
  </cols>
  <sheetData>
    <row r="1" spans="1:7" ht="21">
      <c r="D1" s="331" t="s">
        <v>1983</v>
      </c>
    </row>
    <row r="2" spans="1:7" ht="24">
      <c r="D2" s="333" t="s">
        <v>2061</v>
      </c>
    </row>
    <row r="3" spans="1:7" ht="18" customHeight="1">
      <c r="D3" s="334"/>
    </row>
    <row r="4" spans="1:7" s="341" customFormat="1" ht="21" customHeight="1">
      <c r="A4" s="335"/>
      <c r="B4" s="336"/>
      <c r="C4" s="337" t="s">
        <v>1985</v>
      </c>
      <c r="D4" s="338" t="s">
        <v>2038</v>
      </c>
      <c r="E4" s="339"/>
      <c r="F4" s="339"/>
      <c r="G4" s="340" t="e">
        <f>HYPERLINK("#Matrice!"&amp;ADDRESS(3,4+MATCH(D4,Matrice!$E$3:$AOP$3,0)),"Go")</f>
        <v>#N/A</v>
      </c>
    </row>
    <row r="5" spans="1:7" s="347" customFormat="1" ht="21" customHeight="1">
      <c r="A5" s="342"/>
      <c r="B5" s="343"/>
      <c r="C5" s="344" t="s">
        <v>403</v>
      </c>
      <c r="D5" s="345" t="s">
        <v>2036</v>
      </c>
      <c r="E5" s="346"/>
      <c r="F5" s="345" t="s">
        <v>1986</v>
      </c>
      <c r="G5" s="345" t="str">
        <f ca="1">RIGHT(CELL("filename",A1),LEN(CELL("filename",A1))-SEARCH("]",CELL("filename",A1)))</f>
        <v>35411</v>
      </c>
    </row>
    <row r="6" spans="1:7" s="347" customFormat="1" ht="21" customHeight="1">
      <c r="A6" s="342"/>
      <c r="B6" s="343"/>
      <c r="C6" s="344" t="s">
        <v>404</v>
      </c>
      <c r="D6" s="345" t="s">
        <v>1589</v>
      </c>
      <c r="E6" s="346"/>
      <c r="F6" s="345" t="s">
        <v>1987</v>
      </c>
      <c r="G6" s="345" t="s">
        <v>926</v>
      </c>
    </row>
    <row r="7" spans="1:7" s="341" customFormat="1" ht="10.5" customHeight="1">
      <c r="A7" s="335"/>
      <c r="B7" s="348"/>
      <c r="C7" s="349"/>
      <c r="D7" s="350"/>
      <c r="E7" s="351"/>
    </row>
    <row r="8" spans="1:7" s="341" customFormat="1" ht="18.75" customHeight="1">
      <c r="A8" s="335"/>
      <c r="B8" s="348"/>
      <c r="C8" s="337" t="s">
        <v>1988</v>
      </c>
      <c r="D8" s="374" t="s">
        <v>1991</v>
      </c>
      <c r="E8" s="377" t="s">
        <v>1989</v>
      </c>
      <c r="F8" s="339"/>
      <c r="G8" s="352"/>
    </row>
    <row r="9" spans="1:7" s="341" customFormat="1" ht="18.75" customHeight="1">
      <c r="A9" s="335"/>
      <c r="B9" s="348"/>
      <c r="C9" s="344" t="s">
        <v>2012</v>
      </c>
      <c r="D9" s="345"/>
      <c r="E9" s="377" t="s">
        <v>1990</v>
      </c>
      <c r="F9" s="346"/>
      <c r="G9" s="346"/>
    </row>
    <row r="10" spans="1:7" s="358" customFormat="1" ht="6.75" customHeight="1">
      <c r="A10" s="353"/>
      <c r="B10" s="336"/>
      <c r="C10" s="354"/>
      <c r="D10" s="355"/>
      <c r="E10" s="355"/>
      <c r="F10" s="356"/>
      <c r="G10" s="357"/>
    </row>
    <row r="11" spans="1:7" s="359" customFormat="1" ht="27.75" customHeight="1">
      <c r="B11" s="360"/>
      <c r="C11" s="1013" t="s">
        <v>1998</v>
      </c>
      <c r="D11" s="1013"/>
      <c r="E11" s="1013"/>
      <c r="F11" s="1013"/>
      <c r="G11" s="1013"/>
    </row>
    <row r="12" spans="1:7" s="365" customFormat="1" ht="56">
      <c r="A12" s="361" t="s">
        <v>959</v>
      </c>
      <c r="B12" s="362" t="s">
        <v>1982</v>
      </c>
      <c r="C12" s="363" t="s">
        <v>432</v>
      </c>
      <c r="D12" s="363" t="s">
        <v>431</v>
      </c>
      <c r="E12" s="363" t="s">
        <v>1997</v>
      </c>
      <c r="F12" s="364" t="s">
        <v>2056</v>
      </c>
      <c r="G12" s="364" t="s">
        <v>1984</v>
      </c>
    </row>
    <row r="13" spans="1:7" s="341" customFormat="1" ht="42">
      <c r="A13" s="366" t="s">
        <v>724</v>
      </c>
      <c r="B13" s="520" t="str">
        <f>IFERROR(VLOOKUP($A13,Référentiel_de_Compétences!$B$7:$E$700,2,0),"")</f>
        <v>D. Excellence opérationnelle Expertise transverse</v>
      </c>
      <c r="C13" s="670" t="s">
        <v>2243</v>
      </c>
      <c r="D13" s="670" t="s">
        <v>639</v>
      </c>
      <c r="E13" s="670" t="s">
        <v>1197</v>
      </c>
      <c r="F13" s="521" t="s">
        <v>1996</v>
      </c>
      <c r="G13" s="522"/>
    </row>
    <row r="14" spans="1:7" s="341" customFormat="1" ht="102">
      <c r="A14" s="366" t="s">
        <v>729</v>
      </c>
      <c r="B14" s="520" t="str">
        <f>IFERROR(VLOOKUP($A14,Référentiel_de_Compétences!$B$7:$E$700,2,0),"")</f>
        <v>D. Excellence opérationnelle Expertise transverse</v>
      </c>
      <c r="C14" s="671" t="s">
        <v>2130</v>
      </c>
      <c r="D14" s="671" t="s">
        <v>2137</v>
      </c>
      <c r="E14" s="671" t="s">
        <v>1496</v>
      </c>
      <c r="F14" s="523" t="s">
        <v>1996</v>
      </c>
      <c r="G14" s="524"/>
    </row>
    <row r="15" spans="1:7" s="341" customFormat="1" ht="85">
      <c r="A15" s="366" t="s">
        <v>842</v>
      </c>
      <c r="B15" s="520" t="str">
        <f>IFERROR(VLOOKUP($A15,Référentiel_de_Compétences!$B$7:$E$700,2,0),"")</f>
        <v>N .  Système d'informations</v>
      </c>
      <c r="C15" s="671" t="s">
        <v>184</v>
      </c>
      <c r="D15" s="671" t="s">
        <v>2136</v>
      </c>
      <c r="E15" s="671" t="s">
        <v>1508</v>
      </c>
      <c r="F15" s="523" t="s">
        <v>1996</v>
      </c>
      <c r="G15" s="524"/>
    </row>
    <row r="16" spans="1:7" s="341" customFormat="1" ht="119">
      <c r="A16" s="366" t="s">
        <v>855</v>
      </c>
      <c r="B16" s="520" t="str">
        <f>IFERROR(VLOOKUP($A16,Référentiel_de_Compétences!$B$7:$E$700,2,0),"")</f>
        <v>N .  Système d'informations</v>
      </c>
      <c r="C16" s="671" t="s">
        <v>31</v>
      </c>
      <c r="D16" s="671" t="s">
        <v>2132</v>
      </c>
      <c r="E16" s="671" t="s">
        <v>1141</v>
      </c>
      <c r="F16" s="523" t="s">
        <v>1996</v>
      </c>
      <c r="G16" s="524"/>
    </row>
    <row r="17" spans="1:9" s="341" customFormat="1" ht="102">
      <c r="A17" s="366" t="s">
        <v>861</v>
      </c>
      <c r="B17" s="520" t="str">
        <f>IFERROR(VLOOKUP($A17,Référentiel_de_Compétences!$B$7:$E$700,2,0),"")</f>
        <v>N .  Système d'informations</v>
      </c>
      <c r="C17" s="671" t="s">
        <v>2188</v>
      </c>
      <c r="D17" s="671" t="s">
        <v>2290</v>
      </c>
      <c r="E17" s="671" t="s">
        <v>2191</v>
      </c>
      <c r="F17" s="523" t="s">
        <v>1996</v>
      </c>
      <c r="G17" s="524"/>
    </row>
    <row r="18" spans="1:9" s="341" customFormat="1" ht="34">
      <c r="A18" s="366" t="s">
        <v>869</v>
      </c>
      <c r="B18" s="520" t="str">
        <f>IFERROR(VLOOKUP($A18,Référentiel_de_Compétences!$B$7:$E$700,2,0),"")</f>
        <v>N .  Système d'informations</v>
      </c>
      <c r="C18" s="671" t="s">
        <v>162</v>
      </c>
      <c r="D18" s="671" t="s">
        <v>2284</v>
      </c>
      <c r="E18" s="671" t="s">
        <v>2197</v>
      </c>
      <c r="F18" s="523" t="s">
        <v>1996</v>
      </c>
      <c r="G18" s="524"/>
    </row>
    <row r="19" spans="1:9" s="341" customFormat="1" ht="68">
      <c r="A19" s="366" t="s">
        <v>904</v>
      </c>
      <c r="B19" s="520" t="str">
        <f>IFERROR(VLOOKUP($A19,Référentiel_de_Compétences!$B$7:$E$700,2,0),"")</f>
        <v>Y. Compétences comportementales</v>
      </c>
      <c r="C19" s="671" t="s">
        <v>2129</v>
      </c>
      <c r="D19" s="671" t="s">
        <v>2134</v>
      </c>
      <c r="E19" s="671" t="s">
        <v>1484</v>
      </c>
      <c r="F19" s="523" t="s">
        <v>1996</v>
      </c>
      <c r="G19" s="524"/>
    </row>
    <row r="20" spans="1:9" s="341" customFormat="1" ht="68">
      <c r="A20" s="366" t="s">
        <v>905</v>
      </c>
      <c r="B20" s="520" t="str">
        <f>IFERROR(VLOOKUP($A20,Référentiel_de_Compétences!$B$7:$E$700,2,0),"")</f>
        <v>Y. Compétences comportementales</v>
      </c>
      <c r="C20" s="671" t="s">
        <v>181</v>
      </c>
      <c r="D20" s="671" t="s">
        <v>2135</v>
      </c>
      <c r="E20" s="671" t="s">
        <v>1490</v>
      </c>
      <c r="F20" s="523" t="s">
        <v>1996</v>
      </c>
      <c r="G20" s="524"/>
    </row>
    <row r="21" spans="1:9" s="341" customFormat="1" ht="51">
      <c r="A21" s="366" t="s">
        <v>908</v>
      </c>
      <c r="B21" s="520" t="str">
        <f>IFERROR(VLOOKUP($A21,Référentiel_de_Compétences!$B$7:$E$700,2,0),"")</f>
        <v>Y. Compétences comportementales</v>
      </c>
      <c r="C21" s="671" t="s">
        <v>458</v>
      </c>
      <c r="D21" s="671" t="s">
        <v>2289</v>
      </c>
      <c r="E21" s="671" t="s">
        <v>1434</v>
      </c>
      <c r="F21" s="523" t="s">
        <v>1996</v>
      </c>
      <c r="G21" s="524"/>
    </row>
    <row r="22" spans="1:9" s="341" customFormat="1" ht="187">
      <c r="A22" s="366" t="s">
        <v>911</v>
      </c>
      <c r="B22" s="520" t="str">
        <f>IFERROR(VLOOKUP($A22,Référentiel_de_Compétences!$B$7:$E$700,2,0),"")</f>
        <v>Y. Compétences comportementales</v>
      </c>
      <c r="C22" s="672" t="s">
        <v>136</v>
      </c>
      <c r="D22" s="672" t="s">
        <v>2286</v>
      </c>
      <c r="E22" s="672" t="s">
        <v>2213</v>
      </c>
      <c r="F22" s="525" t="s">
        <v>1996</v>
      </c>
      <c r="G22" s="526"/>
    </row>
    <row r="23" spans="1:9" ht="27.75" customHeight="1">
      <c r="C23" s="367" t="s">
        <v>1992</v>
      </c>
      <c r="D23" s="368"/>
      <c r="E23" s="381"/>
      <c r="F23" s="367" t="s">
        <v>1992</v>
      </c>
    </row>
    <row r="24" spans="1:9" s="332" customFormat="1">
      <c r="A24" s="329"/>
      <c r="B24" s="330"/>
      <c r="C24" s="367" t="s">
        <v>1993</v>
      </c>
      <c r="D24" s="368"/>
      <c r="E24" s="381"/>
      <c r="F24" s="367" t="s">
        <v>1995</v>
      </c>
      <c r="G24" s="329"/>
      <c r="H24" s="329"/>
      <c r="I24" s="329"/>
    </row>
    <row r="25" spans="1:9" s="332" customFormat="1">
      <c r="A25" s="329"/>
      <c r="B25" s="330"/>
      <c r="C25" s="369" t="s">
        <v>1994</v>
      </c>
      <c r="D25" s="368"/>
      <c r="E25" s="381"/>
      <c r="F25" s="369" t="s">
        <v>1994</v>
      </c>
      <c r="G25" s="329"/>
      <c r="H25" s="329"/>
      <c r="I25" s="329"/>
    </row>
    <row r="26" spans="1:9" s="332" customFormat="1">
      <c r="A26" s="329"/>
      <c r="B26" s="330"/>
      <c r="C26" s="330"/>
      <c r="D26" s="368"/>
      <c r="E26" s="381"/>
      <c r="F26" s="329"/>
      <c r="G26" s="329"/>
      <c r="H26" s="329"/>
      <c r="I26" s="329"/>
    </row>
    <row r="27" spans="1:9" s="332" customFormat="1">
      <c r="A27" s="329"/>
      <c r="B27" s="330"/>
      <c r="C27" s="330"/>
      <c r="D27" s="368"/>
      <c r="E27" s="381"/>
      <c r="F27" s="329"/>
      <c r="G27" s="329"/>
      <c r="H27" s="329"/>
      <c r="I27" s="329"/>
    </row>
    <row r="28" spans="1:9" s="332" customFormat="1">
      <c r="A28" s="329"/>
      <c r="B28" s="330"/>
      <c r="C28" s="330"/>
      <c r="D28" s="368"/>
      <c r="E28" s="381"/>
      <c r="F28" s="329"/>
      <c r="G28" s="329"/>
      <c r="H28" s="329"/>
      <c r="I28" s="329"/>
    </row>
    <row r="29" spans="1:9" s="332" customFormat="1">
      <c r="A29" s="329"/>
      <c r="B29" s="330"/>
      <c r="C29" s="330"/>
      <c r="D29" s="368"/>
      <c r="E29" s="381"/>
      <c r="F29" s="329"/>
      <c r="G29" s="329"/>
      <c r="H29" s="329"/>
      <c r="I29" s="329"/>
    </row>
    <row r="30" spans="1:9" s="332" customFormat="1">
      <c r="A30" s="329"/>
      <c r="B30" s="330"/>
      <c r="C30" s="330"/>
      <c r="D30" s="368"/>
      <c r="E30" s="381"/>
      <c r="F30" s="329"/>
      <c r="G30" s="329"/>
      <c r="H30" s="329"/>
      <c r="I30" s="329"/>
    </row>
    <row r="31" spans="1:9">
      <c r="E31" s="381"/>
    </row>
    <row r="32" spans="1:9">
      <c r="E32" s="381"/>
    </row>
    <row r="33" spans="5:5">
      <c r="E33" s="381"/>
    </row>
    <row r="34" spans="5:5">
      <c r="E34" s="381"/>
    </row>
    <row r="35" spans="5:5">
      <c r="E35" s="381"/>
    </row>
    <row r="36" spans="5:5">
      <c r="E36" s="381"/>
    </row>
    <row r="37" spans="5:5">
      <c r="E37" s="381"/>
    </row>
    <row r="38" spans="5:5">
      <c r="E38" s="381"/>
    </row>
    <row r="39" spans="5:5">
      <c r="E39" s="381"/>
    </row>
    <row r="40" spans="5:5">
      <c r="E40" s="381"/>
    </row>
    <row r="41" spans="5:5">
      <c r="E41" s="381"/>
    </row>
    <row r="42" spans="5:5">
      <c r="E42" s="381"/>
    </row>
    <row r="43" spans="5:5">
      <c r="E43" s="381"/>
    </row>
    <row r="44" spans="5:5">
      <c r="E44" s="381"/>
    </row>
    <row r="45" spans="5:5">
      <c r="E45" s="381"/>
    </row>
    <row r="46" spans="5:5">
      <c r="E46" s="381"/>
    </row>
    <row r="47" spans="5:5">
      <c r="E47" s="381"/>
    </row>
    <row r="48" spans="5:5">
      <c r="E48" s="381"/>
    </row>
    <row r="49" spans="5:5">
      <c r="E49" s="381"/>
    </row>
    <row r="50" spans="5:5">
      <c r="E50" s="381"/>
    </row>
    <row r="51" spans="5:5">
      <c r="E51" s="381"/>
    </row>
    <row r="52" spans="5:5">
      <c r="E52" s="381"/>
    </row>
    <row r="53" spans="5:5">
      <c r="E53" s="381"/>
    </row>
    <row r="54" spans="5:5">
      <c r="E54" s="381"/>
    </row>
    <row r="55" spans="5:5">
      <c r="E55" s="381"/>
    </row>
  </sheetData>
  <sheetProtection algorithmName="SHA-512" hashValue="ljPSA6MHyZokQ+NMfDJWEly29DqocAPhgEWdppmM4emC7gFJJ3OiCveUb8BGF9TzlyxqdftB2h1dO/HAChFchA==" saltValue="q8v+YKTT7s78tBjUb9g92A==" spinCount="100000" sheet="1" objects="1" scenarios="1"/>
  <autoFilter ref="A12:G22" xr:uid="{00000000-0009-0000-0000-000053000000}"/>
  <mergeCells count="1">
    <mergeCell ref="C11:G11"/>
  </mergeCells>
  <conditionalFormatting sqref="C4 C7">
    <cfRule type="containsText" dxfId="2884" priority="50" operator="containsText" text="Choisie">
      <formula>NOT(ISERROR(SEARCH("Choisie",C4)))</formula>
    </cfRule>
    <cfRule type="containsText" dxfId="2883" priority="51" operator="containsText" text="clé">
      <formula>NOT(ISERROR(SEARCH("clé",C4)))</formula>
    </cfRule>
    <cfRule type="containsText" dxfId="2882" priority="52" operator="containsText" text="UTILE">
      <formula>NOT(ISERROR(SEARCH("UTILE",C4)))</formula>
    </cfRule>
  </conditionalFormatting>
  <conditionalFormatting sqref="B23:C70 B13:B22">
    <cfRule type="expression" dxfId="2881" priority="32">
      <formula>$B13="Z. Compétences Managériales"</formula>
    </cfRule>
    <cfRule type="expression" dxfId="2880" priority="33">
      <formula>$B13="Y. Compétences comportementales"</formula>
    </cfRule>
    <cfRule type="expression" dxfId="2879" priority="34">
      <formula>$B13="X. Digital"</formula>
    </cfRule>
    <cfRule type="expression" dxfId="2878" priority="35">
      <formula>$B13="P.  Projet"</formula>
    </cfRule>
    <cfRule type="expression" dxfId="2877" priority="36">
      <formula>$B13="O.  Communication"</formula>
    </cfRule>
    <cfRule type="expression" dxfId="2876" priority="37">
      <formula>$B13="N .  Système d'informations"</formula>
    </cfRule>
    <cfRule type="expression" dxfId="2875" priority="38">
      <formula>$B13="M.  Marketing"</formula>
    </cfRule>
    <cfRule type="expression" dxfId="2874" priority="39">
      <formula>$B13="L.  Ressources Humaines"</formula>
    </cfRule>
    <cfRule type="expression" dxfId="2873" priority="40">
      <formula>$B13="K.  Audit / Risques"</formula>
    </cfRule>
    <cfRule type="expression" dxfId="2872" priority="41">
      <formula>$B13="J.  Administration / Services Généraux"</formula>
    </cfRule>
    <cfRule type="expression" dxfId="2871" priority="42">
      <formula>$B13="I.  Immobilier"</formula>
    </cfRule>
    <cfRule type="expression" dxfId="2870" priority="43">
      <formula>$B13="H.  Finance / Contrôle de Gestion / Comptabilité"</formula>
    </cfRule>
    <cfRule type="expression" dxfId="2869" priority="44">
      <formula>$B13="G.  Achats"</formula>
    </cfRule>
    <cfRule type="expression" dxfId="2868" priority="45">
      <formula>$B13="F.  Entreprises"</formula>
    </cfRule>
    <cfRule type="expression" dxfId="2867" priority="46">
      <formula>$B13="E. Excellence opérationnelle  Banque de détail"</formula>
    </cfRule>
    <cfRule type="expression" dxfId="2866" priority="47">
      <formula>$B13="D. Excellence opérationnelle Expertise transverse"</formula>
    </cfRule>
    <cfRule type="expression" dxfId="2865" priority="48">
      <formula>$B13="C. Gestion des risques"</formula>
    </cfRule>
    <cfRule type="expression" dxfId="2864" priority="49">
      <formula>$B13="B. Vente, Conseil"</formula>
    </cfRule>
    <cfRule type="expression" dxfId="2863" priority="53">
      <formula>$B13="A. Accueil, orientation"</formula>
    </cfRule>
  </conditionalFormatting>
  <conditionalFormatting sqref="C8 C10">
    <cfRule type="containsText" dxfId="2862" priority="29" operator="containsText" text="Choisie">
      <formula>NOT(ISERROR(SEARCH("Choisie",C8)))</formula>
    </cfRule>
    <cfRule type="containsText" dxfId="2861" priority="30" operator="containsText" text="clé">
      <formula>NOT(ISERROR(SEARCH("clé",C8)))</formula>
    </cfRule>
    <cfRule type="containsText" dxfId="2860" priority="31" operator="containsText" text="UTILE">
      <formula>NOT(ISERROR(SEARCH("UTILE",C8)))</formula>
    </cfRule>
  </conditionalFormatting>
  <conditionalFormatting sqref="F23:F25">
    <cfRule type="expression" dxfId="2859" priority="10">
      <formula>$B23="Z. Compétences Managériales"</formula>
    </cfRule>
    <cfRule type="expression" dxfId="2858" priority="11">
      <formula>$B23="Y. Compétences comportementales"</formula>
    </cfRule>
    <cfRule type="expression" dxfId="2857" priority="12">
      <formula>$B23="X. Digital"</formula>
    </cfRule>
    <cfRule type="expression" dxfId="2856" priority="13">
      <formula>$B23="P.  Projet"</formula>
    </cfRule>
    <cfRule type="expression" dxfId="2855" priority="14">
      <formula>$B23="O.  Communication"</formula>
    </cfRule>
    <cfRule type="expression" dxfId="2854" priority="15">
      <formula>$B23="N .  Système d'informations"</formula>
    </cfRule>
    <cfRule type="expression" dxfId="2853" priority="16">
      <formula>$B23="M.  Marketing"</formula>
    </cfRule>
    <cfRule type="expression" dxfId="2852" priority="17">
      <formula>$B23="L.  Ressources Humaines"</formula>
    </cfRule>
    <cfRule type="expression" dxfId="2851" priority="18">
      <formula>$B23="K.  Audit / Risques"</formula>
    </cfRule>
    <cfRule type="expression" dxfId="2850" priority="19">
      <formula>$B23="J.  Administration / Services Généraux"</formula>
    </cfRule>
    <cfRule type="expression" dxfId="2849" priority="20">
      <formula>$B23="I.  Immobilier"</formula>
    </cfRule>
    <cfRule type="expression" dxfId="2848" priority="21">
      <formula>$B23="H.  Finance / Contrôle de Gestion / Comptabilité"</formula>
    </cfRule>
    <cfRule type="expression" dxfId="2847" priority="22">
      <formula>$B23="G.  Achats"</formula>
    </cfRule>
    <cfRule type="expression" dxfId="2846" priority="23">
      <formula>$B23="F.  Entreprises"</formula>
    </cfRule>
    <cfRule type="expression" dxfId="2845" priority="24">
      <formula>$B23="E. Excellence opérationnelle  Banque de détail"</formula>
    </cfRule>
    <cfRule type="expression" dxfId="2844" priority="25">
      <formula>$B23="D. Excellence opérationnelle Expertise transverse"</formula>
    </cfRule>
    <cfRule type="expression" dxfId="2843" priority="26">
      <formula>$B23="C. Gestion des risques"</formula>
    </cfRule>
    <cfRule type="expression" dxfId="2842" priority="27">
      <formula>$B23="B. Vente, Conseil"</formula>
    </cfRule>
    <cfRule type="expression" dxfId="2841" priority="28">
      <formula>$B23="A. Accueil, orientation"</formula>
    </cfRule>
  </conditionalFormatting>
  <printOptions horizontalCentered="1"/>
  <pageMargins left="0.23622047244094491" right="0.23622047244094491" top="0.74803149606299213" bottom="0.74803149606299213" header="0" footer="0"/>
  <pageSetup paperSize="9" scale="62" orientation="portrait" r:id="rId1"/>
  <headerFooter>
    <oddFooter>&amp;C&amp;1#&amp;"Calibri"&amp;10&amp;K0078D7C1 - Interne</oddFoot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27">
    <tabColor theme="5" tint="0.59999389629810485"/>
    <pageSetUpPr fitToPage="1"/>
  </sheetPr>
  <dimension ref="A1:I54"/>
  <sheetViews>
    <sheetView showGridLines="0" topLeftCell="C1" zoomScale="90" zoomScaleNormal="90" workbookViewId="0"/>
  </sheetViews>
  <sheetFormatPr baseColWidth="10" defaultColWidth="11.5" defaultRowHeight="14" outlineLevelCol="1"/>
  <cols>
    <col min="1" max="1" width="11.5" style="157" hidden="1" customWidth="1" outlineLevel="1"/>
    <col min="2" max="2" width="21.5" style="158" hidden="1" customWidth="1" outlineLevel="1"/>
    <col min="3" max="3" width="23.33203125" style="158" bestFit="1" customWidth="1" collapsed="1"/>
    <col min="4" max="4" width="77.33203125" style="157" customWidth="1"/>
    <col min="5" max="5" width="9.5" style="159" customWidth="1"/>
    <col min="6" max="7" width="12.83203125" style="157" customWidth="1"/>
    <col min="8" max="16384" width="11.5" style="157"/>
  </cols>
  <sheetData>
    <row r="1" spans="1:7" ht="21">
      <c r="D1" s="164" t="s">
        <v>1983</v>
      </c>
    </row>
    <row r="2" spans="1:7" ht="24">
      <c r="D2" s="211" t="s">
        <v>2061</v>
      </c>
    </row>
    <row r="3" spans="1:7" ht="18" customHeight="1">
      <c r="D3" s="162"/>
    </row>
    <row r="4" spans="1:7" s="153" customFormat="1" ht="21" customHeight="1">
      <c r="A4" s="312"/>
      <c r="B4" s="178"/>
      <c r="C4" s="313" t="s">
        <v>1985</v>
      </c>
      <c r="D4" s="314" t="s">
        <v>2049</v>
      </c>
      <c r="E4" s="166"/>
      <c r="F4" s="166"/>
      <c r="G4" s="175" t="e">
        <f>HYPERLINK("#Matrice!"&amp;ADDRESS(3,4+MATCH(D4,Matrice!$E$3:$AOP$3,0)),"Go")</f>
        <v>#N/A</v>
      </c>
    </row>
    <row r="5" spans="1:7" s="168" customFormat="1" ht="21" customHeight="1">
      <c r="A5" s="167"/>
      <c r="B5" s="169"/>
      <c r="C5" s="315" t="s">
        <v>403</v>
      </c>
      <c r="D5" s="316" t="s">
        <v>2048</v>
      </c>
      <c r="E5" s="170"/>
      <c r="F5" s="316" t="s">
        <v>1986</v>
      </c>
      <c r="G5" s="316" t="str">
        <f ca="1">RIGHT(CELL("filename",A1),LEN(CELL("filename",A1))-SEARCH("]",CELL("filename",A1)))</f>
        <v>00485</v>
      </c>
    </row>
    <row r="6" spans="1:7" s="168" customFormat="1" ht="21" customHeight="1">
      <c r="A6" s="167"/>
      <c r="B6" s="169"/>
      <c r="C6" s="315" t="s">
        <v>404</v>
      </c>
      <c r="D6" s="316" t="s">
        <v>936</v>
      </c>
      <c r="E6" s="170"/>
      <c r="F6" s="316" t="s">
        <v>1987</v>
      </c>
      <c r="G6" s="316" t="s">
        <v>948</v>
      </c>
    </row>
    <row r="7" spans="1:7" s="153" customFormat="1" ht="9" customHeight="1">
      <c r="A7" s="312"/>
      <c r="B7" s="154"/>
      <c r="C7" s="317"/>
      <c r="D7" s="318"/>
      <c r="E7" s="156"/>
    </row>
    <row r="8" spans="1:7" s="153" customFormat="1" ht="18" customHeight="1">
      <c r="A8" s="312"/>
      <c r="B8" s="154"/>
      <c r="C8" s="313" t="s">
        <v>1988</v>
      </c>
      <c r="D8" s="373" t="s">
        <v>1991</v>
      </c>
      <c r="E8" s="376" t="s">
        <v>1989</v>
      </c>
      <c r="F8" s="166"/>
      <c r="G8" s="319"/>
    </row>
    <row r="9" spans="1:7" s="153" customFormat="1" ht="18" customHeight="1">
      <c r="A9" s="312"/>
      <c r="B9" s="154"/>
      <c r="C9" s="315" t="s">
        <v>2012</v>
      </c>
      <c r="D9" s="316"/>
      <c r="E9" s="376" t="s">
        <v>1990</v>
      </c>
      <c r="F9" s="170"/>
      <c r="G9" s="170"/>
    </row>
    <row r="10" spans="1:7" s="183" customFormat="1" ht="6.75" customHeight="1">
      <c r="A10" s="165"/>
      <c r="B10" s="178"/>
      <c r="C10" s="179"/>
      <c r="D10" s="180"/>
      <c r="E10" s="180"/>
      <c r="F10" s="181"/>
      <c r="G10" s="182"/>
    </row>
    <row r="11" spans="1:7" s="176" customFormat="1" ht="27.75" customHeight="1">
      <c r="B11" s="177"/>
      <c r="C11" s="1012" t="s">
        <v>1998</v>
      </c>
      <c r="D11" s="1012"/>
      <c r="E11" s="1012"/>
      <c r="F11" s="1012"/>
      <c r="G11" s="1012"/>
    </row>
    <row r="12" spans="1:7" s="174" customFormat="1" ht="76.5" customHeight="1">
      <c r="A12" s="173" t="s">
        <v>959</v>
      </c>
      <c r="B12" s="160" t="s">
        <v>1982</v>
      </c>
      <c r="C12" s="184" t="s">
        <v>432</v>
      </c>
      <c r="D12" s="184" t="s">
        <v>431</v>
      </c>
      <c r="E12" s="184" t="s">
        <v>1997</v>
      </c>
      <c r="F12" s="242" t="s">
        <v>2056</v>
      </c>
      <c r="G12" s="185" t="s">
        <v>1984</v>
      </c>
    </row>
    <row r="13" spans="1:7" s="153" customFormat="1" ht="51">
      <c r="A13" s="161" t="s">
        <v>710</v>
      </c>
      <c r="B13" s="486" t="str">
        <f>IFERROR(VLOOKUP($A13,Référentiel_de_Compétences!$B$7:$E$700,2,0),"")</f>
        <v>C. Gestion des risques</v>
      </c>
      <c r="C13" s="670" t="s">
        <v>2177</v>
      </c>
      <c r="D13" s="670" t="s">
        <v>2219</v>
      </c>
      <c r="E13" s="670" t="s">
        <v>1510</v>
      </c>
      <c r="F13" s="458" t="s">
        <v>1996</v>
      </c>
      <c r="G13" s="496"/>
    </row>
    <row r="14" spans="1:7" s="153" customFormat="1" ht="51">
      <c r="A14" s="161" t="s">
        <v>724</v>
      </c>
      <c r="B14" s="486" t="str">
        <f>IFERROR(VLOOKUP($A14,Référentiel_de_Compétences!$B$7:$E$700,2,0),"")</f>
        <v>D. Excellence opérationnelle Expertise transverse</v>
      </c>
      <c r="C14" s="671" t="s">
        <v>186</v>
      </c>
      <c r="D14" s="671" t="s">
        <v>2235</v>
      </c>
      <c r="E14" s="671" t="s">
        <v>1516</v>
      </c>
      <c r="F14" s="460" t="s">
        <v>1996</v>
      </c>
      <c r="G14" s="497"/>
    </row>
    <row r="15" spans="1:7" s="153" customFormat="1" ht="153">
      <c r="A15" s="161" t="s">
        <v>735</v>
      </c>
      <c r="B15" s="486" t="str">
        <f>IFERROR(VLOOKUP($A15,Référentiel_de_Compétences!$B$7:$E$700,2,0),"")</f>
        <v>D. Excellence opérationnelle Expertise transverse</v>
      </c>
      <c r="C15" s="671" t="s">
        <v>192</v>
      </c>
      <c r="D15" s="671" t="s">
        <v>2230</v>
      </c>
      <c r="E15" s="671" t="s">
        <v>1544</v>
      </c>
      <c r="F15" s="460" t="s">
        <v>1996</v>
      </c>
      <c r="G15" s="497"/>
    </row>
    <row r="16" spans="1:7" s="153" customFormat="1" ht="102">
      <c r="A16" s="161" t="s">
        <v>745</v>
      </c>
      <c r="B16" s="486" t="str">
        <f>IFERROR(VLOOKUP($A16,Référentiel_de_Compétences!$B$7:$E$700,2,0),"")</f>
        <v>D. Excellence opérationnelle Expertise transverse</v>
      </c>
      <c r="C16" s="671" t="s">
        <v>2130</v>
      </c>
      <c r="D16" s="671" t="s">
        <v>2137</v>
      </c>
      <c r="E16" s="671" t="s">
        <v>1492</v>
      </c>
      <c r="F16" s="460" t="s">
        <v>1996</v>
      </c>
      <c r="G16" s="497"/>
    </row>
    <row r="17" spans="1:9" s="153" customFormat="1" ht="85">
      <c r="A17" s="161" t="s">
        <v>794</v>
      </c>
      <c r="B17" s="486" t="str">
        <f>IFERROR(VLOOKUP($A17,Référentiel_de_Compétences!$B$7:$E$700,2,0),"")</f>
        <v>H.  Finance / Contrôle de Gestion / Comptabilité</v>
      </c>
      <c r="C17" s="671" t="s">
        <v>184</v>
      </c>
      <c r="D17" s="671" t="s">
        <v>2136</v>
      </c>
      <c r="E17" s="671" t="s">
        <v>1504</v>
      </c>
      <c r="F17" s="460" t="s">
        <v>1996</v>
      </c>
      <c r="G17" s="497"/>
    </row>
    <row r="18" spans="1:9" s="153" customFormat="1" ht="102">
      <c r="A18" s="161" t="s">
        <v>795</v>
      </c>
      <c r="B18" s="486" t="str">
        <f>IFERROR(VLOOKUP($A18,Référentiel_de_Compétences!$B$7:$E$700,2,0),"")</f>
        <v>H.  Finance / Contrôle de Gestion / Comptabilité</v>
      </c>
      <c r="C18" s="671" t="s">
        <v>193</v>
      </c>
      <c r="D18" s="671" t="s">
        <v>2223</v>
      </c>
      <c r="E18" s="671" t="s">
        <v>1549</v>
      </c>
      <c r="F18" s="460" t="s">
        <v>1996</v>
      </c>
      <c r="G18" s="497"/>
    </row>
    <row r="19" spans="1:9" s="153" customFormat="1" ht="68">
      <c r="A19" s="161" t="s">
        <v>796</v>
      </c>
      <c r="B19" s="486" t="str">
        <f>IFERROR(VLOOKUP($A19,Référentiel_de_Compétences!$B$7:$E$700,2,0),"")</f>
        <v>H.  Finance / Contrôle de Gestion / Comptabilité</v>
      </c>
      <c r="C19" s="671" t="s">
        <v>2129</v>
      </c>
      <c r="D19" s="671" t="s">
        <v>2134</v>
      </c>
      <c r="E19" s="671" t="s">
        <v>1480</v>
      </c>
      <c r="F19" s="460" t="s">
        <v>1996</v>
      </c>
      <c r="G19" s="497"/>
    </row>
    <row r="20" spans="1:9" s="153" customFormat="1" ht="68">
      <c r="A20" s="161" t="s">
        <v>904</v>
      </c>
      <c r="B20" s="486" t="str">
        <f>IFERROR(VLOOKUP($A20,Référentiel_de_Compétences!$B$7:$E$700,2,0),"")</f>
        <v>Y. Compétences comportementales</v>
      </c>
      <c r="C20" s="671" t="s">
        <v>181</v>
      </c>
      <c r="D20" s="671" t="s">
        <v>2135</v>
      </c>
      <c r="E20" s="671" t="s">
        <v>1486</v>
      </c>
      <c r="F20" s="460" t="s">
        <v>1996</v>
      </c>
      <c r="G20" s="497"/>
    </row>
    <row r="21" spans="1:9" s="153" customFormat="1" ht="85">
      <c r="A21" s="161" t="s">
        <v>905</v>
      </c>
      <c r="B21" s="486" t="str">
        <f>IFERROR(VLOOKUP($A21,Référentiel_de_Compétences!$B$7:$E$700,2,0),"")</f>
        <v>Y. Compétences comportementales</v>
      </c>
      <c r="C21" s="672" t="s">
        <v>183</v>
      </c>
      <c r="D21" s="672" t="s">
        <v>2242</v>
      </c>
      <c r="E21" s="672" t="s">
        <v>1498</v>
      </c>
      <c r="F21" s="462" t="s">
        <v>1996</v>
      </c>
      <c r="G21" s="498"/>
    </row>
    <row r="22" spans="1:9" ht="27.75" customHeight="1">
      <c r="C22" s="171" t="s">
        <v>1992</v>
      </c>
      <c r="D22" s="163"/>
      <c r="E22" s="380"/>
      <c r="F22" s="171" t="s">
        <v>1992</v>
      </c>
    </row>
    <row r="23" spans="1:9" s="159" customFormat="1">
      <c r="A23" s="157"/>
      <c r="B23" s="158"/>
      <c r="C23" s="171" t="s">
        <v>1993</v>
      </c>
      <c r="D23" s="163"/>
      <c r="E23" s="380"/>
      <c r="F23" s="171" t="s">
        <v>1995</v>
      </c>
      <c r="G23" s="157"/>
      <c r="H23" s="157"/>
      <c r="I23" s="157"/>
    </row>
    <row r="24" spans="1:9" s="159" customFormat="1">
      <c r="A24" s="157"/>
      <c r="B24" s="158"/>
      <c r="C24" s="172" t="s">
        <v>1994</v>
      </c>
      <c r="D24" s="163"/>
      <c r="E24" s="380"/>
      <c r="F24" s="172" t="s">
        <v>1994</v>
      </c>
      <c r="G24" s="157"/>
      <c r="H24" s="157"/>
      <c r="I24" s="157"/>
    </row>
    <row r="25" spans="1:9" s="159" customFormat="1">
      <c r="A25" s="157"/>
      <c r="B25" s="158"/>
      <c r="C25" s="158"/>
      <c r="D25" s="163"/>
      <c r="E25" s="380"/>
      <c r="F25" s="157"/>
      <c r="G25" s="157"/>
      <c r="H25" s="157"/>
      <c r="I25" s="157"/>
    </row>
    <row r="26" spans="1:9" s="159" customFormat="1">
      <c r="A26" s="157"/>
      <c r="B26" s="158"/>
      <c r="C26" s="158"/>
      <c r="D26" s="163"/>
      <c r="E26" s="380"/>
      <c r="F26" s="157"/>
      <c r="G26" s="157"/>
      <c r="H26" s="157"/>
      <c r="I26" s="157"/>
    </row>
    <row r="27" spans="1:9" s="159" customFormat="1">
      <c r="A27" s="157"/>
      <c r="B27" s="158"/>
      <c r="C27" s="158"/>
      <c r="D27" s="163"/>
      <c r="E27" s="380"/>
      <c r="F27" s="157"/>
      <c r="G27" s="157"/>
      <c r="H27" s="157"/>
      <c r="I27" s="157"/>
    </row>
    <row r="28" spans="1:9" s="159" customFormat="1">
      <c r="A28" s="157"/>
      <c r="B28" s="158"/>
      <c r="C28" s="158"/>
      <c r="D28" s="163"/>
      <c r="E28" s="380"/>
      <c r="F28" s="157"/>
      <c r="G28" s="157"/>
      <c r="H28" s="157"/>
      <c r="I28" s="157"/>
    </row>
    <row r="29" spans="1:9" s="159" customFormat="1">
      <c r="A29" s="157"/>
      <c r="B29" s="158"/>
      <c r="C29" s="158"/>
      <c r="D29" s="163"/>
      <c r="E29" s="380"/>
      <c r="F29" s="157"/>
      <c r="G29" s="157"/>
      <c r="H29" s="157"/>
      <c r="I29" s="157"/>
    </row>
    <row r="30" spans="1:9">
      <c r="E30" s="380"/>
    </row>
    <row r="31" spans="1:9">
      <c r="E31" s="380"/>
    </row>
    <row r="32" spans="1:9">
      <c r="E32" s="380"/>
    </row>
    <row r="33" spans="5:5">
      <c r="E33" s="380"/>
    </row>
    <row r="34" spans="5:5">
      <c r="E34" s="380"/>
    </row>
    <row r="35" spans="5:5">
      <c r="E35" s="380"/>
    </row>
    <row r="36" spans="5:5">
      <c r="E36" s="380"/>
    </row>
    <row r="37" spans="5:5">
      <c r="E37" s="380"/>
    </row>
    <row r="38" spans="5:5">
      <c r="E38" s="380"/>
    </row>
    <row r="39" spans="5:5">
      <c r="E39" s="380"/>
    </row>
    <row r="40" spans="5:5">
      <c r="E40" s="380"/>
    </row>
    <row r="41" spans="5:5">
      <c r="E41" s="380"/>
    </row>
    <row r="42" spans="5:5">
      <c r="E42" s="380"/>
    </row>
    <row r="43" spans="5:5">
      <c r="E43" s="380"/>
    </row>
    <row r="44" spans="5:5">
      <c r="E44" s="380"/>
    </row>
    <row r="45" spans="5:5">
      <c r="E45" s="380"/>
    </row>
    <row r="46" spans="5:5">
      <c r="E46" s="380"/>
    </row>
    <row r="47" spans="5:5">
      <c r="E47" s="380"/>
    </row>
    <row r="48" spans="5:5">
      <c r="E48" s="380"/>
    </row>
    <row r="49" spans="5:5">
      <c r="E49" s="380"/>
    </row>
    <row r="50" spans="5:5">
      <c r="E50" s="380"/>
    </row>
    <row r="51" spans="5:5">
      <c r="E51" s="380"/>
    </row>
    <row r="52" spans="5:5">
      <c r="E52" s="380"/>
    </row>
    <row r="53" spans="5:5">
      <c r="E53" s="380"/>
    </row>
    <row r="54" spans="5:5">
      <c r="E54" s="380"/>
    </row>
  </sheetData>
  <sheetProtection algorithmName="SHA-512" hashValue="hei0t7pTp8JHh5nb/8f8sT9JoAQ5DWHv1nRLewYJVbH7Ml3TCoHK8WExuz+QeAH0ZKD/lN9egZ0lgOODeCyu9w==" saltValue="p+l/DXtDbeCg+RFubH5OBQ==" spinCount="100000" sheet="1" objects="1" scenarios="1"/>
  <autoFilter ref="A12:G21" xr:uid="{00000000-0009-0000-0000-000054000000}"/>
  <mergeCells count="1">
    <mergeCell ref="C11:G11"/>
  </mergeCells>
  <conditionalFormatting sqref="C4 C7">
    <cfRule type="containsText" dxfId="2840" priority="50" operator="containsText" text="Choisie">
      <formula>NOT(ISERROR(SEARCH("Choisie",C4)))</formula>
    </cfRule>
    <cfRule type="containsText" dxfId="2839" priority="51" operator="containsText" text="clé">
      <formula>NOT(ISERROR(SEARCH("clé",C4)))</formula>
    </cfRule>
    <cfRule type="containsText" dxfId="2838" priority="52" operator="containsText" text="UTILE">
      <formula>NOT(ISERROR(SEARCH("UTILE",C4)))</formula>
    </cfRule>
  </conditionalFormatting>
  <conditionalFormatting sqref="B13:B21 B22:C69">
    <cfRule type="expression" dxfId="2837" priority="32">
      <formula>$B13="Z. Compétences Managériales"</formula>
    </cfRule>
    <cfRule type="expression" dxfId="2836" priority="33">
      <formula>$B13="Y. Compétences comportementales"</formula>
    </cfRule>
    <cfRule type="expression" dxfId="2835" priority="34">
      <formula>$B13="X. Digital"</formula>
    </cfRule>
    <cfRule type="expression" dxfId="2834" priority="35">
      <formula>$B13="P.  Projet"</formula>
    </cfRule>
    <cfRule type="expression" dxfId="2833" priority="36">
      <formula>$B13="O.  Communication"</formula>
    </cfRule>
    <cfRule type="expression" dxfId="2832" priority="37">
      <formula>$B13="N .  Système d'informations"</formula>
    </cfRule>
    <cfRule type="expression" dxfId="2831" priority="38">
      <formula>$B13="M.  Marketing"</formula>
    </cfRule>
    <cfRule type="expression" dxfId="2830" priority="39">
      <formula>$B13="L.  Ressources Humaines"</formula>
    </cfRule>
    <cfRule type="expression" dxfId="2829" priority="40">
      <formula>$B13="K.  Audit / Risques"</formula>
    </cfRule>
    <cfRule type="expression" dxfId="2828" priority="41">
      <formula>$B13="J.  Administration / Services Généraux"</formula>
    </cfRule>
    <cfRule type="expression" dxfId="2827" priority="42">
      <formula>$B13="I.  Immobilier"</formula>
    </cfRule>
    <cfRule type="expression" dxfId="2826" priority="43">
      <formula>$B13="H.  Finance / Contrôle de Gestion / Comptabilité"</formula>
    </cfRule>
    <cfRule type="expression" dxfId="2825" priority="44">
      <formula>$B13="G.  Achats"</formula>
    </cfRule>
    <cfRule type="expression" dxfId="2824" priority="45">
      <formula>$B13="F.  Entreprises"</formula>
    </cfRule>
    <cfRule type="expression" dxfId="2823" priority="46">
      <formula>$B13="E. Excellence opérationnelle  Banque de détail"</formula>
    </cfRule>
    <cfRule type="expression" dxfId="2822" priority="47">
      <formula>$B13="D. Excellence opérationnelle Expertise transverse"</formula>
    </cfRule>
    <cfRule type="expression" dxfId="2821" priority="48">
      <formula>$B13="C. Gestion des risques"</formula>
    </cfRule>
    <cfRule type="expression" dxfId="2820" priority="49">
      <formula>$B13="B. Vente, Conseil"</formula>
    </cfRule>
    <cfRule type="expression" dxfId="2819" priority="53">
      <formula>$B13="A. Accueil, orientation"</formula>
    </cfRule>
  </conditionalFormatting>
  <conditionalFormatting sqref="C8 C10">
    <cfRule type="containsText" dxfId="2818" priority="29" operator="containsText" text="Choisie">
      <formula>NOT(ISERROR(SEARCH("Choisie",C8)))</formula>
    </cfRule>
    <cfRule type="containsText" dxfId="2817" priority="30" operator="containsText" text="clé">
      <formula>NOT(ISERROR(SEARCH("clé",C8)))</formula>
    </cfRule>
    <cfRule type="containsText" dxfId="2816" priority="31" operator="containsText" text="UTILE">
      <formula>NOT(ISERROR(SEARCH("UTILE",C8)))</formula>
    </cfRule>
  </conditionalFormatting>
  <conditionalFormatting sqref="F22:F24">
    <cfRule type="expression" dxfId="2815" priority="10">
      <formula>$B22="Z. Compétences Managériales"</formula>
    </cfRule>
    <cfRule type="expression" dxfId="2814" priority="11">
      <formula>$B22="Y. Compétences comportementales"</formula>
    </cfRule>
    <cfRule type="expression" dxfId="2813" priority="12">
      <formula>$B22="X. Digital"</formula>
    </cfRule>
    <cfRule type="expression" dxfId="2812" priority="13">
      <formula>$B22="P.  Projet"</formula>
    </cfRule>
    <cfRule type="expression" dxfId="2811" priority="14">
      <formula>$B22="O.  Communication"</formula>
    </cfRule>
    <cfRule type="expression" dxfId="2810" priority="15">
      <formula>$B22="N .  Système d'informations"</formula>
    </cfRule>
    <cfRule type="expression" dxfId="2809" priority="16">
      <formula>$B22="M.  Marketing"</formula>
    </cfRule>
    <cfRule type="expression" dxfId="2808" priority="17">
      <formula>$B22="L.  Ressources Humaines"</formula>
    </cfRule>
    <cfRule type="expression" dxfId="2807" priority="18">
      <formula>$B22="K.  Audit / Risques"</formula>
    </cfRule>
    <cfRule type="expression" dxfId="2806" priority="19">
      <formula>$B22="J.  Administration / Services Généraux"</formula>
    </cfRule>
    <cfRule type="expression" dxfId="2805" priority="20">
      <formula>$B22="I.  Immobilier"</formula>
    </cfRule>
    <cfRule type="expression" dxfId="2804" priority="21">
      <formula>$B22="H.  Finance / Contrôle de Gestion / Comptabilité"</formula>
    </cfRule>
    <cfRule type="expression" dxfId="2803" priority="22">
      <formula>$B22="G.  Achats"</formula>
    </cfRule>
    <cfRule type="expression" dxfId="2802" priority="23">
      <formula>$B22="F.  Entreprises"</formula>
    </cfRule>
    <cfRule type="expression" dxfId="2801" priority="24">
      <formula>$B22="E. Excellence opérationnelle  Banque de détail"</formula>
    </cfRule>
    <cfRule type="expression" dxfId="2800" priority="25">
      <formula>$B22="D. Excellence opérationnelle Expertise transverse"</formula>
    </cfRule>
    <cfRule type="expression" dxfId="2799" priority="26">
      <formula>$B22="C. Gestion des risques"</formula>
    </cfRule>
    <cfRule type="expression" dxfId="2798" priority="27">
      <formula>$B22="B. Vente, Conseil"</formula>
    </cfRule>
    <cfRule type="expression" dxfId="2797" priority="28">
      <formula>$B22="A. Accueil, orientation"</formula>
    </cfRule>
  </conditionalFormatting>
  <printOptions horizontalCentered="1"/>
  <pageMargins left="0.23622047244094491" right="0.23622047244094491" top="0.74803149606299213" bottom="0.74803149606299213" header="0" footer="0"/>
  <pageSetup paperSize="9" scale="65" orientation="portrait" r:id="rId1"/>
  <headerFooter>
    <oddFooter>&amp;C&amp;1#&amp;"Calibri"&amp;10&amp;K0078D7C1 - Interne</oddFooter>
  </headerFooter>
  <drawing r:id="rId2"/>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29">
    <tabColor theme="5" tint="0.39997558519241921"/>
  </sheetPr>
  <dimension ref="A1:I33"/>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11.1640625" style="210" customWidth="1"/>
    <col min="6" max="6" width="14.33203125" style="207" customWidth="1"/>
    <col min="7"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29862 - CHARGE D AFFAIRES IMMOBILIER III.2</v>
      </c>
      <c r="E4" s="271"/>
      <c r="F4" s="271"/>
      <c r="G4" s="272" t="str">
        <f ca="1">HYPERLINK("#Matrice!"&amp;ADDRESS(3,4+MATCH(D4,Matrice!$E$3:$AOP$3,0)),"Go")</f>
        <v>Go</v>
      </c>
    </row>
    <row r="5" spans="1:7" s="278" customFormat="1" ht="21" customHeight="1">
      <c r="A5" s="273"/>
      <c r="B5" s="274"/>
      <c r="C5" s="275" t="s">
        <v>403</v>
      </c>
      <c r="D5" s="276" t="str">
        <f ca="1">VLOOKUP($G$5,Répertoire_des_fonctions!$A$7:$E$780,2,0)</f>
        <v>IMMOBILIER</v>
      </c>
      <c r="E5" s="277"/>
      <c r="F5" s="276" t="s">
        <v>1986</v>
      </c>
      <c r="G5" s="276" t="str">
        <f ca="1">RIGHT(CELL("filename",A1),LEN(CELL("filename",A1))-SEARCH("]",CELL("filename",A1)))</f>
        <v>29862</v>
      </c>
    </row>
    <row r="6" spans="1:7" s="278" customFormat="1" ht="21" customHeight="1">
      <c r="A6" s="273"/>
      <c r="B6" s="274"/>
      <c r="C6" s="275" t="s">
        <v>404</v>
      </c>
      <c r="D6" s="276" t="str">
        <f ca="1">VLOOKUP($G$5,Répertoire_des_fonctions!$A$7:$E$780,3,0)</f>
        <v>PROFESSIONNEL DE LA GESTION DE PARC</v>
      </c>
      <c r="E6" s="277"/>
      <c r="F6" s="276" t="s">
        <v>1987</v>
      </c>
      <c r="G6" s="276" t="str">
        <f ca="1">VLOOKUP($G$5,Répertoire_des_fonctions!$A$7:$E$780,5,0)</f>
        <v>III.2</v>
      </c>
    </row>
    <row r="7" spans="1:7" s="248" customFormat="1" ht="6.75" customHeight="1">
      <c r="A7" s="268"/>
      <c r="B7" s="279"/>
      <c r="C7" s="662"/>
      <c r="D7" s="285"/>
      <c r="E7" s="282"/>
    </row>
    <row r="8" spans="1:7" s="248" customFormat="1" ht="24.75" customHeight="1">
      <c r="A8" s="268"/>
      <c r="B8" s="279"/>
      <c r="C8" s="414" t="s">
        <v>1988</v>
      </c>
      <c r="D8" s="270" t="s">
        <v>1991</v>
      </c>
      <c r="E8" s="276" t="s">
        <v>1989</v>
      </c>
      <c r="F8" s="271"/>
      <c r="G8" s="283"/>
    </row>
    <row r="9" spans="1:7" s="248" customFormat="1" ht="23.25"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7.5" customHeight="1">
      <c r="A12" s="426" t="s">
        <v>959</v>
      </c>
      <c r="B12" s="427" t="s">
        <v>1982</v>
      </c>
      <c r="C12" s="320" t="s">
        <v>432</v>
      </c>
      <c r="D12" s="320" t="s">
        <v>431</v>
      </c>
      <c r="E12" s="241" t="s">
        <v>1997</v>
      </c>
      <c r="F12" s="242" t="s">
        <v>2056</v>
      </c>
      <c r="G12" s="242" t="s">
        <v>1984</v>
      </c>
    </row>
    <row r="13" spans="1:7" s="243" customFormat="1" ht="64">
      <c r="A13" s="450"/>
      <c r="B13" s="541"/>
      <c r="C13" s="776" t="s">
        <v>2129</v>
      </c>
      <c r="D13" s="776" t="s">
        <v>2134</v>
      </c>
      <c r="E13" s="776" t="s">
        <v>1483</v>
      </c>
      <c r="F13" s="544" t="s">
        <v>1996</v>
      </c>
      <c r="G13" s="545"/>
    </row>
    <row r="14" spans="1:7" s="243" customFormat="1" ht="64">
      <c r="A14" s="452"/>
      <c r="B14" s="542"/>
      <c r="C14" s="777" t="s">
        <v>181</v>
      </c>
      <c r="D14" s="777" t="s">
        <v>2135</v>
      </c>
      <c r="E14" s="777" t="s">
        <v>1489</v>
      </c>
      <c r="F14" s="503" t="s">
        <v>1996</v>
      </c>
      <c r="G14" s="546"/>
    </row>
    <row r="15" spans="1:7" s="243" customFormat="1" ht="80">
      <c r="A15" s="452"/>
      <c r="B15" s="542"/>
      <c r="C15" s="777" t="s">
        <v>2130</v>
      </c>
      <c r="D15" s="777" t="s">
        <v>2137</v>
      </c>
      <c r="E15" s="777" t="s">
        <v>1495</v>
      </c>
      <c r="F15" s="503" t="s">
        <v>1996</v>
      </c>
      <c r="G15" s="546"/>
    </row>
    <row r="16" spans="1:7" s="243" customFormat="1" ht="64">
      <c r="A16" s="452"/>
      <c r="B16" s="542"/>
      <c r="C16" s="777" t="s">
        <v>184</v>
      </c>
      <c r="D16" s="777" t="s">
        <v>2136</v>
      </c>
      <c r="E16" s="777" t="s">
        <v>1507</v>
      </c>
      <c r="F16" s="503" t="s">
        <v>1996</v>
      </c>
      <c r="G16" s="546"/>
    </row>
    <row r="17" spans="1:9" s="243" customFormat="1" ht="48">
      <c r="A17" s="452"/>
      <c r="B17" s="542"/>
      <c r="C17" s="777" t="s">
        <v>2177</v>
      </c>
      <c r="D17" s="777" t="s">
        <v>2219</v>
      </c>
      <c r="E17" s="777" t="s">
        <v>1513</v>
      </c>
      <c r="F17" s="503" t="s">
        <v>1996</v>
      </c>
      <c r="G17" s="546"/>
    </row>
    <row r="18" spans="1:9" s="243" customFormat="1" ht="48">
      <c r="A18" s="452"/>
      <c r="B18" s="542"/>
      <c r="C18" s="777" t="s">
        <v>186</v>
      </c>
      <c r="D18" s="777" t="s">
        <v>2235</v>
      </c>
      <c r="E18" s="777" t="s">
        <v>1519</v>
      </c>
      <c r="F18" s="503" t="s">
        <v>1996</v>
      </c>
      <c r="G18" s="546"/>
    </row>
    <row r="19" spans="1:9" s="243" customFormat="1" ht="32">
      <c r="A19" s="452"/>
      <c r="B19" s="542"/>
      <c r="C19" s="777" t="s">
        <v>102</v>
      </c>
      <c r="D19" s="777" t="s">
        <v>2237</v>
      </c>
      <c r="E19" s="777" t="s">
        <v>1378</v>
      </c>
      <c r="F19" s="503" t="s">
        <v>1996</v>
      </c>
      <c r="G19" s="546"/>
    </row>
    <row r="20" spans="1:9" s="243" customFormat="1" ht="64">
      <c r="A20" s="452"/>
      <c r="B20" s="542"/>
      <c r="C20" s="777" t="s">
        <v>2238</v>
      </c>
      <c r="D20" s="777" t="s">
        <v>2239</v>
      </c>
      <c r="E20" s="777" t="s">
        <v>1370</v>
      </c>
      <c r="F20" s="503" t="s">
        <v>1996</v>
      </c>
      <c r="G20" s="546"/>
    </row>
    <row r="21" spans="1:9" s="243" customFormat="1" ht="32">
      <c r="A21" s="452"/>
      <c r="B21" s="542"/>
      <c r="C21" s="777" t="s">
        <v>2140</v>
      </c>
      <c r="D21" s="777" t="s">
        <v>2141</v>
      </c>
      <c r="E21" s="777" t="s">
        <v>1084</v>
      </c>
      <c r="F21" s="503" t="s">
        <v>1996</v>
      </c>
      <c r="G21" s="546"/>
    </row>
    <row r="22" spans="1:9" s="243" customFormat="1" ht="64">
      <c r="A22" s="454"/>
      <c r="B22" s="543"/>
      <c r="C22" s="778" t="s">
        <v>2155</v>
      </c>
      <c r="D22" s="779" t="s">
        <v>2226</v>
      </c>
      <c r="E22" s="778" t="s">
        <v>1190</v>
      </c>
      <c r="F22" s="547" t="s">
        <v>1996</v>
      </c>
      <c r="G22" s="548"/>
    </row>
    <row r="23" spans="1:9" ht="27.75" customHeight="1">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c r="E31" s="379"/>
    </row>
    <row r="32" spans="1:9">
      <c r="E32" s="379"/>
    </row>
    <row r="33" spans="5:5">
      <c r="E33" s="379"/>
    </row>
  </sheetData>
  <sheetProtection algorithmName="SHA-512" hashValue="9OBJ+oUeIOIYifzo5wAhDWHpFycqA7LkkruIO80M488pD7C3zmkLdyvm5zsyAXYNd15ocvqqmOIg+/UNXy/F4Q==" saltValue="1l/sap6lQE/4ImDpBV5hRg==" spinCount="100000" sheet="1" objects="1" scenarios="1"/>
  <mergeCells count="1">
    <mergeCell ref="C11:G11"/>
  </mergeCells>
  <conditionalFormatting sqref="C4 C7">
    <cfRule type="containsText" dxfId="2796" priority="50" operator="containsText" text="Choisie">
      <formula>NOT(ISERROR(SEARCH("Choisie",C4)))</formula>
    </cfRule>
    <cfRule type="containsText" dxfId="2795" priority="51" operator="containsText" text="clé">
      <formula>NOT(ISERROR(SEARCH("clé",C4)))</formula>
    </cfRule>
    <cfRule type="containsText" dxfId="2794" priority="52" operator="containsText" text="UTILE">
      <formula>NOT(ISERROR(SEARCH("UTILE",C4)))</formula>
    </cfRule>
  </conditionalFormatting>
  <conditionalFormatting sqref="B23:C70">
    <cfRule type="expression" dxfId="2793" priority="32">
      <formula>$B23="Z. Compétences Managériales"</formula>
    </cfRule>
    <cfRule type="expression" dxfId="2792" priority="33">
      <formula>$B23="Y. Compétences comportementales"</formula>
    </cfRule>
    <cfRule type="expression" dxfId="2791" priority="34">
      <formula>$B23="X. Digital"</formula>
    </cfRule>
    <cfRule type="expression" dxfId="2790" priority="35">
      <formula>$B23="P.  Projet"</formula>
    </cfRule>
    <cfRule type="expression" dxfId="2789" priority="36">
      <formula>$B23="O.  Communication"</formula>
    </cfRule>
    <cfRule type="expression" dxfId="2788" priority="37">
      <formula>$B23="N .  Système d'informations"</formula>
    </cfRule>
    <cfRule type="expression" dxfId="2787" priority="38">
      <formula>$B23="M.  Marketing"</formula>
    </cfRule>
    <cfRule type="expression" dxfId="2786" priority="39">
      <formula>$B23="L.  Ressources Humaines"</formula>
    </cfRule>
    <cfRule type="expression" dxfId="2785" priority="40">
      <formula>$B23="K.  Audit / Risques"</formula>
    </cfRule>
    <cfRule type="expression" dxfId="2784" priority="41">
      <formula>$B23="J.  Administration / Services Généraux"</formula>
    </cfRule>
    <cfRule type="expression" dxfId="2783" priority="42">
      <formula>$B23="I.  Immobilier"</formula>
    </cfRule>
    <cfRule type="expression" dxfId="2782" priority="43">
      <formula>$B23="H.  Finance / Contrôle de Gestion / Comptabilité"</formula>
    </cfRule>
    <cfRule type="expression" dxfId="2781" priority="44">
      <formula>$B23="G.  Achats"</formula>
    </cfRule>
    <cfRule type="expression" dxfId="2780" priority="45">
      <formula>$B23="F.  Entreprises"</formula>
    </cfRule>
    <cfRule type="expression" dxfId="2779" priority="46">
      <formula>$B23="E. Excellence opérationnelle  Banque de détail"</formula>
    </cfRule>
    <cfRule type="expression" dxfId="2778" priority="47">
      <formula>$B23="D. Excellence opérationnelle Expertise transverse"</formula>
    </cfRule>
    <cfRule type="expression" dxfId="2777" priority="48">
      <formula>$B23="C. Gestion des risques"</formula>
    </cfRule>
    <cfRule type="expression" dxfId="2776" priority="49">
      <formula>$B23="B. Vente, Conseil"</formula>
    </cfRule>
    <cfRule type="expression" dxfId="2775" priority="53">
      <formula>$B23="A. Accueil, orientation"</formula>
    </cfRule>
  </conditionalFormatting>
  <conditionalFormatting sqref="C8 C10">
    <cfRule type="containsText" dxfId="2774" priority="29" operator="containsText" text="Choisie">
      <formula>NOT(ISERROR(SEARCH("Choisie",C8)))</formula>
    </cfRule>
    <cfRule type="containsText" dxfId="2773" priority="30" operator="containsText" text="clé">
      <formula>NOT(ISERROR(SEARCH("clé",C8)))</formula>
    </cfRule>
    <cfRule type="containsText" dxfId="2772" priority="31" operator="containsText" text="UTILE">
      <formula>NOT(ISERROR(SEARCH("UTILE",C8)))</formula>
    </cfRule>
  </conditionalFormatting>
  <conditionalFormatting sqref="F23:F25">
    <cfRule type="expression" dxfId="2771" priority="10">
      <formula>$B23="Z. Compétences Managériales"</formula>
    </cfRule>
    <cfRule type="expression" dxfId="2770" priority="11">
      <formula>$B23="Y. Compétences comportementales"</formula>
    </cfRule>
    <cfRule type="expression" dxfId="2769" priority="12">
      <formula>$B23="X. Digital"</formula>
    </cfRule>
    <cfRule type="expression" dxfId="2768" priority="13">
      <formula>$B23="P.  Projet"</formula>
    </cfRule>
    <cfRule type="expression" dxfId="2767" priority="14">
      <formula>$B23="O.  Communication"</formula>
    </cfRule>
    <cfRule type="expression" dxfId="2766" priority="15">
      <formula>$B23="N .  Système d'informations"</formula>
    </cfRule>
    <cfRule type="expression" dxfId="2765" priority="16">
      <formula>$B23="M.  Marketing"</formula>
    </cfRule>
    <cfRule type="expression" dxfId="2764" priority="17">
      <formula>$B23="L.  Ressources Humaines"</formula>
    </cfRule>
    <cfRule type="expression" dxfId="2763" priority="18">
      <formula>$B23="K.  Audit / Risques"</formula>
    </cfRule>
    <cfRule type="expression" dxfId="2762" priority="19">
      <formula>$B23="J.  Administration / Services Généraux"</formula>
    </cfRule>
    <cfRule type="expression" dxfId="2761" priority="20">
      <formula>$B23="I.  Immobilier"</formula>
    </cfRule>
    <cfRule type="expression" dxfId="2760" priority="21">
      <formula>$B23="H.  Finance / Contrôle de Gestion / Comptabilité"</formula>
    </cfRule>
    <cfRule type="expression" dxfId="2759" priority="22">
      <formula>$B23="G.  Achats"</formula>
    </cfRule>
    <cfRule type="expression" dxfId="2758" priority="23">
      <formula>$B23="F.  Entreprises"</formula>
    </cfRule>
    <cfRule type="expression" dxfId="2757" priority="24">
      <formula>$B23="E. Excellence opérationnelle  Banque de détail"</formula>
    </cfRule>
    <cfRule type="expression" dxfId="2756" priority="25">
      <formula>$B23="D. Excellence opérationnelle Expertise transverse"</formula>
    </cfRule>
    <cfRule type="expression" dxfId="2755" priority="26">
      <formula>$B23="C. Gestion des risques"</formula>
    </cfRule>
    <cfRule type="expression" dxfId="2754" priority="27">
      <formula>$B23="B. Vente, Conseil"</formula>
    </cfRule>
    <cfRule type="expression" dxfId="2753" priority="28">
      <formula>$B23="A. Accueil, orientation"</formula>
    </cfRule>
  </conditionalFormatting>
  <pageMargins left="0" right="0" top="0.74803149606299213" bottom="0.74803149606299213" header="0.31496062992125984" footer="0.31496062992125984"/>
  <pageSetup paperSize="9" scale="73" orientation="portrait" r:id="rId1"/>
  <headerFooter>
    <oddFooter>&amp;C&amp;1#&amp;"Calibri"&amp;10&amp;K0078D7C1 - Interne</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59">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35446 - APPROVISIONNEUR III.2</v>
      </c>
      <c r="E4" s="271"/>
      <c r="F4" s="271"/>
      <c r="G4" s="272" t="str">
        <f ca="1">HYPERLINK("#Matrice!"&amp;ADDRESS(3,4+MATCH(D4,Matrice!$E$3:$AOP$3,0)),"Go")</f>
        <v>Go</v>
      </c>
    </row>
    <row r="5" spans="1:7" s="278" customFormat="1" ht="21" customHeight="1">
      <c r="A5" s="273"/>
      <c r="B5" s="274"/>
      <c r="C5" s="275" t="s">
        <v>403</v>
      </c>
      <c r="D5" s="276" t="str">
        <f ca="1">VLOOKUP($G$5,Répertoire_des_fonctions!$A$7:$E$780,2,0)</f>
        <v>ACHATS</v>
      </c>
      <c r="E5" s="277"/>
      <c r="F5" s="276" t="s">
        <v>1986</v>
      </c>
      <c r="G5" s="276" t="str">
        <f ca="1">RIGHT(CELL("filename",A1),LEN(CELL("filename",A1))-SEARCH("]",CELL("filename",A1)))</f>
        <v>35446</v>
      </c>
    </row>
    <row r="6" spans="1:7" s="278" customFormat="1" ht="21" customHeight="1">
      <c r="A6" s="273"/>
      <c r="B6" s="274"/>
      <c r="C6" s="275" t="s">
        <v>404</v>
      </c>
      <c r="D6" s="276" t="str">
        <f ca="1">VLOOKUP($G$5,Répertoire_des_fonctions!$A$7:$E$780,3,0)</f>
        <v>APPROVISIONNEUR</v>
      </c>
      <c r="E6" s="277"/>
      <c r="F6" s="276" t="s">
        <v>1987</v>
      </c>
      <c r="G6" s="276" t="str">
        <f ca="1">VLOOKUP($G$5,Répertoire_des_fonctions!$A$7:$E$780,5,0)</f>
        <v>III.2</v>
      </c>
    </row>
    <row r="7" spans="1:7" s="248" customFormat="1" ht="6" customHeight="1">
      <c r="A7" s="268"/>
      <c r="B7" s="279"/>
      <c r="C7" s="662"/>
      <c r="D7" s="285"/>
      <c r="E7" s="282"/>
    </row>
    <row r="8" spans="1:7" s="248" customFormat="1" ht="18.75" customHeight="1">
      <c r="A8" s="268"/>
      <c r="B8" s="279"/>
      <c r="C8" s="414" t="s">
        <v>1988</v>
      </c>
      <c r="D8" s="270" t="s">
        <v>1991</v>
      </c>
      <c r="E8" s="375" t="s">
        <v>1989</v>
      </c>
      <c r="F8" s="271"/>
      <c r="G8" s="283"/>
    </row>
    <row r="9" spans="1:7" s="248" customFormat="1" ht="18.7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4.5" customHeight="1">
      <c r="A12" s="426" t="s">
        <v>959</v>
      </c>
      <c r="B12" s="427" t="s">
        <v>1982</v>
      </c>
      <c r="C12" s="241" t="s">
        <v>432</v>
      </c>
      <c r="D12" s="241" t="s">
        <v>431</v>
      </c>
      <c r="E12" s="241" t="s">
        <v>1997</v>
      </c>
      <c r="F12" s="300" t="s">
        <v>2056</v>
      </c>
      <c r="G12" s="242" t="s">
        <v>1984</v>
      </c>
    </row>
    <row r="13" spans="1:7" s="538" customFormat="1" ht="51">
      <c r="A13" s="549"/>
      <c r="B13" s="549"/>
      <c r="C13" s="780" t="s">
        <v>186</v>
      </c>
      <c r="D13" s="780" t="s">
        <v>2235</v>
      </c>
      <c r="E13" s="781" t="s">
        <v>1519</v>
      </c>
      <c r="F13" s="430" t="s">
        <v>1996</v>
      </c>
      <c r="G13" s="537"/>
    </row>
    <row r="14" spans="1:7" s="538" customFormat="1" ht="34">
      <c r="A14" s="550"/>
      <c r="B14" s="550"/>
      <c r="C14" s="782" t="s">
        <v>2140</v>
      </c>
      <c r="D14" s="782" t="s">
        <v>2141</v>
      </c>
      <c r="E14" s="783" t="s">
        <v>1084</v>
      </c>
      <c r="F14" s="432" t="s">
        <v>1996</v>
      </c>
      <c r="G14" s="539"/>
    </row>
    <row r="15" spans="1:7" s="538" customFormat="1" ht="102">
      <c r="A15" s="550"/>
      <c r="B15" s="550"/>
      <c r="C15" s="782" t="s">
        <v>2130</v>
      </c>
      <c r="D15" s="782" t="s">
        <v>2137</v>
      </c>
      <c r="E15" s="783" t="s">
        <v>1495</v>
      </c>
      <c r="F15" s="432" t="s">
        <v>1996</v>
      </c>
      <c r="G15" s="539"/>
    </row>
    <row r="16" spans="1:7" s="538" customFormat="1" ht="85">
      <c r="A16" s="550"/>
      <c r="B16" s="550"/>
      <c r="C16" s="782" t="s">
        <v>184</v>
      </c>
      <c r="D16" s="782" t="s">
        <v>2136</v>
      </c>
      <c r="E16" s="783" t="s">
        <v>1507</v>
      </c>
      <c r="F16" s="432" t="s">
        <v>1996</v>
      </c>
      <c r="G16" s="539"/>
    </row>
    <row r="17" spans="1:9" s="538" customFormat="1" ht="68">
      <c r="A17" s="550"/>
      <c r="B17" s="550"/>
      <c r="C17" s="782" t="s">
        <v>2129</v>
      </c>
      <c r="D17" s="782" t="s">
        <v>2134</v>
      </c>
      <c r="E17" s="783" t="s">
        <v>1483</v>
      </c>
      <c r="F17" s="432" t="s">
        <v>1996</v>
      </c>
      <c r="G17" s="539"/>
    </row>
    <row r="18" spans="1:9" s="538" customFormat="1" ht="68">
      <c r="A18" s="550"/>
      <c r="B18" s="550"/>
      <c r="C18" s="782" t="s">
        <v>181</v>
      </c>
      <c r="D18" s="782" t="s">
        <v>2135</v>
      </c>
      <c r="E18" s="783" t="s">
        <v>1489</v>
      </c>
      <c r="F18" s="432" t="s">
        <v>1996</v>
      </c>
      <c r="G18" s="539"/>
    </row>
    <row r="19" spans="1:9" s="538" customFormat="1" ht="85">
      <c r="A19" s="550"/>
      <c r="B19" s="550"/>
      <c r="C19" s="782" t="s">
        <v>2225</v>
      </c>
      <c r="D19" s="782" t="s">
        <v>2226</v>
      </c>
      <c r="E19" s="783" t="s">
        <v>1190</v>
      </c>
      <c r="F19" s="432" t="s">
        <v>1996</v>
      </c>
      <c r="G19" s="539"/>
    </row>
    <row r="20" spans="1:9" s="538" customFormat="1" ht="51">
      <c r="A20" s="550"/>
      <c r="B20" s="550"/>
      <c r="C20" s="782" t="s">
        <v>89</v>
      </c>
      <c r="D20" s="782" t="s">
        <v>2244</v>
      </c>
      <c r="E20" s="783" t="s">
        <v>1341</v>
      </c>
      <c r="F20" s="432" t="s">
        <v>1996</v>
      </c>
      <c r="G20" s="539"/>
    </row>
    <row r="21" spans="1:9" s="538" customFormat="1" ht="34">
      <c r="A21" s="550"/>
      <c r="B21" s="550"/>
      <c r="C21" s="782" t="s">
        <v>90</v>
      </c>
      <c r="D21" s="782" t="s">
        <v>2246</v>
      </c>
      <c r="E21" s="783" t="s">
        <v>1343</v>
      </c>
      <c r="F21" s="432" t="s">
        <v>1996</v>
      </c>
      <c r="G21" s="539"/>
    </row>
    <row r="22" spans="1:9" s="538" customFormat="1" ht="85">
      <c r="A22" s="551"/>
      <c r="B22" s="551"/>
      <c r="C22" s="784" t="s">
        <v>2172</v>
      </c>
      <c r="D22" s="784" t="s">
        <v>2173</v>
      </c>
      <c r="E22" s="785" t="s">
        <v>1472</v>
      </c>
      <c r="F22" s="434" t="s">
        <v>1996</v>
      </c>
      <c r="G22" s="540"/>
    </row>
    <row r="23" spans="1:9" ht="27.75" customHeight="1">
      <c r="C23" s="260" t="s">
        <v>1992</v>
      </c>
      <c r="D23" s="668"/>
      <c r="E23" s="484"/>
      <c r="F23" s="260" t="s">
        <v>1992</v>
      </c>
      <c r="G23" s="301"/>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86/lrVBO/Rseps9nPnEYnyUHSZ/IPlLvbq9Q4oGpRL+fMG4s42l4G/IoZiaH7JhWOoI4D0uh7TjcDdHjwaTGKg==" saltValue="io7rWsktpCsuxYzqnaZ1kQ==" spinCount="100000" sheet="1" objects="1" scenarios="1"/>
  <autoFilter ref="A12:G22" xr:uid="{00000000-0009-0000-0000-000056000000}"/>
  <mergeCells count="1">
    <mergeCell ref="C11:G11"/>
  </mergeCells>
  <conditionalFormatting sqref="C4 C7">
    <cfRule type="containsText" dxfId="2752" priority="50" operator="containsText" text="Choisie">
      <formula>NOT(ISERROR(SEARCH("Choisie",C4)))</formula>
    </cfRule>
    <cfRule type="containsText" dxfId="2751" priority="51" operator="containsText" text="clé">
      <formula>NOT(ISERROR(SEARCH("clé",C4)))</formula>
    </cfRule>
    <cfRule type="containsText" dxfId="2750" priority="52" operator="containsText" text="UTILE">
      <formula>NOT(ISERROR(SEARCH("UTILE",C4)))</formula>
    </cfRule>
  </conditionalFormatting>
  <conditionalFormatting sqref="B23:C70">
    <cfRule type="expression" dxfId="2749" priority="32">
      <formula>$B23="Z. Compétences Managériales"</formula>
    </cfRule>
    <cfRule type="expression" dxfId="2748" priority="33">
      <formula>$B23="Y. Compétences comportementales"</formula>
    </cfRule>
    <cfRule type="expression" dxfId="2747" priority="34">
      <formula>$B23="X. Digital"</formula>
    </cfRule>
    <cfRule type="expression" dxfId="2746" priority="35">
      <formula>$B23="P.  Projet"</formula>
    </cfRule>
    <cfRule type="expression" dxfId="2745" priority="36">
      <formula>$B23="O.  Communication"</formula>
    </cfRule>
    <cfRule type="expression" dxfId="2744" priority="37">
      <formula>$B23="N .  Système d'informations"</formula>
    </cfRule>
    <cfRule type="expression" dxfId="2743" priority="38">
      <formula>$B23="M.  Marketing"</formula>
    </cfRule>
    <cfRule type="expression" dxfId="2742" priority="39">
      <formula>$B23="L.  Ressources Humaines"</formula>
    </cfRule>
    <cfRule type="expression" dxfId="2741" priority="40">
      <formula>$B23="K.  Audit / Risques"</formula>
    </cfRule>
    <cfRule type="expression" dxfId="2740" priority="41">
      <formula>$B23="J.  Administration / Services Généraux"</formula>
    </cfRule>
    <cfRule type="expression" dxfId="2739" priority="42">
      <formula>$B23="I.  Immobilier"</formula>
    </cfRule>
    <cfRule type="expression" dxfId="2738" priority="43">
      <formula>$B23="H.  Finance / Contrôle de Gestion / Comptabilité"</formula>
    </cfRule>
    <cfRule type="expression" dxfId="2737" priority="44">
      <formula>$B23="G.  Achats"</formula>
    </cfRule>
    <cfRule type="expression" dxfId="2736" priority="45">
      <formula>$B23="F.  Entreprises"</formula>
    </cfRule>
    <cfRule type="expression" dxfId="2735" priority="46">
      <formula>$B23="E. Excellence opérationnelle  Banque de détail"</formula>
    </cfRule>
    <cfRule type="expression" dxfId="2734" priority="47">
      <formula>$B23="D. Excellence opérationnelle Expertise transverse"</formula>
    </cfRule>
    <cfRule type="expression" dxfId="2733" priority="48">
      <formula>$B23="C. Gestion des risques"</formula>
    </cfRule>
    <cfRule type="expression" dxfId="2732" priority="49">
      <formula>$B23="B. Vente, Conseil"</formula>
    </cfRule>
    <cfRule type="expression" dxfId="2731" priority="53">
      <formula>$B23="A. Accueil, orientation"</formula>
    </cfRule>
  </conditionalFormatting>
  <conditionalFormatting sqref="C8 C10">
    <cfRule type="containsText" dxfId="2730" priority="29" operator="containsText" text="Choisie">
      <formula>NOT(ISERROR(SEARCH("Choisie",C8)))</formula>
    </cfRule>
    <cfRule type="containsText" dxfId="2729" priority="30" operator="containsText" text="clé">
      <formula>NOT(ISERROR(SEARCH("clé",C8)))</formula>
    </cfRule>
    <cfRule type="containsText" dxfId="2728" priority="31" operator="containsText" text="UTILE">
      <formula>NOT(ISERROR(SEARCH("UTILE",C8)))</formula>
    </cfRule>
  </conditionalFormatting>
  <conditionalFormatting sqref="F23:F25">
    <cfRule type="expression" dxfId="2727" priority="10">
      <formula>$B23="Z. Compétences Managériales"</formula>
    </cfRule>
    <cfRule type="expression" dxfId="2726" priority="11">
      <formula>$B23="Y. Compétences comportementales"</formula>
    </cfRule>
    <cfRule type="expression" dxfId="2725" priority="12">
      <formula>$B23="X. Digital"</formula>
    </cfRule>
    <cfRule type="expression" dxfId="2724" priority="13">
      <formula>$B23="P.  Projet"</formula>
    </cfRule>
    <cfRule type="expression" dxfId="2723" priority="14">
      <formula>$B23="O.  Communication"</formula>
    </cfRule>
    <cfRule type="expression" dxfId="2722" priority="15">
      <formula>$B23="N .  Système d'informations"</formula>
    </cfRule>
    <cfRule type="expression" dxfId="2721" priority="16">
      <formula>$B23="M.  Marketing"</formula>
    </cfRule>
    <cfRule type="expression" dxfId="2720" priority="17">
      <formula>$B23="L.  Ressources Humaines"</formula>
    </cfRule>
    <cfRule type="expression" dxfId="2719" priority="18">
      <formula>$B23="K.  Audit / Risques"</formula>
    </cfRule>
    <cfRule type="expression" dxfId="2718" priority="19">
      <formula>$B23="J.  Administration / Services Généraux"</formula>
    </cfRule>
    <cfRule type="expression" dxfId="2717" priority="20">
      <formula>$B23="I.  Immobilier"</formula>
    </cfRule>
    <cfRule type="expression" dxfId="2716" priority="21">
      <formula>$B23="H.  Finance / Contrôle de Gestion / Comptabilité"</formula>
    </cfRule>
    <cfRule type="expression" dxfId="2715" priority="22">
      <formula>$B23="G.  Achats"</formula>
    </cfRule>
    <cfRule type="expression" dxfId="2714" priority="23">
      <formula>$B23="F.  Entreprises"</formula>
    </cfRule>
    <cfRule type="expression" dxfId="2713" priority="24">
      <formula>$B23="E. Excellence opérationnelle  Banque de détail"</formula>
    </cfRule>
    <cfRule type="expression" dxfId="2712" priority="25">
      <formula>$B23="D. Excellence opérationnelle Expertise transverse"</formula>
    </cfRule>
    <cfRule type="expression" dxfId="2711" priority="26">
      <formula>$B23="C. Gestion des risques"</formula>
    </cfRule>
    <cfRule type="expression" dxfId="2710" priority="27">
      <formula>$B23="B. Vente, Conseil"</formula>
    </cfRule>
    <cfRule type="expression" dxfId="2709" priority="28">
      <formula>$B23="A.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Feuil60">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35324 - GESTIONNAIRE COMPTABLE II.2</v>
      </c>
      <c r="E4" s="271"/>
      <c r="F4" s="271"/>
      <c r="G4" s="272" t="str">
        <f ca="1">HYPERLINK("#Matrice!"&amp;ADDRESS(3,4+MATCH(D4,Matrice!$E$3:$AOP$3,0)),"Go")</f>
        <v>Go</v>
      </c>
    </row>
    <row r="5" spans="1:7" s="278" customFormat="1" ht="21" customHeight="1">
      <c r="A5" s="273"/>
      <c r="B5" s="274"/>
      <c r="C5" s="275" t="s">
        <v>403</v>
      </c>
      <c r="D5" s="276" t="str">
        <f ca="1">VLOOKUP($G$5,Répertoire_des_fonctions!$A$7:$E$780,2,0)</f>
        <v>COMPTABILITE</v>
      </c>
      <c r="E5" s="277"/>
      <c r="F5" s="276" t="s">
        <v>1986</v>
      </c>
      <c r="G5" s="276" t="str">
        <f ca="1">RIGHT(CELL("filename",A1),LEN(CELL("filename",A1))-SEARCH("]",CELL("filename",A1)))</f>
        <v>35324</v>
      </c>
    </row>
    <row r="6" spans="1:7" s="278" customFormat="1" ht="21" customHeight="1">
      <c r="A6" s="273"/>
      <c r="B6" s="274"/>
      <c r="C6" s="275" t="s">
        <v>404</v>
      </c>
      <c r="D6" s="276" t="str">
        <f ca="1">VLOOKUP($G$5,Répertoire_des_fonctions!$A$7:$E$780,3,0)</f>
        <v>ASSISTANT COMPTABLE</v>
      </c>
      <c r="E6" s="277"/>
      <c r="F6" s="276" t="s">
        <v>1987</v>
      </c>
      <c r="G6" s="276" t="str">
        <f ca="1">VLOOKUP($G$5,Répertoire_des_fonctions!$A$7:$E$780,5,0)</f>
        <v>II.2</v>
      </c>
    </row>
    <row r="7" spans="1:7" s="248" customFormat="1" ht="12.5" customHeight="1">
      <c r="A7" s="268"/>
      <c r="B7" s="279"/>
      <c r="C7" s="662"/>
      <c r="D7" s="285"/>
      <c r="E7" s="282"/>
    </row>
    <row r="8" spans="1:7" s="248" customFormat="1" ht="17.5" customHeight="1">
      <c r="A8" s="268"/>
      <c r="B8" s="279"/>
      <c r="C8" s="414" t="s">
        <v>1988</v>
      </c>
      <c r="D8" s="270" t="s">
        <v>1991</v>
      </c>
      <c r="E8" s="375" t="s">
        <v>1989</v>
      </c>
      <c r="F8" s="271"/>
      <c r="G8" s="283"/>
    </row>
    <row r="9" spans="1:7" s="248" customFormat="1" ht="21"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7.75" customHeight="1">
      <c r="A12" s="239" t="s">
        <v>959</v>
      </c>
      <c r="B12" s="240" t="s">
        <v>1982</v>
      </c>
      <c r="C12" s="241" t="s">
        <v>432</v>
      </c>
      <c r="D12" s="241" t="s">
        <v>431</v>
      </c>
      <c r="E12" s="241" t="s">
        <v>1997</v>
      </c>
      <c r="F12" s="300" t="s">
        <v>2056</v>
      </c>
      <c r="G12" s="242" t="s">
        <v>1984</v>
      </c>
    </row>
    <row r="13" spans="1:7" s="248" customFormat="1" ht="51">
      <c r="A13" s="244" t="s">
        <v>710</v>
      </c>
      <c r="B13" s="423" t="str">
        <f>IFERROR(VLOOKUP($A13,Référentiel_de_Compétences!$B$7:$E$700,2,0),"")</f>
        <v>C. Gestion des risques</v>
      </c>
      <c r="C13" s="670" t="s">
        <v>186</v>
      </c>
      <c r="D13" s="670" t="s">
        <v>2235</v>
      </c>
      <c r="E13" s="786" t="s">
        <v>1516</v>
      </c>
      <c r="F13" s="430" t="s">
        <v>1996</v>
      </c>
      <c r="G13" s="469"/>
    </row>
    <row r="14" spans="1:7" s="248" customFormat="1" ht="42">
      <c r="A14" s="244" t="s">
        <v>724</v>
      </c>
      <c r="B14" s="423" t="str">
        <f>IFERROR(VLOOKUP($A14,Référentiel_de_Compétences!$B$7:$E$700,2,0),"")</f>
        <v>D. Excellence opérationnelle Expertise transverse</v>
      </c>
      <c r="C14" s="671" t="s">
        <v>2140</v>
      </c>
      <c r="D14" s="671" t="s">
        <v>2141</v>
      </c>
      <c r="E14" s="787" t="s">
        <v>1081</v>
      </c>
      <c r="F14" s="432" t="s">
        <v>1996</v>
      </c>
      <c r="G14" s="470"/>
    </row>
    <row r="15" spans="1:7" s="248" customFormat="1" ht="42">
      <c r="A15" s="244" t="s">
        <v>741</v>
      </c>
      <c r="B15" s="423" t="str">
        <f>IFERROR(VLOOKUP($A15,Référentiel_de_Compétences!$B$7:$E$700,2,0),"")</f>
        <v>D. Excellence opérationnelle Expertise transverse</v>
      </c>
      <c r="C15" s="671" t="s">
        <v>94</v>
      </c>
      <c r="D15" s="671" t="s">
        <v>2263</v>
      </c>
      <c r="E15" s="787" t="s">
        <v>1356</v>
      </c>
      <c r="F15" s="432" t="s">
        <v>1996</v>
      </c>
      <c r="G15" s="470"/>
    </row>
    <row r="16" spans="1:7" s="248" customFormat="1" ht="42">
      <c r="A16" s="244" t="s">
        <v>794</v>
      </c>
      <c r="B16" s="423" t="str">
        <f>IFERROR(VLOOKUP($A16,Référentiel_de_Compétences!$B$7:$E$700,2,0),"")</f>
        <v>H.  Finance / Contrôle de Gestion / Comptabilité</v>
      </c>
      <c r="C16" s="671" t="s">
        <v>93</v>
      </c>
      <c r="D16" s="671" t="s">
        <v>2264</v>
      </c>
      <c r="E16" s="787" t="s">
        <v>1350</v>
      </c>
      <c r="F16" s="432" t="s">
        <v>1996</v>
      </c>
      <c r="G16" s="470"/>
    </row>
    <row r="17" spans="1:9" s="248" customFormat="1" ht="102">
      <c r="A17" s="244" t="s">
        <v>795</v>
      </c>
      <c r="B17" s="423" t="str">
        <f>IFERROR(VLOOKUP($A17,Référentiel_de_Compétences!$B$7:$E$700,2,0),"")</f>
        <v>H.  Finance / Contrôle de Gestion / Comptabilité</v>
      </c>
      <c r="C17" s="671" t="s">
        <v>2130</v>
      </c>
      <c r="D17" s="671" t="s">
        <v>2137</v>
      </c>
      <c r="E17" s="787" t="s">
        <v>1492</v>
      </c>
      <c r="F17" s="432" t="s">
        <v>1996</v>
      </c>
      <c r="G17" s="470"/>
    </row>
    <row r="18" spans="1:9" s="248" customFormat="1" ht="85">
      <c r="A18" s="244" t="s">
        <v>796</v>
      </c>
      <c r="B18" s="423" t="str">
        <f>IFERROR(VLOOKUP($A18,Référentiel_de_Compétences!$B$7:$E$700,2,0),"")</f>
        <v>H.  Finance / Contrôle de Gestion / Comptabilité</v>
      </c>
      <c r="C18" s="671" t="s">
        <v>184</v>
      </c>
      <c r="D18" s="671" t="s">
        <v>2136</v>
      </c>
      <c r="E18" s="787" t="s">
        <v>1504</v>
      </c>
      <c r="F18" s="432" t="s">
        <v>1996</v>
      </c>
      <c r="G18" s="470"/>
    </row>
    <row r="19" spans="1:9" s="248" customFormat="1" ht="119">
      <c r="A19" s="244" t="s">
        <v>894</v>
      </c>
      <c r="B19" s="423" t="str">
        <f>IFERROR(VLOOKUP($A19,Référentiel_de_Compétences!$B$7:$E$700,2,0),"")</f>
        <v>X. Digital</v>
      </c>
      <c r="C19" s="671" t="s">
        <v>31</v>
      </c>
      <c r="D19" s="671" t="s">
        <v>2132</v>
      </c>
      <c r="E19" s="787" t="s">
        <v>1137</v>
      </c>
      <c r="F19" s="432" t="s">
        <v>1996</v>
      </c>
      <c r="G19" s="470"/>
    </row>
    <row r="20" spans="1:9" s="248" customFormat="1" ht="68">
      <c r="A20" s="244" t="s">
        <v>906</v>
      </c>
      <c r="B20" s="423" t="str">
        <f>IFERROR(VLOOKUP($A20,Référentiel_de_Compétences!$B$7:$E$700,2,0),"")</f>
        <v>Y. Compétences comportementales</v>
      </c>
      <c r="C20" s="671" t="s">
        <v>2129</v>
      </c>
      <c r="D20" s="671" t="s">
        <v>2134</v>
      </c>
      <c r="E20" s="787" t="s">
        <v>1480</v>
      </c>
      <c r="F20" s="432" t="s">
        <v>1996</v>
      </c>
      <c r="G20" s="470"/>
    </row>
    <row r="21" spans="1:9" s="248" customFormat="1" ht="68">
      <c r="A21" s="244" t="s">
        <v>904</v>
      </c>
      <c r="B21" s="423" t="str">
        <f>IFERROR(VLOOKUP($A21,Référentiel_de_Compétences!$B$7:$E$700,2,0),"")</f>
        <v>Y. Compétences comportementales</v>
      </c>
      <c r="C21" s="671" t="s">
        <v>181</v>
      </c>
      <c r="D21" s="671" t="s">
        <v>2135</v>
      </c>
      <c r="E21" s="787" t="s">
        <v>1486</v>
      </c>
      <c r="F21" s="432" t="s">
        <v>1996</v>
      </c>
      <c r="G21" s="470"/>
    </row>
    <row r="22" spans="1:9" s="248" customFormat="1" ht="52" thickBot="1">
      <c r="A22" s="244" t="s">
        <v>905</v>
      </c>
      <c r="B22" s="423" t="str">
        <f>IFERROR(VLOOKUP($A22,Référentiel_de_Compétences!$B$7:$E$700,2,0),"")</f>
        <v>Y. Compétences comportementales</v>
      </c>
      <c r="C22" s="672" t="s">
        <v>2128</v>
      </c>
      <c r="D22" s="672" t="s">
        <v>2133</v>
      </c>
      <c r="E22" s="788" t="s">
        <v>1441</v>
      </c>
      <c r="F22" s="434" t="s">
        <v>1996</v>
      </c>
      <c r="G22" s="471"/>
    </row>
    <row r="23" spans="1:9" ht="27.75" customHeight="1">
      <c r="C23" s="387" t="s">
        <v>1992</v>
      </c>
      <c r="D23" s="769"/>
      <c r="E23" s="389"/>
      <c r="F23" s="387" t="s">
        <v>1992</v>
      </c>
      <c r="G23" s="390"/>
    </row>
    <row r="24" spans="1:9" s="210" customFormat="1">
      <c r="A24" s="207"/>
      <c r="B24" s="208"/>
      <c r="C24" s="260" t="s">
        <v>1993</v>
      </c>
      <c r="D24" s="285"/>
      <c r="E24" s="379"/>
      <c r="F24" s="260" t="s">
        <v>1995</v>
      </c>
      <c r="G24" s="207"/>
      <c r="H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FfDwXF0zR+nH3Az3njU8uTqp0cgCJb6amlw+8EECdxB/xeQdRxlHackPpRLrlM7/7N656rstHMN5lzA4qo05Hw==" saltValue="fe7ggBViaXgf3+X2+ZLEBw==" spinCount="100000" sheet="1" objects="1" scenarios="1"/>
  <autoFilter ref="A12:G22" xr:uid="{00000000-0009-0000-0000-000057000000}"/>
  <mergeCells count="1">
    <mergeCell ref="C11:G11"/>
  </mergeCells>
  <conditionalFormatting sqref="C4 C7">
    <cfRule type="containsText" dxfId="2708" priority="50" operator="containsText" text="Choisie">
      <formula>NOT(ISERROR(SEARCH("Choisie",C4)))</formula>
    </cfRule>
    <cfRule type="containsText" dxfId="2707" priority="51" operator="containsText" text="clé">
      <formula>NOT(ISERROR(SEARCH("clé",C4)))</formula>
    </cfRule>
    <cfRule type="containsText" dxfId="2706" priority="52" operator="containsText" text="UTILE">
      <formula>NOT(ISERROR(SEARCH("UTILE",C4)))</formula>
    </cfRule>
  </conditionalFormatting>
  <conditionalFormatting sqref="B13:B22 B23:C70">
    <cfRule type="expression" dxfId="2705" priority="32">
      <formula>$B13="Z. Compétences Managériales"</formula>
    </cfRule>
    <cfRule type="expression" dxfId="2704" priority="33">
      <formula>$B13="Y. Compétences comportementales"</formula>
    </cfRule>
    <cfRule type="expression" dxfId="2703" priority="34">
      <formula>$B13="X. Digital"</formula>
    </cfRule>
    <cfRule type="expression" dxfId="2702" priority="35">
      <formula>$B13="P.  Projet"</formula>
    </cfRule>
    <cfRule type="expression" dxfId="2701" priority="36">
      <formula>$B13="O.  Communication"</formula>
    </cfRule>
    <cfRule type="expression" dxfId="2700" priority="37">
      <formula>$B13="N .  Système d'informations"</formula>
    </cfRule>
    <cfRule type="expression" dxfId="2699" priority="38">
      <formula>$B13="M.  Marketing"</formula>
    </cfRule>
    <cfRule type="expression" dxfId="2698" priority="39">
      <formula>$B13="L.  Ressources Humaines"</formula>
    </cfRule>
    <cfRule type="expression" dxfId="2697" priority="40">
      <formula>$B13="K.  Audit / Risques"</formula>
    </cfRule>
    <cfRule type="expression" dxfId="2696" priority="41">
      <formula>$B13="J.  Administration / Services Généraux"</formula>
    </cfRule>
    <cfRule type="expression" dxfId="2695" priority="42">
      <formula>$B13="I.  Immobilier"</formula>
    </cfRule>
    <cfRule type="expression" dxfId="2694" priority="43">
      <formula>$B13="H.  Finance / Contrôle de Gestion / Comptabilité"</formula>
    </cfRule>
    <cfRule type="expression" dxfId="2693" priority="44">
      <formula>$B13="G.  Achats"</formula>
    </cfRule>
    <cfRule type="expression" dxfId="2692" priority="45">
      <formula>$B13="F.  Entreprises"</formula>
    </cfRule>
    <cfRule type="expression" dxfId="2691" priority="46">
      <formula>$B13="E. Excellence opérationnelle  Banque de détail"</formula>
    </cfRule>
    <cfRule type="expression" dxfId="2690" priority="47">
      <formula>$B13="D. Excellence opérationnelle Expertise transverse"</formula>
    </cfRule>
    <cfRule type="expression" dxfId="2689" priority="48">
      <formula>$B13="C. Gestion des risques"</formula>
    </cfRule>
    <cfRule type="expression" dxfId="2688" priority="49">
      <formula>$B13="B. Vente, Conseil"</formula>
    </cfRule>
    <cfRule type="expression" dxfId="2687" priority="53">
      <formula>$B13="A. Accueil, orientation"</formula>
    </cfRule>
  </conditionalFormatting>
  <conditionalFormatting sqref="C8 C10">
    <cfRule type="containsText" dxfId="2686" priority="29" operator="containsText" text="Choisie">
      <formula>NOT(ISERROR(SEARCH("Choisie",C8)))</formula>
    </cfRule>
    <cfRule type="containsText" dxfId="2685" priority="30" operator="containsText" text="clé">
      <formula>NOT(ISERROR(SEARCH("clé",C8)))</formula>
    </cfRule>
    <cfRule type="containsText" dxfId="2684" priority="31" operator="containsText" text="UTILE">
      <formula>NOT(ISERROR(SEARCH("UTILE",C8)))</formula>
    </cfRule>
  </conditionalFormatting>
  <conditionalFormatting sqref="F23:F25">
    <cfRule type="expression" dxfId="2683" priority="10">
      <formula>$B23="Z. Compétences Managériales"</formula>
    </cfRule>
    <cfRule type="expression" dxfId="2682" priority="11">
      <formula>$B23="Y. Compétences comportementales"</formula>
    </cfRule>
    <cfRule type="expression" dxfId="2681" priority="12">
      <formula>$B23="X. Digital"</formula>
    </cfRule>
    <cfRule type="expression" dxfId="2680" priority="13">
      <formula>$B23="P.  Projet"</formula>
    </cfRule>
    <cfRule type="expression" dxfId="2679" priority="14">
      <formula>$B23="O.  Communication"</formula>
    </cfRule>
    <cfRule type="expression" dxfId="2678" priority="15">
      <formula>$B23="N .  Système d'informations"</formula>
    </cfRule>
    <cfRule type="expression" dxfId="2677" priority="16">
      <formula>$B23="M.  Marketing"</formula>
    </cfRule>
    <cfRule type="expression" dxfId="2676" priority="17">
      <formula>$B23="L.  Ressources Humaines"</formula>
    </cfRule>
    <cfRule type="expression" dxfId="2675" priority="18">
      <formula>$B23="K.  Audit / Risques"</formula>
    </cfRule>
    <cfRule type="expression" dxfId="2674" priority="19">
      <formula>$B23="J.  Administration / Services Généraux"</formula>
    </cfRule>
    <cfRule type="expression" dxfId="2673" priority="20">
      <formula>$B23="I.  Immobilier"</formula>
    </cfRule>
    <cfRule type="expression" dxfId="2672" priority="21">
      <formula>$B23="H.  Finance / Contrôle de Gestion / Comptabilité"</formula>
    </cfRule>
    <cfRule type="expression" dxfId="2671" priority="22">
      <formula>$B23="G.  Achats"</formula>
    </cfRule>
    <cfRule type="expression" dxfId="2670" priority="23">
      <formula>$B23="F.  Entreprises"</formula>
    </cfRule>
    <cfRule type="expression" dxfId="2669" priority="24">
      <formula>$B23="E. Excellence opérationnelle  Banque de détail"</formula>
    </cfRule>
    <cfRule type="expression" dxfId="2668" priority="25">
      <formula>$B23="D. Excellence opérationnelle Expertise transverse"</formula>
    </cfRule>
    <cfRule type="expression" dxfId="2667" priority="26">
      <formula>$B23="C. Gestion des risques"</formula>
    </cfRule>
    <cfRule type="expression" dxfId="2666" priority="27">
      <formula>$B23="B. Vente, Conseil"</formula>
    </cfRule>
    <cfRule type="expression" dxfId="2665" priority="28">
      <formula>$B23="A. Accueil, orientation"</formula>
    </cfRule>
  </conditionalFormatting>
  <printOptions horizontalCentered="1"/>
  <pageMargins left="0.23622047244094491" right="0.23622047244094491" top="0.74803149606299213" bottom="0.74803149606299213" header="0" footer="0"/>
  <pageSetup paperSize="9" scale="72" orientation="portrait" r:id="rId1"/>
  <headerFooter>
    <oddFooter>&amp;C&amp;1#&amp;"Calibri"&amp;10&amp;K0078D7C1 - Interne</oddFoot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61">
    <tabColor theme="5" tint="0.59999389629810485"/>
    <pageSetUpPr fitToPage="1"/>
  </sheetPr>
  <dimension ref="A1:I3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35356 - GESTIONNAIRE LOGISTIQUE II.2</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35356</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II.2</v>
      </c>
    </row>
    <row r="7" spans="1:7" s="248" customFormat="1" ht="9.75" customHeight="1">
      <c r="A7" s="268"/>
      <c r="B7" s="279"/>
      <c r="C7" s="284"/>
      <c r="D7" s="285"/>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6" customHeight="1">
      <c r="A12" s="239" t="s">
        <v>959</v>
      </c>
      <c r="B12" s="240" t="s">
        <v>1982</v>
      </c>
      <c r="C12" s="264" t="s">
        <v>432</v>
      </c>
      <c r="D12" s="264" t="s">
        <v>431</v>
      </c>
      <c r="E12" s="264" t="s">
        <v>1997</v>
      </c>
      <c r="F12" s="300" t="s">
        <v>2056</v>
      </c>
      <c r="G12" s="242" t="s">
        <v>1984</v>
      </c>
    </row>
    <row r="13" spans="1:7" s="248" customFormat="1" ht="51">
      <c r="A13" s="244" t="s">
        <v>724</v>
      </c>
      <c r="B13" s="423" t="str">
        <f>IFERROR(VLOOKUP($A13,Référentiel_de_Compétences!$B$7:$E$700,2,0),"")</f>
        <v>D. Excellence opérationnelle Expertise transverse</v>
      </c>
      <c r="C13" s="670" t="s">
        <v>2177</v>
      </c>
      <c r="D13" s="670" t="s">
        <v>2219</v>
      </c>
      <c r="E13" s="670" t="s">
        <v>1510</v>
      </c>
      <c r="F13" s="430" t="s">
        <v>1996</v>
      </c>
      <c r="G13" s="469"/>
    </row>
    <row r="14" spans="1:7" s="248" customFormat="1" ht="51">
      <c r="A14" s="244" t="s">
        <v>729</v>
      </c>
      <c r="B14" s="423" t="str">
        <f>IFERROR(VLOOKUP($A14,Référentiel_de_Compétences!$B$7:$E$700,2,0),"")</f>
        <v>D. Excellence opérationnelle Expertise transverse</v>
      </c>
      <c r="C14" s="671" t="s">
        <v>2243</v>
      </c>
      <c r="D14" s="671" t="s">
        <v>639</v>
      </c>
      <c r="E14" s="671" t="s">
        <v>1193</v>
      </c>
      <c r="F14" s="432" t="s">
        <v>1996</v>
      </c>
      <c r="G14" s="470"/>
    </row>
    <row r="15" spans="1:7" s="248" customFormat="1" ht="51">
      <c r="A15" s="244" t="s">
        <v>735</v>
      </c>
      <c r="B15" s="423" t="str">
        <f>IFERROR(VLOOKUP($A15,Référentiel_de_Compétences!$B$7:$E$700,2,0),"")</f>
        <v>D. Excellence opérationnelle Expertise transverse</v>
      </c>
      <c r="C15" s="671" t="s">
        <v>186</v>
      </c>
      <c r="D15" s="671" t="s">
        <v>2235</v>
      </c>
      <c r="E15" s="671" t="s">
        <v>1516</v>
      </c>
      <c r="F15" s="432" t="s">
        <v>1996</v>
      </c>
      <c r="G15" s="470"/>
    </row>
    <row r="16" spans="1:7" s="248" customFormat="1" ht="102">
      <c r="A16" s="244" t="s">
        <v>736</v>
      </c>
      <c r="B16" s="423" t="str">
        <f>IFERROR(VLOOKUP($A16,Référentiel_de_Compétences!$B$7:$E$700,2,0),"")</f>
        <v>D. Excellence opérationnelle Expertise transverse</v>
      </c>
      <c r="C16" s="671" t="s">
        <v>2130</v>
      </c>
      <c r="D16" s="671" t="s">
        <v>2137</v>
      </c>
      <c r="E16" s="671" t="s">
        <v>1492</v>
      </c>
      <c r="F16" s="432" t="s">
        <v>1996</v>
      </c>
      <c r="G16" s="470"/>
    </row>
    <row r="17" spans="1:9" s="248" customFormat="1" ht="85">
      <c r="A17" s="244" t="s">
        <v>741</v>
      </c>
      <c r="B17" s="423" t="str">
        <f>IFERROR(VLOOKUP($A17,Référentiel_de_Compétences!$B$7:$E$700,2,0),"")</f>
        <v>D. Excellence opérationnelle Expertise transverse</v>
      </c>
      <c r="C17" s="671" t="s">
        <v>184</v>
      </c>
      <c r="D17" s="671" t="s">
        <v>2136</v>
      </c>
      <c r="E17" s="671" t="s">
        <v>1504</v>
      </c>
      <c r="F17" s="432" t="s">
        <v>1996</v>
      </c>
      <c r="G17" s="470"/>
    </row>
    <row r="18" spans="1:9" s="248" customFormat="1" ht="119">
      <c r="A18" s="244" t="s">
        <v>894</v>
      </c>
      <c r="B18" s="423" t="str">
        <f>IFERROR(VLOOKUP($A18,Référentiel_de_Compétences!$B$7:$E$700,2,0),"")</f>
        <v>X. Digital</v>
      </c>
      <c r="C18" s="671" t="s">
        <v>31</v>
      </c>
      <c r="D18" s="671" t="s">
        <v>2132</v>
      </c>
      <c r="E18" s="671" t="s">
        <v>1137</v>
      </c>
      <c r="F18" s="432" t="s">
        <v>1996</v>
      </c>
      <c r="G18" s="470"/>
    </row>
    <row r="19" spans="1:9" s="248" customFormat="1" ht="68">
      <c r="A19" s="244" t="s">
        <v>904</v>
      </c>
      <c r="B19" s="423" t="str">
        <f>IFERROR(VLOOKUP($A19,Référentiel_de_Compétences!$B$7:$E$700,2,0),"")</f>
        <v>Y. Compétences comportementales</v>
      </c>
      <c r="C19" s="671" t="s">
        <v>2129</v>
      </c>
      <c r="D19" s="671" t="s">
        <v>2134</v>
      </c>
      <c r="E19" s="671" t="s">
        <v>1480</v>
      </c>
      <c r="F19" s="432" t="s">
        <v>1996</v>
      </c>
      <c r="G19" s="470"/>
    </row>
    <row r="20" spans="1:9" s="248" customFormat="1" ht="68">
      <c r="A20" s="244" t="s">
        <v>905</v>
      </c>
      <c r="B20" s="423" t="str">
        <f>IFERROR(VLOOKUP($A20,Référentiel_de_Compétences!$B$7:$E$700,2,0),"")</f>
        <v>Y. Compétences comportementales</v>
      </c>
      <c r="C20" s="671" t="s">
        <v>181</v>
      </c>
      <c r="D20" s="671" t="s">
        <v>2135</v>
      </c>
      <c r="E20" s="671" t="s">
        <v>1486</v>
      </c>
      <c r="F20" s="432" t="s">
        <v>1996</v>
      </c>
      <c r="G20" s="470"/>
    </row>
    <row r="21" spans="1:9" s="248" customFormat="1" ht="51">
      <c r="A21" s="244" t="s">
        <v>909</v>
      </c>
      <c r="B21" s="423" t="str">
        <f>IFERROR(VLOOKUP($A21,Référentiel_de_Compétences!$B$7:$E$700,2,0),"")</f>
        <v>Y. Compétences comportementales</v>
      </c>
      <c r="C21" s="671" t="s">
        <v>2128</v>
      </c>
      <c r="D21" s="671" t="s">
        <v>2133</v>
      </c>
      <c r="E21" s="671" t="s">
        <v>1441</v>
      </c>
      <c r="F21" s="432" t="s">
        <v>1996</v>
      </c>
      <c r="G21" s="470"/>
    </row>
    <row r="22" spans="1:9" s="248" customFormat="1" ht="85">
      <c r="A22" s="244" t="s">
        <v>910</v>
      </c>
      <c r="B22" s="423" t="str">
        <f>IFERROR(VLOOKUP($A22,Référentiel_de_Compétences!$B$7:$E$700,2,0),"")</f>
        <v>Y. Compétences comportementales</v>
      </c>
      <c r="C22" s="672" t="s">
        <v>2225</v>
      </c>
      <c r="D22" s="672" t="s">
        <v>2226</v>
      </c>
      <c r="E22" s="672" t="s">
        <v>1187</v>
      </c>
      <c r="F22" s="434" t="s">
        <v>1996</v>
      </c>
      <c r="G22" s="471"/>
    </row>
    <row r="23" spans="1:9" ht="27.75" customHeight="1">
      <c r="C23" s="260" t="s">
        <v>1992</v>
      </c>
      <c r="D23" s="483"/>
      <c r="E23" s="484"/>
      <c r="F23" s="260" t="s">
        <v>1992</v>
      </c>
      <c r="G23" s="301"/>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TGD45Q13aBJlBI0znWEmn5plxDVDp5lxNWmr3ckuMtlJiVvobHvj5dXXzLuJFQk1c4Ho9MwOtEc69xNQdHYIGA==" saltValue="MrnAEz6zcscCiHa4ht9LEQ==" spinCount="100000" sheet="1" objects="1" scenarios="1"/>
  <autoFilter ref="A12:G22" xr:uid="{00000000-0009-0000-0000-000058000000}"/>
  <mergeCells count="1">
    <mergeCell ref="C11:G11"/>
  </mergeCells>
  <conditionalFormatting sqref="C4 C7">
    <cfRule type="containsText" dxfId="2664" priority="50" operator="containsText" text="Choisie">
      <formula>NOT(ISERROR(SEARCH("Choisie",C4)))</formula>
    </cfRule>
    <cfRule type="containsText" dxfId="2663" priority="51" operator="containsText" text="clé">
      <formula>NOT(ISERROR(SEARCH("clé",C4)))</formula>
    </cfRule>
    <cfRule type="containsText" dxfId="2662" priority="52" operator="containsText" text="UTILE">
      <formula>NOT(ISERROR(SEARCH("UTILE",C4)))</formula>
    </cfRule>
  </conditionalFormatting>
  <conditionalFormatting sqref="B13:B22 B23:C70">
    <cfRule type="expression" dxfId="2661" priority="32">
      <formula>$B13="Z. Compétences Managériales"</formula>
    </cfRule>
    <cfRule type="expression" dxfId="2660" priority="33">
      <formula>$B13="Y. Compétences comportementales"</formula>
    </cfRule>
    <cfRule type="expression" dxfId="2659" priority="34">
      <formula>$B13="X. Digital"</formula>
    </cfRule>
    <cfRule type="expression" dxfId="2658" priority="35">
      <formula>$B13="P.  Projet"</formula>
    </cfRule>
    <cfRule type="expression" dxfId="2657" priority="36">
      <formula>$B13="O.  Communication"</formula>
    </cfRule>
    <cfRule type="expression" dxfId="2656" priority="37">
      <formula>$B13="N .  Système d'informations"</formula>
    </cfRule>
    <cfRule type="expression" dxfId="2655" priority="38">
      <formula>$B13="M.  Marketing"</formula>
    </cfRule>
    <cfRule type="expression" dxfId="2654" priority="39">
      <formula>$B13="L.  Ressources Humaines"</formula>
    </cfRule>
    <cfRule type="expression" dxfId="2653" priority="40">
      <formula>$B13="K.  Audit / Risques"</formula>
    </cfRule>
    <cfRule type="expression" dxfId="2652" priority="41">
      <formula>$B13="J.  Administration / Services Généraux"</formula>
    </cfRule>
    <cfRule type="expression" dxfId="2651" priority="42">
      <formula>$B13="I.  Immobilier"</formula>
    </cfRule>
    <cfRule type="expression" dxfId="2650" priority="43">
      <formula>$B13="H.  Finance / Contrôle de Gestion / Comptabilité"</formula>
    </cfRule>
    <cfRule type="expression" dxfId="2649" priority="44">
      <formula>$B13="G.  Achats"</formula>
    </cfRule>
    <cfRule type="expression" dxfId="2648" priority="45">
      <formula>$B13="F.  Entreprises"</formula>
    </cfRule>
    <cfRule type="expression" dxfId="2647" priority="46">
      <formula>$B13="E. Excellence opérationnelle  Banque de détail"</formula>
    </cfRule>
    <cfRule type="expression" dxfId="2646" priority="47">
      <formula>$B13="D. Excellence opérationnelle Expertise transverse"</formula>
    </cfRule>
    <cfRule type="expression" dxfId="2645" priority="48">
      <formula>$B13="C. Gestion des risques"</formula>
    </cfRule>
    <cfRule type="expression" dxfId="2644" priority="49">
      <formula>$B13="B. Vente, Conseil"</formula>
    </cfRule>
    <cfRule type="expression" dxfId="2643" priority="53">
      <formula>$B13="A. Accueil, orientation"</formula>
    </cfRule>
  </conditionalFormatting>
  <conditionalFormatting sqref="C8 C10">
    <cfRule type="containsText" dxfId="2642" priority="29" operator="containsText" text="Choisie">
      <formula>NOT(ISERROR(SEARCH("Choisie",C8)))</formula>
    </cfRule>
    <cfRule type="containsText" dxfId="2641" priority="30" operator="containsText" text="clé">
      <formula>NOT(ISERROR(SEARCH("clé",C8)))</formula>
    </cfRule>
    <cfRule type="containsText" dxfId="2640" priority="31" operator="containsText" text="UTILE">
      <formula>NOT(ISERROR(SEARCH("UTILE",C8)))</formula>
    </cfRule>
  </conditionalFormatting>
  <conditionalFormatting sqref="F23:F25">
    <cfRule type="expression" dxfId="2639" priority="10">
      <formula>$B23="Z. Compétences Managériales"</formula>
    </cfRule>
    <cfRule type="expression" dxfId="2638" priority="11">
      <formula>$B23="Y. Compétences comportementales"</formula>
    </cfRule>
    <cfRule type="expression" dxfId="2637" priority="12">
      <formula>$B23="X. Digital"</formula>
    </cfRule>
    <cfRule type="expression" dxfId="2636" priority="13">
      <formula>$B23="P.  Projet"</formula>
    </cfRule>
    <cfRule type="expression" dxfId="2635" priority="14">
      <formula>$B23="O.  Communication"</formula>
    </cfRule>
    <cfRule type="expression" dxfId="2634" priority="15">
      <formula>$B23="N .  Système d'informations"</formula>
    </cfRule>
    <cfRule type="expression" dxfId="2633" priority="16">
      <formula>$B23="M.  Marketing"</formula>
    </cfRule>
    <cfRule type="expression" dxfId="2632" priority="17">
      <formula>$B23="L.  Ressources Humaines"</formula>
    </cfRule>
    <cfRule type="expression" dxfId="2631" priority="18">
      <formula>$B23="K.  Audit / Risques"</formula>
    </cfRule>
    <cfRule type="expression" dxfId="2630" priority="19">
      <formula>$B23="J.  Administration / Services Généraux"</formula>
    </cfRule>
    <cfRule type="expression" dxfId="2629" priority="20">
      <formula>$B23="I.  Immobilier"</formula>
    </cfRule>
    <cfRule type="expression" dxfId="2628" priority="21">
      <formula>$B23="H.  Finance / Contrôle de Gestion / Comptabilité"</formula>
    </cfRule>
    <cfRule type="expression" dxfId="2627" priority="22">
      <formula>$B23="G.  Achats"</formula>
    </cfRule>
    <cfRule type="expression" dxfId="2626" priority="23">
      <formula>$B23="F.  Entreprises"</formula>
    </cfRule>
    <cfRule type="expression" dxfId="2625" priority="24">
      <formula>$B23="E. Excellence opérationnelle  Banque de détail"</formula>
    </cfRule>
    <cfRule type="expression" dxfId="2624" priority="25">
      <formula>$B23="D. Excellence opérationnelle Expertise transverse"</formula>
    </cfRule>
    <cfRule type="expression" dxfId="2623" priority="26">
      <formula>$B23="C. Gestion des risques"</formula>
    </cfRule>
    <cfRule type="expression" dxfId="2622" priority="27">
      <formula>$B23="B. Vente, Conseil"</formula>
    </cfRule>
    <cfRule type="expression" dxfId="2621" priority="28">
      <formula>$B23="A. Accueil, orientation"</formula>
    </cfRule>
  </conditionalFormatting>
  <printOptions horizontalCentered="1"/>
  <pageMargins left="0.23622047244094491" right="0.23622047244094491" top="0.74803149606299213" bottom="0.74803149606299213" header="0" footer="0"/>
  <pageSetup paperSize="9" scale="71" orientation="portrait" r:id="rId1"/>
  <headerFooter>
    <oddFooter>&amp;C&amp;1#&amp;"Calibri"&amp;10&amp;K0078D7C1 - Interne</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48">
    <tabColor theme="8" tint="0.59999389629810485"/>
    <pageSetUpPr fitToPage="1"/>
  </sheetPr>
  <dimension ref="A1:I26"/>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13.33203125" style="210" customWidth="1"/>
    <col min="6" max="6" width="12.83203125" style="207" customWidth="1"/>
    <col min="7" max="7" width="13.33203125" style="207" customWidth="1"/>
    <col min="8" max="8" width="11.5" style="207"/>
    <col min="9" max="9" width="20.1640625" style="207" customWidth="1"/>
    <col min="10" max="16384" width="11.5" style="207"/>
  </cols>
  <sheetData>
    <row r="1" spans="1:9" ht="21">
      <c r="D1" s="209" t="s">
        <v>1983</v>
      </c>
    </row>
    <row r="2" spans="1:9" ht="24">
      <c r="D2" s="211" t="s">
        <v>2051</v>
      </c>
    </row>
    <row r="3" spans="1:9" ht="18" customHeight="1">
      <c r="D3" s="212"/>
    </row>
    <row r="4" spans="1:9" s="248" customFormat="1" ht="21" customHeight="1">
      <c r="A4" s="268"/>
      <c r="B4" s="231"/>
      <c r="C4" s="269" t="s">
        <v>1985</v>
      </c>
      <c r="D4" s="270" t="str">
        <f ca="1">VLOOKUP($G$5,Répertoire_des_fonctions!$A$7:$E$780,4,0)</f>
        <v>37446 - CHARGE DE GESTION SST</v>
      </c>
      <c r="E4" s="271"/>
      <c r="F4" s="271"/>
      <c r="G4" s="272" t="e">
        <f ca="1">HYPERLINK("#Matrice!"&amp;ADDRESS(3,4+MATCH(D4,Matrice!$E$3:$AOP$3,0)),"Go")</f>
        <v>#N/A</v>
      </c>
    </row>
    <row r="5" spans="1:9"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37446</v>
      </c>
    </row>
    <row r="6" spans="1:9" s="278" customFormat="1" ht="21" customHeight="1">
      <c r="A6" s="273"/>
      <c r="B6" s="274"/>
      <c r="C6" s="275" t="s">
        <v>404</v>
      </c>
      <c r="D6" s="276" t="str">
        <f ca="1">VLOOKUP($G$5,Répertoire_des_fonctions!$A$7:$E$780,3,0)</f>
        <v>SANTE SECURITE ET QUALITE DE VIE AU TRAVAIL</v>
      </c>
      <c r="E6" s="277"/>
      <c r="F6" s="276" t="s">
        <v>1987</v>
      </c>
      <c r="G6" s="276" t="str">
        <f ca="1">VLOOKUP($G$5,Répertoire_des_fonctions!$A$7:$E$780,5,0)</f>
        <v>III.3</v>
      </c>
    </row>
    <row r="7" spans="1:9" s="248" customFormat="1" ht="12.75" customHeight="1">
      <c r="A7" s="268"/>
      <c r="B7" s="279"/>
      <c r="C7" s="284"/>
      <c r="D7" s="285"/>
      <c r="E7" s="282"/>
    </row>
    <row r="8" spans="1:9" s="248" customFormat="1" ht="21" customHeight="1">
      <c r="A8" s="268"/>
      <c r="B8" s="279"/>
      <c r="C8" s="269" t="s">
        <v>1988</v>
      </c>
      <c r="D8" s="270" t="s">
        <v>1991</v>
      </c>
      <c r="E8" s="276" t="s">
        <v>1989</v>
      </c>
      <c r="F8" s="271"/>
      <c r="G8" s="283"/>
    </row>
    <row r="9" spans="1:9" s="248" customFormat="1" ht="19.5" customHeight="1">
      <c r="A9" s="268"/>
      <c r="B9" s="279"/>
      <c r="C9" s="275" t="s">
        <v>2012</v>
      </c>
      <c r="D9" s="276"/>
      <c r="E9" s="276" t="s">
        <v>1990</v>
      </c>
      <c r="F9" s="277"/>
      <c r="G9" s="277"/>
    </row>
    <row r="10" spans="1:9" s="236" customFormat="1" ht="6.75" customHeight="1">
      <c r="A10" s="230"/>
      <c r="B10" s="231"/>
      <c r="C10" s="232"/>
      <c r="D10" s="233"/>
      <c r="E10" s="233"/>
      <c r="F10" s="234"/>
      <c r="G10" s="235"/>
    </row>
    <row r="11" spans="1:9" s="237" customFormat="1" ht="27.75" customHeight="1">
      <c r="B11" s="238"/>
      <c r="C11" s="1011" t="s">
        <v>1998</v>
      </c>
      <c r="D11" s="1011"/>
      <c r="E11" s="1011"/>
      <c r="F11" s="1011"/>
      <c r="G11" s="1011"/>
    </row>
    <row r="12" spans="1:9" s="243" customFormat="1" ht="66.75" customHeight="1">
      <c r="A12" s="239" t="s">
        <v>959</v>
      </c>
      <c r="B12" s="240" t="s">
        <v>1982</v>
      </c>
      <c r="C12" s="426" t="s">
        <v>432</v>
      </c>
      <c r="D12" s="241" t="s">
        <v>431</v>
      </c>
      <c r="E12" s="241" t="s">
        <v>1997</v>
      </c>
      <c r="F12" s="300" t="s">
        <v>2056</v>
      </c>
      <c r="G12" s="242" t="s">
        <v>1984</v>
      </c>
    </row>
    <row r="13" spans="1:9" s="248" customFormat="1" ht="64">
      <c r="A13" s="244"/>
      <c r="B13" s="423" t="str">
        <f>IFERROR(VLOOKUP($A13,Référentiel_de_Compétences!$B$7:$E$700,2,0),"")</f>
        <v/>
      </c>
      <c r="C13" s="898" t="s">
        <v>2129</v>
      </c>
      <c r="D13" s="919" t="s">
        <v>2134</v>
      </c>
      <c r="E13" s="919" t="s">
        <v>1484</v>
      </c>
      <c r="F13" s="901" t="s">
        <v>1996</v>
      </c>
      <c r="G13" s="902"/>
    </row>
    <row r="14" spans="1:9" ht="66.75" customHeight="1">
      <c r="C14" s="903" t="s">
        <v>181</v>
      </c>
      <c r="D14" s="920" t="s">
        <v>2135</v>
      </c>
      <c r="E14" s="920" t="s">
        <v>1490</v>
      </c>
      <c r="F14" s="906" t="s">
        <v>1996</v>
      </c>
      <c r="G14" s="907"/>
    </row>
    <row r="15" spans="1:9" s="210" customFormat="1" ht="104.25" customHeight="1">
      <c r="A15" s="207"/>
      <c r="B15" s="208"/>
      <c r="C15" s="903" t="s">
        <v>2130</v>
      </c>
      <c r="D15" s="920" t="s">
        <v>2137</v>
      </c>
      <c r="E15" s="920" t="s">
        <v>1496</v>
      </c>
      <c r="F15" s="906" t="s">
        <v>1996</v>
      </c>
      <c r="G15" s="907"/>
      <c r="H15" s="207"/>
      <c r="I15" s="207"/>
    </row>
    <row r="16" spans="1:9" s="210" customFormat="1" ht="64">
      <c r="A16" s="207"/>
      <c r="B16" s="208"/>
      <c r="C16" s="903" t="s">
        <v>184</v>
      </c>
      <c r="D16" s="920" t="s">
        <v>2136</v>
      </c>
      <c r="E16" s="920" t="s">
        <v>1508</v>
      </c>
      <c r="F16" s="906" t="s">
        <v>1996</v>
      </c>
      <c r="G16" s="907"/>
      <c r="H16" s="207"/>
      <c r="I16" s="207"/>
    </row>
    <row r="17" spans="1:9" s="210" customFormat="1" ht="73.5" customHeight="1">
      <c r="A17" s="207"/>
      <c r="B17" s="208"/>
      <c r="C17" s="903" t="s">
        <v>2277</v>
      </c>
      <c r="D17" s="920" t="s">
        <v>2278</v>
      </c>
      <c r="E17" s="920" t="s">
        <v>1411</v>
      </c>
      <c r="F17" s="906" t="s">
        <v>1996</v>
      </c>
      <c r="G17" s="907"/>
      <c r="H17" s="207"/>
      <c r="I17" s="207"/>
    </row>
    <row r="18" spans="1:9" s="210" customFormat="1" ht="60.75" customHeight="1">
      <c r="A18" s="207"/>
      <c r="B18" s="208"/>
      <c r="C18" s="903" t="s">
        <v>44</v>
      </c>
      <c r="D18" s="920" t="s">
        <v>2220</v>
      </c>
      <c r="E18" s="920" t="s">
        <v>1202</v>
      </c>
      <c r="F18" s="906" t="s">
        <v>1996</v>
      </c>
      <c r="G18" s="907"/>
      <c r="H18" s="207"/>
      <c r="I18" s="207"/>
    </row>
    <row r="19" spans="1:9" s="210" customFormat="1" ht="60" customHeight="1">
      <c r="A19" s="207"/>
      <c r="B19" s="208"/>
      <c r="C19" s="903" t="s">
        <v>2140</v>
      </c>
      <c r="D19" s="920" t="s">
        <v>2141</v>
      </c>
      <c r="E19" s="920" t="s">
        <v>1085</v>
      </c>
      <c r="F19" s="906" t="s">
        <v>1996</v>
      </c>
      <c r="G19" s="907"/>
      <c r="H19" s="207"/>
      <c r="I19" s="207"/>
    </row>
    <row r="20" spans="1:9" s="210" customFormat="1" ht="81.75" customHeight="1">
      <c r="A20" s="207"/>
      <c r="B20" s="208"/>
      <c r="C20" s="903" t="s">
        <v>2150</v>
      </c>
      <c r="D20" s="920" t="s">
        <v>2434</v>
      </c>
      <c r="E20" s="920" t="s">
        <v>1122</v>
      </c>
      <c r="F20" s="906" t="s">
        <v>1996</v>
      </c>
      <c r="G20" s="907"/>
      <c r="H20" s="207"/>
      <c r="I20" s="207"/>
    </row>
    <row r="21" spans="1:9" ht="32">
      <c r="C21" s="903" t="s">
        <v>37</v>
      </c>
      <c r="D21" s="920" t="s">
        <v>2142</v>
      </c>
      <c r="E21" s="920" t="s">
        <v>1175</v>
      </c>
      <c r="F21" s="906" t="s">
        <v>1996</v>
      </c>
      <c r="G21" s="907"/>
    </row>
    <row r="22" spans="1:9" ht="32">
      <c r="C22" s="903" t="s">
        <v>32</v>
      </c>
      <c r="D22" s="920" t="s">
        <v>2435</v>
      </c>
      <c r="E22" s="920" t="s">
        <v>1147</v>
      </c>
      <c r="F22" s="906" t="s">
        <v>1996</v>
      </c>
      <c r="G22" s="907"/>
    </row>
    <row r="23" spans="1:9" ht="48">
      <c r="C23" s="910" t="s">
        <v>2243</v>
      </c>
      <c r="D23" s="921" t="s">
        <v>2269</v>
      </c>
      <c r="E23" s="921" t="s">
        <v>1197</v>
      </c>
      <c r="F23" s="912" t="s">
        <v>1996</v>
      </c>
      <c r="G23" s="913"/>
    </row>
    <row r="24" spans="1:9">
      <c r="C24" s="260" t="s">
        <v>1992</v>
      </c>
      <c r="D24" s="668"/>
      <c r="E24" s="484"/>
      <c r="F24" s="260" t="s">
        <v>1992</v>
      </c>
      <c r="G24" s="301"/>
    </row>
    <row r="25" spans="1:9">
      <c r="C25" s="260" t="s">
        <v>1993</v>
      </c>
      <c r="D25" s="285"/>
      <c r="E25" s="379"/>
      <c r="F25" s="260" t="s">
        <v>1995</v>
      </c>
    </row>
    <row r="26" spans="1:9">
      <c r="C26" s="669" t="s">
        <v>1994</v>
      </c>
      <c r="D26" s="285"/>
      <c r="E26" s="379"/>
      <c r="F26" s="262" t="s">
        <v>1994</v>
      </c>
    </row>
  </sheetData>
  <sheetProtection algorithmName="SHA-512" hashValue="/uDz5EHjYCXiWNyzuRLOmYfDcuA5uHFXZNpOra1RACsOlUkeG62GxHSkJsFmGqaNgVu0yUlfMpNvp3K659Epig==" saltValue="NCdVMOHzhd/R3P1KLZpLKg==" spinCount="100000" sheet="1" objects="1" scenarios="1"/>
  <autoFilter ref="A12:G13" xr:uid="{00000000-0009-0000-0000-000008000000}"/>
  <mergeCells count="1">
    <mergeCell ref="C11:G11"/>
  </mergeCells>
  <conditionalFormatting sqref="C4 C7">
    <cfRule type="containsText" dxfId="6604" priority="98" operator="containsText" text="Choisie">
      <formula>NOT(ISERROR(SEARCH("Choisie",C4)))</formula>
    </cfRule>
    <cfRule type="containsText" dxfId="6603" priority="99" operator="containsText" text="clé">
      <formula>NOT(ISERROR(SEARCH("clé",C4)))</formula>
    </cfRule>
    <cfRule type="containsText" dxfId="6602" priority="100" operator="containsText" text="UTILE">
      <formula>NOT(ISERROR(SEARCH("UTILE",C4)))</formula>
    </cfRule>
  </conditionalFormatting>
  <conditionalFormatting sqref="B27:C54 B13:B26">
    <cfRule type="expression" dxfId="6601" priority="80">
      <formula>$B13="Z. Compétences Managériales"</formula>
    </cfRule>
    <cfRule type="expression" dxfId="6600" priority="81">
      <formula>$B13="Y. Compétences comportementales"</formula>
    </cfRule>
    <cfRule type="expression" dxfId="6599" priority="82">
      <formula>$B13="X. Digital"</formula>
    </cfRule>
    <cfRule type="expression" dxfId="6598" priority="83">
      <formula>$B13="P.  Projet"</formula>
    </cfRule>
    <cfRule type="expression" dxfId="6597" priority="84">
      <formula>$B13="O.  Communication"</formula>
    </cfRule>
    <cfRule type="expression" dxfId="6596" priority="85">
      <formula>$B13="N .  Système d'informations"</formula>
    </cfRule>
    <cfRule type="expression" dxfId="6595" priority="86">
      <formula>$B13="M.  Marketing"</formula>
    </cfRule>
    <cfRule type="expression" dxfId="6594" priority="87">
      <formula>$B13="L.  Ressources Humaines"</formula>
    </cfRule>
    <cfRule type="expression" dxfId="6593" priority="88">
      <formula>$B13="K.  Audit / Risques"</formula>
    </cfRule>
    <cfRule type="expression" dxfId="6592" priority="89">
      <formula>$B13="J.  Administration / Services Généraux"</formula>
    </cfRule>
    <cfRule type="expression" dxfId="6591" priority="90">
      <formula>$B13="I.  Immobilier"</formula>
    </cfRule>
    <cfRule type="expression" dxfId="6590" priority="91">
      <formula>$B13="H.  Finance / Contrôle de Gestion / Comptabilité"</formula>
    </cfRule>
    <cfRule type="expression" dxfId="6589" priority="92">
      <formula>$B13="G.  Achats"</formula>
    </cfRule>
    <cfRule type="expression" dxfId="6588" priority="93">
      <formula>$B13="F.  Entreprises"</formula>
    </cfRule>
    <cfRule type="expression" dxfId="6587" priority="94">
      <formula>$B13="E. Excellence opérationnelle  Banque de détail"</formula>
    </cfRule>
    <cfRule type="expression" dxfId="6586" priority="95">
      <formula>$B13="D. Excellence opérationnelle Expertise transverse"</formula>
    </cfRule>
    <cfRule type="expression" dxfId="6585" priority="96">
      <formula>$B13="C. Gestion des risques"</formula>
    </cfRule>
    <cfRule type="expression" dxfId="6584" priority="97">
      <formula>$B13="B. Vente, Conseil"</formula>
    </cfRule>
    <cfRule type="expression" dxfId="6583" priority="101">
      <formula>$B13="A. Accueil, orientation"</formula>
    </cfRule>
  </conditionalFormatting>
  <conditionalFormatting sqref="C8 C10">
    <cfRule type="containsText" dxfId="6582" priority="77" operator="containsText" text="Choisie">
      <formula>NOT(ISERROR(SEARCH("Choisie",C8)))</formula>
    </cfRule>
    <cfRule type="containsText" dxfId="6581" priority="78" operator="containsText" text="clé">
      <formula>NOT(ISERROR(SEARCH("clé",C8)))</formula>
    </cfRule>
    <cfRule type="containsText" dxfId="6580" priority="79" operator="containsText" text="UTILE">
      <formula>NOT(ISERROR(SEARCH("UTILE",C8)))</formula>
    </cfRule>
  </conditionalFormatting>
  <conditionalFormatting sqref="F24:F26">
    <cfRule type="expression" dxfId="6579" priority="1">
      <formula>$B24="Z. Compétences Managériales"</formula>
    </cfRule>
    <cfRule type="expression" dxfId="6578" priority="2">
      <formula>$B24="Y. Compétences comportementales"</formula>
    </cfRule>
    <cfRule type="expression" dxfId="6577" priority="3">
      <formula>$B24="X. Digital"</formula>
    </cfRule>
    <cfRule type="expression" dxfId="6576" priority="4">
      <formula>$B24="P.  Projet"</formula>
    </cfRule>
    <cfRule type="expression" dxfId="6575" priority="5">
      <formula>$B24="O.  Communication"</formula>
    </cfRule>
    <cfRule type="expression" dxfId="6574" priority="6">
      <formula>$B24="N .  Système d'informations"</formula>
    </cfRule>
    <cfRule type="expression" dxfId="6573" priority="7">
      <formula>$B24="M.  Marketing"</formula>
    </cfRule>
    <cfRule type="expression" dxfId="6572" priority="8">
      <formula>$B24="L.  Ressources Humaines"</formula>
    </cfRule>
    <cfRule type="expression" dxfId="6571" priority="9">
      <formula>$B24="K.  Audit / Risques"</formula>
    </cfRule>
    <cfRule type="expression" dxfId="6570" priority="10">
      <formula>$B24="J.  Administration / Services Généraux"</formula>
    </cfRule>
    <cfRule type="expression" dxfId="6569" priority="11">
      <formula>$B24="I.  Immobilier"</formula>
    </cfRule>
    <cfRule type="expression" dxfId="6568" priority="12">
      <formula>$B24="H.  Finance / Contrôle de Gestion / Comptabilité"</formula>
    </cfRule>
    <cfRule type="expression" dxfId="6567" priority="13">
      <formula>$B24="G.  Achats"</formula>
    </cfRule>
    <cfRule type="expression" dxfId="6566" priority="14">
      <formula>$B24="F.  Entreprises"</formula>
    </cfRule>
    <cfRule type="expression" dxfId="6565" priority="15">
      <formula>$B24="E. Excellence opérationnelle  Banque de détail"</formula>
    </cfRule>
    <cfRule type="expression" dxfId="6564" priority="16">
      <formula>$B24="D. Excellence opérationnelle Expertise transverse"</formula>
    </cfRule>
    <cfRule type="expression" dxfId="6563" priority="17">
      <formula>$B24="C. Gestion des risques"</formula>
    </cfRule>
    <cfRule type="expression" dxfId="6562" priority="18">
      <formula>$B24="B. Vente, Conseil"</formula>
    </cfRule>
    <cfRule type="expression" dxfId="6561" priority="19">
      <formula>$B24="A. Accueil, orientation"</formula>
    </cfRule>
  </conditionalFormatting>
  <conditionalFormatting sqref="C24:C26">
    <cfRule type="expression" dxfId="6560" priority="20">
      <formula>$B24="Z. Compétences Managériales"</formula>
    </cfRule>
    <cfRule type="expression" dxfId="6559" priority="21">
      <formula>$B24="Y. Compétences comportementales"</formula>
    </cfRule>
    <cfRule type="expression" dxfId="6558" priority="22">
      <formula>$B24="X. Digital"</formula>
    </cfRule>
    <cfRule type="expression" dxfId="6557" priority="23">
      <formula>$B24="P.  Projet"</formula>
    </cfRule>
    <cfRule type="expression" dxfId="6556" priority="24">
      <formula>$B24="O.  Communication"</formula>
    </cfRule>
    <cfRule type="expression" dxfId="6555" priority="25">
      <formula>$B24="N .  Système d'informations"</formula>
    </cfRule>
    <cfRule type="expression" dxfId="6554" priority="26">
      <formula>$B24="M.  Marketing"</formula>
    </cfRule>
    <cfRule type="expression" dxfId="6553" priority="27">
      <formula>$B24="L.  Ressources Humaines"</formula>
    </cfRule>
    <cfRule type="expression" dxfId="6552" priority="28">
      <formula>$B24="K.  Audit / Risques"</formula>
    </cfRule>
    <cfRule type="expression" dxfId="6551" priority="29">
      <formula>$B24="J.  Administration / Services Généraux"</formula>
    </cfRule>
    <cfRule type="expression" dxfId="6550" priority="30">
      <formula>$B24="I.  Immobilier"</formula>
    </cfRule>
    <cfRule type="expression" dxfId="6549" priority="31">
      <formula>$B24="H.  Finance / Contrôle de Gestion / Comptabilité"</formula>
    </cfRule>
    <cfRule type="expression" dxfId="6548" priority="32">
      <formula>$B24="G.  Achats"</formula>
    </cfRule>
    <cfRule type="expression" dxfId="6547" priority="33">
      <formula>$B24="F.  Entreprises"</formula>
    </cfRule>
    <cfRule type="expression" dxfId="6546" priority="34">
      <formula>$B24="E. Excellence opérationnelle  Banque de détail"</formula>
    </cfRule>
    <cfRule type="expression" dxfId="6545" priority="35">
      <formula>$B24="D. Excellence opérationnelle Expertise transverse"</formula>
    </cfRule>
    <cfRule type="expression" dxfId="6544" priority="36">
      <formula>$B24="C. Gestion des risques"</formula>
    </cfRule>
    <cfRule type="expression" dxfId="6543" priority="37">
      <formula>$B24="B. Vente, Conseil"</formula>
    </cfRule>
    <cfRule type="expression" dxfId="6542" priority="38">
      <formula>$B24="A. Accueil, orientation"</formula>
    </cfRule>
  </conditionalFormatting>
  <printOptions horizontalCentered="1"/>
  <pageMargins left="0.23622047244094491" right="0.23622047244094491" top="0.74803149606299213" bottom="0.74803149606299213" header="0" footer="0"/>
  <pageSetup paperSize="9" scale="73" orientation="portrait" r:id="rId1"/>
  <headerFooter>
    <oddFooter>&amp;C&amp;1#&amp;"Calibri"&amp;10&amp;K0078D7C1 - Interne</oddFooter>
  </headerFooter>
  <drawing r:id="rId2"/>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143">
    <tabColor theme="5" tint="0.59999389629810485"/>
    <pageSetUpPr fitToPage="1"/>
  </sheetPr>
  <dimension ref="A1:H41"/>
  <sheetViews>
    <sheetView showGridLines="0" topLeftCell="C1" zoomScale="90" zoomScaleNormal="90" workbookViewId="0">
      <selection activeCell="F12" sqref="F12"/>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35292 - GESTIONNAIRE RH II.1</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35292</v>
      </c>
    </row>
    <row r="6" spans="1:7" s="278" customFormat="1" ht="21" customHeight="1">
      <c r="A6" s="273"/>
      <c r="B6" s="274"/>
      <c r="C6" s="275" t="s">
        <v>404</v>
      </c>
      <c r="D6" s="276" t="str">
        <f ca="1">VLOOKUP($G$5,Répertoire_des_fonctions!$A$7:$E$780,3,0)</f>
        <v>GESTIONNAIRE ADMINISTRATIF-REGLEMENTAIRE RH</v>
      </c>
      <c r="E6" s="277"/>
      <c r="F6" s="276" t="s">
        <v>1987</v>
      </c>
      <c r="G6" s="276" t="str">
        <f ca="1">VLOOKUP($G$5,Répertoire_des_fonctions!$A$7:$E$780,5,0)</f>
        <v>II.1</v>
      </c>
    </row>
    <row r="7" spans="1:7" s="248" customFormat="1" ht="6.75" customHeight="1">
      <c r="A7" s="230"/>
      <c r="B7" s="279"/>
      <c r="C7" s="676"/>
      <c r="D7" s="281"/>
      <c r="E7" s="282"/>
    </row>
    <row r="8" spans="1:7" s="248" customFormat="1" ht="17.25" customHeight="1">
      <c r="A8" s="268"/>
      <c r="B8" s="279"/>
      <c r="C8" s="414"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53" customHeight="1">
      <c r="A12" s="426" t="s">
        <v>959</v>
      </c>
      <c r="B12" s="427" t="s">
        <v>1982</v>
      </c>
      <c r="C12" s="264" t="s">
        <v>432</v>
      </c>
      <c r="D12" s="264" t="s">
        <v>431</v>
      </c>
      <c r="E12" s="264" t="s">
        <v>1997</v>
      </c>
      <c r="F12" s="300" t="s">
        <v>2056</v>
      </c>
      <c r="G12" s="242" t="s">
        <v>1984</v>
      </c>
    </row>
    <row r="13" spans="1:7" s="248" customFormat="1" ht="51">
      <c r="A13" s="490" t="s">
        <v>904</v>
      </c>
      <c r="B13" s="490" t="str">
        <f>IFERROR(VLOOKUP($A13,Référentiel_de_Compétences!$B$7:$E$700,2,0),"")</f>
        <v>Y. Compétences comportementales</v>
      </c>
      <c r="C13" s="789" t="s">
        <v>2177</v>
      </c>
      <c r="D13" s="789" t="s">
        <v>2219</v>
      </c>
      <c r="E13" s="789" t="s">
        <v>1509</v>
      </c>
      <c r="F13" s="631" t="s">
        <v>1996</v>
      </c>
      <c r="G13" s="632"/>
    </row>
    <row r="14" spans="1:7" s="248" customFormat="1" ht="51">
      <c r="A14" s="491" t="s">
        <v>905</v>
      </c>
      <c r="B14" s="491" t="str">
        <f>IFERROR(VLOOKUP($A14,Référentiel_de_Compétences!$B$7:$E$700,2,0),"")</f>
        <v>Y. Compétences comportementales</v>
      </c>
      <c r="C14" s="790" t="s">
        <v>2243</v>
      </c>
      <c r="D14" s="790" t="s">
        <v>639</v>
      </c>
      <c r="E14" s="789" t="s">
        <v>1192</v>
      </c>
      <c r="F14" s="633" t="s">
        <v>1996</v>
      </c>
      <c r="G14" s="634"/>
    </row>
    <row r="15" spans="1:7" s="248" customFormat="1" ht="51">
      <c r="A15" s="491" t="s">
        <v>906</v>
      </c>
      <c r="B15" s="491" t="str">
        <f>IFERROR(VLOOKUP($A15,Référentiel_de_Compétences!$B$7:$E$700,2,0),"")</f>
        <v>Y. Compétences comportementales</v>
      </c>
      <c r="C15" s="790" t="s">
        <v>186</v>
      </c>
      <c r="D15" s="790" t="s">
        <v>2235</v>
      </c>
      <c r="E15" s="789" t="s">
        <v>1515</v>
      </c>
      <c r="F15" s="633" t="s">
        <v>1996</v>
      </c>
      <c r="G15" s="634"/>
    </row>
    <row r="16" spans="1:7" s="248" customFormat="1" ht="51">
      <c r="A16" s="491" t="s">
        <v>907</v>
      </c>
      <c r="B16" s="491" t="str">
        <f>IFERROR(VLOOKUP($A16,Référentiel_de_Compétences!$B$7:$E$700,2,0),"")</f>
        <v>Y. Compétences comportementales</v>
      </c>
      <c r="C16" s="790" t="s">
        <v>44</v>
      </c>
      <c r="D16" s="790" t="s">
        <v>2220</v>
      </c>
      <c r="E16" s="789" t="s">
        <v>2318</v>
      </c>
      <c r="F16" s="633" t="s">
        <v>1996</v>
      </c>
      <c r="G16" s="634"/>
    </row>
    <row r="17" spans="1:7" s="248" customFormat="1" ht="102">
      <c r="A17" s="491" t="s">
        <v>908</v>
      </c>
      <c r="B17" s="491" t="str">
        <f>IFERROR(VLOOKUP($A17,Référentiel_de_Compétences!$B$7:$E$700,2,0),"")</f>
        <v>Y. Compétences comportementales</v>
      </c>
      <c r="C17" s="790" t="s">
        <v>2130</v>
      </c>
      <c r="D17" s="790" t="s">
        <v>2137</v>
      </c>
      <c r="E17" s="789" t="s">
        <v>1491</v>
      </c>
      <c r="F17" s="633" t="s">
        <v>1996</v>
      </c>
      <c r="G17" s="634"/>
    </row>
    <row r="18" spans="1:7" s="248" customFormat="1" ht="85">
      <c r="A18" s="491" t="s">
        <v>910</v>
      </c>
      <c r="B18" s="491" t="str">
        <f>IFERROR(VLOOKUP($A18,Référentiel_de_Compétences!$B$7:$E$700,2,0),"")</f>
        <v>Y. Compétences comportementales</v>
      </c>
      <c r="C18" s="790" t="s">
        <v>184</v>
      </c>
      <c r="D18" s="790" t="s">
        <v>2136</v>
      </c>
      <c r="E18" s="789" t="s">
        <v>1503</v>
      </c>
      <c r="F18" s="633" t="s">
        <v>1996</v>
      </c>
      <c r="G18" s="634"/>
    </row>
    <row r="19" spans="1:7" s="248" customFormat="1" ht="34">
      <c r="A19" s="491" t="s">
        <v>710</v>
      </c>
      <c r="B19" s="491" t="str">
        <f>IFERROR(VLOOKUP($A19,Référentiel_de_Compétences!$B$7:$E$700,2,0),"")</f>
        <v>C. Gestion des risques</v>
      </c>
      <c r="C19" s="790" t="s">
        <v>30</v>
      </c>
      <c r="D19" s="790" t="s">
        <v>2217</v>
      </c>
      <c r="E19" s="789" t="s">
        <v>1130</v>
      </c>
      <c r="F19" s="633" t="s">
        <v>1996</v>
      </c>
      <c r="G19" s="634"/>
    </row>
    <row r="20" spans="1:7" s="248" customFormat="1" ht="68">
      <c r="A20" s="491" t="s">
        <v>724</v>
      </c>
      <c r="B20" s="491" t="str">
        <f>IFERROR(VLOOKUP($A20,Référentiel_de_Compétences!$B$7:$E$700,2,0),"")</f>
        <v>D. Excellence opérationnelle Expertise transverse</v>
      </c>
      <c r="C20" s="790" t="s">
        <v>2129</v>
      </c>
      <c r="D20" s="790" t="s">
        <v>2134</v>
      </c>
      <c r="E20" s="789" t="s">
        <v>1479</v>
      </c>
      <c r="F20" s="633" t="s">
        <v>1996</v>
      </c>
      <c r="G20" s="634"/>
    </row>
    <row r="21" spans="1:7" s="248" customFormat="1" ht="68">
      <c r="A21" s="491" t="s">
        <v>737</v>
      </c>
      <c r="B21" s="491" t="str">
        <f>IFERROR(VLOOKUP($A21,Référentiel_de_Compétences!$B$7:$E$700,2,0),"")</f>
        <v>D. Excellence opérationnelle Expertise transverse</v>
      </c>
      <c r="C21" s="790" t="s">
        <v>181</v>
      </c>
      <c r="D21" s="790" t="s">
        <v>2135</v>
      </c>
      <c r="E21" s="789" t="s">
        <v>1485</v>
      </c>
      <c r="F21" s="633" t="s">
        <v>1996</v>
      </c>
      <c r="G21" s="634"/>
    </row>
    <row r="22" spans="1:7" s="248" customFormat="1" ht="52" thickBot="1">
      <c r="A22" s="492" t="s">
        <v>823</v>
      </c>
      <c r="B22" s="492" t="str">
        <f>IFERROR(VLOOKUP($A22,Référentiel_de_Compétences!$B$7:$E$700,2,0),"")</f>
        <v>L.  Ressources Humaines</v>
      </c>
      <c r="C22" s="791" t="s">
        <v>2128</v>
      </c>
      <c r="D22" s="791" t="s">
        <v>2133</v>
      </c>
      <c r="E22" s="789" t="s">
        <v>1440</v>
      </c>
      <c r="F22" s="635" t="s">
        <v>1996</v>
      </c>
      <c r="G22" s="636"/>
    </row>
    <row r="23" spans="1:7" s="248" customFormat="1" ht="25" hidden="1" thickBot="1">
      <c r="A23" s="391"/>
      <c r="B23" s="508" t="str">
        <f>IFERROR(VLOOKUP($A23,Référentiel_de_Compétences!$B$7:$E$700,2,0),"")</f>
        <v/>
      </c>
      <c r="C23" s="391" t="str">
        <f>IFERROR(VLOOKUP($A23,Référentiel_de_Compétences!$B$7:$E$700,3,0),"")</f>
        <v/>
      </c>
      <c r="D23" s="392" t="str">
        <f>IFERROR(VLOOKUP($A23,Référentiel_de_Compétences!$B$7:$E$700,4,0),"")</f>
        <v/>
      </c>
      <c r="E23" s="766" t="str">
        <f ca="1">IFERROR(INDEX('Codes UC'!$A$1:$Z$599,MATCH(A23,'Codes UC'!$A$1:$A$599,0),MATCH($G$6,'Codes UC'!$A$1:$Y$1)),"")</f>
        <v/>
      </c>
      <c r="F23" s="394" t="s">
        <v>1996</v>
      </c>
      <c r="G23" s="395"/>
    </row>
    <row r="24" spans="1:7" s="248" customFormat="1" ht="25" hidden="1" thickBot="1">
      <c r="A24" s="244"/>
      <c r="B24" s="245" t="str">
        <f>IFERROR(VLOOKUP($A24,Référentiel_de_Compétences!$B$7:$E$700,2,0),"")</f>
        <v/>
      </c>
      <c r="C24" s="244" t="str">
        <f>IFERROR(VLOOKUP($A24,Référentiel_de_Compétences!$B$7:$E$700,3,0),"")</f>
        <v/>
      </c>
      <c r="D24" s="254" t="str">
        <f>IFERROR(VLOOKUP($A24,Référentiel_de_Compétences!$B$7:$E$700,4,0),"")</f>
        <v/>
      </c>
      <c r="E24" s="767" t="str">
        <f ca="1">IFERROR(INDEX('Codes UC'!$A$1:$Z$599,MATCH(A24,'Codes UC'!$A$1:$A$599,0),MATCH($G$6,'Codes UC'!$A$1:$Y$1)),"")</f>
        <v/>
      </c>
      <c r="F24" s="251" t="s">
        <v>1996</v>
      </c>
      <c r="G24" s="252"/>
    </row>
    <row r="25" spans="1:7" s="248" customFormat="1" ht="25" hidden="1" thickBot="1">
      <c r="A25" s="244"/>
      <c r="B25" s="245" t="str">
        <f>IFERROR(VLOOKUP($A25,Référentiel_de_Compétences!$B$7:$E$700,2,0),"")</f>
        <v/>
      </c>
      <c r="C25" s="244" t="str">
        <f>IFERROR(VLOOKUP($A25,Référentiel_de_Compétences!$B$7:$E$700,3,0),"")</f>
        <v/>
      </c>
      <c r="D25" s="254" t="str">
        <f>IFERROR(VLOOKUP($A25,Référentiel_de_Compétences!$B$7:$E$700,4,0),"")</f>
        <v/>
      </c>
      <c r="E25" s="767" t="str">
        <f ca="1">IFERROR(INDEX('Codes UC'!$A$1:$Z$599,MATCH(A25,'Codes UC'!$A$1:$A$599,0),MATCH($G$6,'Codes UC'!$A$1:$Y$1)),"")</f>
        <v/>
      </c>
      <c r="F25" s="251" t="s">
        <v>1996</v>
      </c>
      <c r="G25" s="252"/>
    </row>
    <row r="26" spans="1:7" s="248" customFormat="1" ht="25" hidden="1" thickBot="1">
      <c r="A26" s="244"/>
      <c r="B26" s="245" t="str">
        <f>IFERROR(VLOOKUP($A26,Référentiel_de_Compétences!$B$7:$E$700,2,0),"")</f>
        <v/>
      </c>
      <c r="C26" s="253" t="str">
        <f>IFERROR(VLOOKUP($A26,Référentiel_de_Compétences!$B$7:$E$700,3,0),"")</f>
        <v/>
      </c>
      <c r="D26" s="254" t="str">
        <f>IFERROR(VLOOKUP($A26,Référentiel_de_Compétences!$B$7:$E$700,4,0),"")</f>
        <v/>
      </c>
      <c r="E26" s="767" t="str">
        <f ca="1">IFERROR(INDEX('Codes UC'!$A$1:$Z$599,MATCH(A26,'Codes UC'!$A$1:$A$599,0),MATCH($G$6,'Codes UC'!$A$1:$Y$1)),"")</f>
        <v/>
      </c>
      <c r="F26" s="251" t="s">
        <v>1996</v>
      </c>
      <c r="G26" s="252"/>
    </row>
    <row r="27" spans="1:7" s="248" customFormat="1" ht="25" hidden="1" thickBot="1">
      <c r="A27" s="244"/>
      <c r="B27" s="245" t="str">
        <f>IFERROR(VLOOKUP($A27,Référentiel_de_Compétences!$B$7:$E$700,2,0),"")</f>
        <v/>
      </c>
      <c r="C27" s="253" t="str">
        <f>IFERROR(VLOOKUP($A27,Référentiel_de_Compétences!$B$7:$E$700,3,0),"")</f>
        <v/>
      </c>
      <c r="D27" s="254" t="str">
        <f>IFERROR(VLOOKUP($A27,Référentiel_de_Compétences!$B$7:$E$700,4,0),"")</f>
        <v/>
      </c>
      <c r="E27" s="767" t="str">
        <f ca="1">IFERROR(INDEX('Codes UC'!$A$1:$Z$599,MATCH(A27,'Codes UC'!$A$1:$A$599,0),MATCH($G$6,'Codes UC'!$A$1:$Y$1)),"")</f>
        <v/>
      </c>
      <c r="F27" s="251" t="s">
        <v>1996</v>
      </c>
      <c r="G27" s="252"/>
    </row>
    <row r="28" spans="1:7" s="248" customFormat="1" ht="25" hidden="1" thickBot="1">
      <c r="A28" s="244"/>
      <c r="B28" s="245" t="str">
        <f>IFERROR(VLOOKUP($A28,Référentiel_de_Compétences!$B$7:$E$700,2,0),"")</f>
        <v/>
      </c>
      <c r="C28" s="253" t="str">
        <f>IFERROR(VLOOKUP($A28,Référentiel_de_Compétences!$B$7:$E$700,3,0),"")</f>
        <v/>
      </c>
      <c r="D28" s="254" t="str">
        <f>IFERROR(VLOOKUP($A28,Référentiel_de_Compétences!$B$7:$E$700,4,0),"")</f>
        <v/>
      </c>
      <c r="E28" s="767" t="str">
        <f ca="1">IFERROR(INDEX('Codes UC'!$A$1:$Z$599,MATCH(A28,'Codes UC'!$A$1:$A$599,0),MATCH($G$6,'Codes UC'!$A$1:$Y$1)),"")</f>
        <v/>
      </c>
      <c r="F28" s="251" t="s">
        <v>1996</v>
      </c>
      <c r="G28" s="252"/>
    </row>
    <row r="29" spans="1:7" s="248" customFormat="1" ht="25" hidden="1" thickBot="1">
      <c r="A29" s="244"/>
      <c r="B29" s="245" t="str">
        <f>IFERROR(VLOOKUP($A29,Référentiel_de_Compétences!$B$7:$E$700,2,0),"")</f>
        <v/>
      </c>
      <c r="C29" s="253" t="str">
        <f>IFERROR(VLOOKUP($A29,Référentiel_de_Compétences!$B$7:$E$700,3,0),"")</f>
        <v/>
      </c>
      <c r="D29" s="254" t="str">
        <f>IFERROR(VLOOKUP($A29,Référentiel_de_Compétences!$B$7:$E$700,4,0),"")</f>
        <v/>
      </c>
      <c r="E29" s="767" t="str">
        <f ca="1">IFERROR(INDEX('Codes UC'!$A$1:$Z$599,MATCH(A29,'Codes UC'!$A$1:$A$599,0),MATCH($G$6,'Codes UC'!$A$1:$Y$1)),"")</f>
        <v/>
      </c>
      <c r="F29" s="251" t="s">
        <v>1996</v>
      </c>
      <c r="G29" s="252"/>
    </row>
    <row r="30" spans="1:7" s="248" customFormat="1" ht="25" hidden="1" thickBot="1">
      <c r="A30" s="244"/>
      <c r="B30" s="245" t="str">
        <f>IFERROR(VLOOKUP($A30,Référentiel_de_Compétences!$B$7:$E$700,2,0),"")</f>
        <v/>
      </c>
      <c r="C30" s="253" t="str">
        <f>IFERROR(VLOOKUP($A30,Référentiel_de_Compétences!$B$7:$E$700,3,0),"")</f>
        <v/>
      </c>
      <c r="D30" s="254" t="str">
        <f>IFERROR(VLOOKUP($A30,Référentiel_de_Compétences!$B$7:$E$700,4,0),"")</f>
        <v/>
      </c>
      <c r="E30" s="767" t="str">
        <f ca="1">IFERROR(INDEX('Codes UC'!$A$1:$Z$599,MATCH(A30,'Codes UC'!$A$1:$A$599,0),MATCH($G$6,'Codes UC'!$A$1:$Y$1)),"")</f>
        <v/>
      </c>
      <c r="F30" s="251" t="s">
        <v>1996</v>
      </c>
      <c r="G30" s="252"/>
    </row>
    <row r="31" spans="1:7" s="248" customFormat="1" ht="25" hidden="1" thickBot="1">
      <c r="A31" s="244"/>
      <c r="B31" s="245" t="str">
        <f>IFERROR(VLOOKUP($A31,Référentiel_de_Compétences!$B$7:$E$700,2,0),"")</f>
        <v/>
      </c>
      <c r="C31" s="253" t="str">
        <f>IFERROR(VLOOKUP($A31,Référentiel_de_Compétences!$B$7:$E$700,3,0),"")</f>
        <v/>
      </c>
      <c r="D31" s="254" t="str">
        <f>IFERROR(VLOOKUP($A31,Référentiel_de_Compétences!$B$7:$E$700,4,0),"")</f>
        <v/>
      </c>
      <c r="E31" s="767" t="str">
        <f ca="1">IFERROR(INDEX('Codes UC'!$A$1:$Z$599,MATCH(A31,'Codes UC'!$A$1:$A$599,0),MATCH($G$6,'Codes UC'!$A$1:$Y$1)),"")</f>
        <v/>
      </c>
      <c r="F31" s="251" t="s">
        <v>1996</v>
      </c>
      <c r="G31" s="252"/>
    </row>
    <row r="32" spans="1:7" s="248" customFormat="1" ht="25" hidden="1" thickBot="1">
      <c r="A32" s="244"/>
      <c r="B32" s="245" t="str">
        <f>IFERROR(VLOOKUP($A32,Référentiel_de_Compétences!$B$7:$E$700,2,0),"")</f>
        <v/>
      </c>
      <c r="C32" s="253" t="str">
        <f>IFERROR(VLOOKUP($A32,Référentiel_de_Compétences!$B$7:$E$700,3,0),"")</f>
        <v/>
      </c>
      <c r="D32" s="254" t="str">
        <f>IFERROR(VLOOKUP($A32,Référentiel_de_Compétences!$B$7:$E$700,4,0),"")</f>
        <v/>
      </c>
      <c r="E32" s="767" t="str">
        <f ca="1">IFERROR(INDEX('Codes UC'!$A$1:$Z$599,MATCH(A32,'Codes UC'!$A$1:$A$599,0),MATCH($G$6,'Codes UC'!$A$1:$Y$1)),"")</f>
        <v/>
      </c>
      <c r="F32" s="251" t="s">
        <v>1996</v>
      </c>
      <c r="G32" s="252"/>
    </row>
    <row r="33" spans="1:8" s="248" customFormat="1" ht="25" hidden="1" thickBot="1">
      <c r="A33" s="244"/>
      <c r="B33" s="245" t="str">
        <f>IFERROR(VLOOKUP($A33,Référentiel_de_Compétences!$B$7:$E$700,2,0),"")</f>
        <v/>
      </c>
      <c r="C33" s="255" t="str">
        <f>IFERROR(VLOOKUP($A33,Référentiel_de_Compétences!$B$7:$E$700,3,0),"")</f>
        <v/>
      </c>
      <c r="D33" s="256" t="str">
        <f>IFERROR(VLOOKUP($A33,Référentiel_de_Compétences!$B$7:$E$700,4,0),"")</f>
        <v/>
      </c>
      <c r="E33" s="768" t="str">
        <f ca="1">IFERROR(INDEX('Codes UC'!$A$1:$Z$599,MATCH(A33,'Codes UC'!$A$1:$A$599,0),MATCH($G$6,'Codes UC'!$A$1:$Y$1)),"")</f>
        <v/>
      </c>
      <c r="F33" s="258" t="s">
        <v>1996</v>
      </c>
      <c r="G33" s="259"/>
    </row>
    <row r="34" spans="1:8" ht="27.75" customHeight="1">
      <c r="C34" s="387" t="s">
        <v>1992</v>
      </c>
      <c r="D34" s="769"/>
      <c r="E34" s="389"/>
      <c r="F34" s="387" t="s">
        <v>1992</v>
      </c>
      <c r="G34" s="390"/>
    </row>
    <row r="35" spans="1:8" s="210" customFormat="1">
      <c r="A35" s="207"/>
      <c r="B35" s="208"/>
      <c r="C35" s="260" t="s">
        <v>1993</v>
      </c>
      <c r="D35" s="285"/>
      <c r="E35" s="379"/>
      <c r="F35" s="260" t="s">
        <v>1995</v>
      </c>
      <c r="G35" s="207"/>
      <c r="H35" s="207"/>
    </row>
    <row r="36" spans="1:8" s="210" customFormat="1">
      <c r="A36" s="207"/>
      <c r="B36" s="208"/>
      <c r="C36" s="669" t="s">
        <v>1994</v>
      </c>
      <c r="D36" s="285"/>
      <c r="E36" s="379"/>
      <c r="F36" s="262" t="s">
        <v>1994</v>
      </c>
      <c r="G36" s="207"/>
      <c r="H36" s="207"/>
    </row>
    <row r="37" spans="1:8" s="210" customFormat="1">
      <c r="A37" s="207"/>
      <c r="B37" s="208"/>
      <c r="C37" s="279"/>
      <c r="D37" s="285"/>
      <c r="E37" s="379"/>
      <c r="F37" s="207"/>
      <c r="G37" s="207"/>
      <c r="H37" s="207"/>
    </row>
    <row r="38" spans="1:8" s="210" customFormat="1">
      <c r="A38" s="207"/>
      <c r="B38" s="208"/>
      <c r="C38" s="279"/>
      <c r="D38" s="285"/>
      <c r="E38" s="379"/>
      <c r="F38" s="207"/>
      <c r="G38" s="207"/>
      <c r="H38" s="207"/>
    </row>
    <row r="39" spans="1:8" s="210" customFormat="1">
      <c r="A39" s="207"/>
      <c r="B39" s="208"/>
      <c r="C39" s="279"/>
      <c r="D39" s="285"/>
      <c r="E39" s="379"/>
      <c r="F39" s="207"/>
      <c r="G39" s="207"/>
      <c r="H39" s="207"/>
    </row>
    <row r="40" spans="1:8" s="210" customFormat="1">
      <c r="A40" s="207"/>
      <c r="B40" s="208"/>
      <c r="C40" s="279"/>
      <c r="D40" s="285"/>
      <c r="E40" s="379"/>
      <c r="F40" s="207"/>
      <c r="G40" s="207"/>
      <c r="H40" s="207"/>
    </row>
    <row r="41" spans="1:8" s="210" customFormat="1">
      <c r="A41" s="207"/>
      <c r="B41" s="208"/>
      <c r="C41" s="279"/>
      <c r="D41" s="285"/>
      <c r="E41" s="379"/>
      <c r="F41" s="207"/>
      <c r="G41" s="207"/>
      <c r="H41" s="207"/>
    </row>
  </sheetData>
  <sheetProtection algorithmName="SHA-512" hashValue="4QvzP23sHV+Es5YeRrEPyckwtlTynepTN6TLK9Qfv+o4Z8untkgNoKmnRFlIfJ2RvAtNVHrucRltiNeYv24qFQ==" saltValue="IbH3tZL0bo+zz7Mj+vv0Zg==" spinCount="100000" sheet="1" objects="1" scenarios="1"/>
  <autoFilter ref="A12:G33" xr:uid="{00000000-0009-0000-0000-000059000000}"/>
  <mergeCells count="1">
    <mergeCell ref="C11:G11"/>
  </mergeCells>
  <conditionalFormatting sqref="C4 C7 E23:E33">
    <cfRule type="containsText" dxfId="2620" priority="41" operator="containsText" text="Choisie">
      <formula>NOT(ISERROR(SEARCH("Choisie",C4)))</formula>
    </cfRule>
    <cfRule type="containsText" dxfId="2619" priority="42" operator="containsText" text="clé">
      <formula>NOT(ISERROR(SEARCH("clé",C4)))</formula>
    </cfRule>
    <cfRule type="containsText" dxfId="2618" priority="43" operator="containsText" text="UTILE">
      <formula>NOT(ISERROR(SEARCH("UTILE",C4)))</formula>
    </cfRule>
  </conditionalFormatting>
  <conditionalFormatting sqref="B23:C81 B13:B22">
    <cfRule type="expression" dxfId="2617" priority="23">
      <formula>$B13="Z. Compétences Managériales"</formula>
    </cfRule>
    <cfRule type="expression" dxfId="2616" priority="24">
      <formula>$B13="Y. Compétences comportementales"</formula>
    </cfRule>
    <cfRule type="expression" dxfId="2615" priority="25">
      <formula>$B13="X. Digital"</formula>
    </cfRule>
    <cfRule type="expression" dxfId="2614" priority="26">
      <formula>$B13="P.  Projet"</formula>
    </cfRule>
    <cfRule type="expression" dxfId="2613" priority="27">
      <formula>$B13="O.  Communication"</formula>
    </cfRule>
    <cfRule type="expression" dxfId="2612" priority="28">
      <formula>$B13="N .  Système d'informations"</formula>
    </cfRule>
    <cfRule type="expression" dxfId="2611" priority="29">
      <formula>$B13="M.  Marketing"</formula>
    </cfRule>
    <cfRule type="expression" dxfId="2610" priority="30">
      <formula>$B13="L.  Ressources Humaines"</formula>
    </cfRule>
    <cfRule type="expression" dxfId="2609" priority="31">
      <formula>$B13="K.  Audit / Risques"</formula>
    </cfRule>
    <cfRule type="expression" dxfId="2608" priority="32">
      <formula>$B13="J.  Administration / Services Généraux"</formula>
    </cfRule>
    <cfRule type="expression" dxfId="2607" priority="33">
      <formula>$B13="I.  Immobilier"</formula>
    </cfRule>
    <cfRule type="expression" dxfId="2606" priority="34">
      <formula>$B13="H.  Finance / Contrôle de Gestion / Comptabilité"</formula>
    </cfRule>
    <cfRule type="expression" dxfId="2605" priority="35">
      <formula>$B13="G.  Achats"</formula>
    </cfRule>
    <cfRule type="expression" dxfId="2604" priority="36">
      <formula>$B13="F.  Entreprises"</formula>
    </cfRule>
    <cfRule type="expression" dxfId="2603" priority="37">
      <formula>$B13="E. Excellence opérationnelle  Banque de détail"</formula>
    </cfRule>
    <cfRule type="expression" dxfId="2602" priority="38">
      <formula>$B13="D. Excellence opérationnelle Expertise transverse"</formula>
    </cfRule>
    <cfRule type="expression" dxfId="2601" priority="39">
      <formula>$B13="C. Gestion des risques"</formula>
    </cfRule>
    <cfRule type="expression" dxfId="2600" priority="40">
      <formula>$B13="B. Vente, Conseil"</formula>
    </cfRule>
    <cfRule type="expression" dxfId="2599" priority="44">
      <formula>$B13="A. Accueil, orientation"</formula>
    </cfRule>
  </conditionalFormatting>
  <conditionalFormatting sqref="C8 C10">
    <cfRule type="containsText" dxfId="2598" priority="20" operator="containsText" text="Choisie">
      <formula>NOT(ISERROR(SEARCH("Choisie",C8)))</formula>
    </cfRule>
    <cfRule type="containsText" dxfId="2597" priority="21" operator="containsText" text="clé">
      <formula>NOT(ISERROR(SEARCH("clé",C8)))</formula>
    </cfRule>
    <cfRule type="containsText" dxfId="2596" priority="22" operator="containsText" text="UTILE">
      <formula>NOT(ISERROR(SEARCH("UTILE",C8)))</formula>
    </cfRule>
  </conditionalFormatting>
  <conditionalFormatting sqref="F34:F36">
    <cfRule type="expression" dxfId="2595" priority="1">
      <formula>$B34="Z. Compétences Managériales"</formula>
    </cfRule>
    <cfRule type="expression" dxfId="2594" priority="2">
      <formula>$B34="Y. Compétences comportementales"</formula>
    </cfRule>
    <cfRule type="expression" dxfId="2593" priority="3">
      <formula>$B34="X. Digital"</formula>
    </cfRule>
    <cfRule type="expression" dxfId="2592" priority="4">
      <formula>$B34="P.  Projet"</formula>
    </cfRule>
    <cfRule type="expression" dxfId="2591" priority="5">
      <formula>$B34="O.  Communication"</formula>
    </cfRule>
    <cfRule type="expression" dxfId="2590" priority="6">
      <formula>$B34="N .  Système d'informations"</formula>
    </cfRule>
    <cfRule type="expression" dxfId="2589" priority="7">
      <formula>$B34="M.  Marketing"</formula>
    </cfRule>
    <cfRule type="expression" dxfId="2588" priority="8">
      <formula>$B34="L.  Ressources Humaines"</formula>
    </cfRule>
    <cfRule type="expression" dxfId="2587" priority="9">
      <formula>$B34="K.  Audit / Risques"</formula>
    </cfRule>
    <cfRule type="expression" dxfId="2586" priority="10">
      <formula>$B34="J.  Administration / Services Généraux"</formula>
    </cfRule>
    <cfRule type="expression" dxfId="2585" priority="11">
      <formula>$B34="I.  Immobilier"</formula>
    </cfRule>
    <cfRule type="expression" dxfId="2584" priority="12">
      <formula>$B34="H.  Finance / Contrôle de Gestion / Comptabilité"</formula>
    </cfRule>
    <cfRule type="expression" dxfId="2583" priority="13">
      <formula>$B34="G.  Achats"</formula>
    </cfRule>
    <cfRule type="expression" dxfId="2582" priority="14">
      <formula>$B34="F.  Entreprises"</formula>
    </cfRule>
    <cfRule type="expression" dxfId="2581" priority="15">
      <formula>$B34="E. Excellence opérationnelle  Banque de détail"</formula>
    </cfRule>
    <cfRule type="expression" dxfId="2580" priority="16">
      <formula>$B34="D. Excellence opérationnelle Expertise transverse"</formula>
    </cfRule>
    <cfRule type="expression" dxfId="2579" priority="17">
      <formula>$B34="C. Gestion des risques"</formula>
    </cfRule>
    <cfRule type="expression" dxfId="2578" priority="18">
      <formula>$B34="B. Vente, Conseil"</formula>
    </cfRule>
    <cfRule type="expression" dxfId="2577" priority="19">
      <formula>$B34="A.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62">
    <tabColor theme="5" tint="0.59999389629810485"/>
    <pageSetUpPr fitToPage="1"/>
  </sheetPr>
  <dimension ref="A1:H42"/>
  <sheetViews>
    <sheetView showGridLines="0" topLeftCell="C1" zoomScale="90" zoomScaleNormal="90" workbookViewId="0">
      <selection activeCell="F12" sqref="F12"/>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35293 - GESTIONNAIRE RH II.2</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35293</v>
      </c>
    </row>
    <row r="6" spans="1:7" s="278" customFormat="1" ht="21" customHeight="1">
      <c r="A6" s="273"/>
      <c r="B6" s="274"/>
      <c r="C6" s="275" t="s">
        <v>404</v>
      </c>
      <c r="D6" s="276" t="str">
        <f ca="1">VLOOKUP($G$5,Répertoire_des_fonctions!$A$7:$E$780,3,0)</f>
        <v>GESTIONNAIRE ADMINISTRATIF-REGLEMENTAIRE RH</v>
      </c>
      <c r="E6" s="277"/>
      <c r="F6" s="276" t="s">
        <v>1987</v>
      </c>
      <c r="G6" s="276" t="str">
        <f ca="1">VLOOKUP($G$5,Répertoire_des_fonctions!$A$7:$E$780,5,0)</f>
        <v>II.2</v>
      </c>
    </row>
    <row r="7" spans="1:7" s="248" customFormat="1" ht="6.75" customHeight="1">
      <c r="A7" s="230"/>
      <c r="B7" s="279"/>
      <c r="C7" s="280"/>
      <c r="D7" s="281"/>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5.5" customHeight="1">
      <c r="A12" s="426" t="s">
        <v>959</v>
      </c>
      <c r="B12" s="427" t="s">
        <v>1982</v>
      </c>
      <c r="C12" s="264" t="s">
        <v>432</v>
      </c>
      <c r="D12" s="264" t="s">
        <v>431</v>
      </c>
      <c r="E12" s="264" t="s">
        <v>1997</v>
      </c>
      <c r="F12" s="242" t="s">
        <v>2056</v>
      </c>
      <c r="G12" s="242" t="s">
        <v>1984</v>
      </c>
    </row>
    <row r="13" spans="1:7" s="248" customFormat="1" ht="51">
      <c r="A13" s="490" t="s">
        <v>904</v>
      </c>
      <c r="B13" s="490" t="str">
        <f>IFERROR(VLOOKUP($A13,Référentiel_de_Compétences!$B$7:$E$700,2,0),"")</f>
        <v>Y. Compétences comportementales</v>
      </c>
      <c r="C13" s="670" t="s">
        <v>2243</v>
      </c>
      <c r="D13" s="670" t="s">
        <v>639</v>
      </c>
      <c r="E13" s="786" t="s">
        <v>1193</v>
      </c>
      <c r="F13" s="430" t="s">
        <v>1996</v>
      </c>
      <c r="G13" s="469"/>
    </row>
    <row r="14" spans="1:7" s="248" customFormat="1" ht="51">
      <c r="A14" s="491" t="s">
        <v>905</v>
      </c>
      <c r="B14" s="491" t="str">
        <f>IFERROR(VLOOKUP($A14,Référentiel_de_Compétences!$B$7:$E$700,2,0),"")</f>
        <v>Y. Compétences comportementales</v>
      </c>
      <c r="C14" s="671" t="s">
        <v>186</v>
      </c>
      <c r="D14" s="671" t="s">
        <v>2235</v>
      </c>
      <c r="E14" s="787" t="s">
        <v>1516</v>
      </c>
      <c r="F14" s="432" t="s">
        <v>1996</v>
      </c>
      <c r="G14" s="470"/>
    </row>
    <row r="15" spans="1:7" s="248" customFormat="1" ht="51">
      <c r="A15" s="491" t="s">
        <v>906</v>
      </c>
      <c r="B15" s="491" t="str">
        <f>IFERROR(VLOOKUP($A15,Référentiel_de_Compétences!$B$7:$E$700,2,0),"")</f>
        <v>Y. Compétences comportementales</v>
      </c>
      <c r="C15" s="671" t="s">
        <v>44</v>
      </c>
      <c r="D15" s="671" t="s">
        <v>2220</v>
      </c>
      <c r="E15" s="787" t="s">
        <v>1198</v>
      </c>
      <c r="F15" s="432" t="s">
        <v>1996</v>
      </c>
      <c r="G15" s="470"/>
    </row>
    <row r="16" spans="1:7" s="248" customFormat="1" ht="102">
      <c r="A16" s="491" t="s">
        <v>907</v>
      </c>
      <c r="B16" s="491" t="str">
        <f>IFERROR(VLOOKUP($A16,Référentiel_de_Compétences!$B$7:$E$700,2,0),"")</f>
        <v>Y. Compétences comportementales</v>
      </c>
      <c r="C16" s="671" t="s">
        <v>2130</v>
      </c>
      <c r="D16" s="671" t="s">
        <v>2137</v>
      </c>
      <c r="E16" s="787" t="s">
        <v>1492</v>
      </c>
      <c r="F16" s="432" t="s">
        <v>1996</v>
      </c>
      <c r="G16" s="470"/>
    </row>
    <row r="17" spans="1:7" s="248" customFormat="1" ht="85">
      <c r="A17" s="491" t="s">
        <v>908</v>
      </c>
      <c r="B17" s="491" t="str">
        <f>IFERROR(VLOOKUP($A17,Référentiel_de_Compétences!$B$7:$E$700,2,0),"")</f>
        <v>Y. Compétences comportementales</v>
      </c>
      <c r="C17" s="671" t="s">
        <v>184</v>
      </c>
      <c r="D17" s="671" t="s">
        <v>2136</v>
      </c>
      <c r="E17" s="787" t="s">
        <v>1504</v>
      </c>
      <c r="F17" s="432" t="s">
        <v>1996</v>
      </c>
      <c r="G17" s="470"/>
    </row>
    <row r="18" spans="1:7" s="248" customFormat="1" ht="34">
      <c r="A18" s="491" t="s">
        <v>909</v>
      </c>
      <c r="B18" s="491" t="str">
        <f>IFERROR(VLOOKUP($A18,Référentiel_de_Compétences!$B$7:$E$700,2,0),"")</f>
        <v>Y. Compétences comportementales</v>
      </c>
      <c r="C18" s="671" t="s">
        <v>30</v>
      </c>
      <c r="D18" s="671" t="s">
        <v>2217</v>
      </c>
      <c r="E18" s="787" t="s">
        <v>1131</v>
      </c>
      <c r="F18" s="432" t="s">
        <v>1996</v>
      </c>
      <c r="G18" s="470"/>
    </row>
    <row r="19" spans="1:7" s="248" customFormat="1" ht="68">
      <c r="A19" s="491" t="s">
        <v>910</v>
      </c>
      <c r="B19" s="491" t="str">
        <f>IFERROR(VLOOKUP($A19,Référentiel_de_Compétences!$B$7:$E$700,2,0),"")</f>
        <v>Y. Compétences comportementales</v>
      </c>
      <c r="C19" s="671" t="s">
        <v>2129</v>
      </c>
      <c r="D19" s="671" t="s">
        <v>2134</v>
      </c>
      <c r="E19" s="787" t="s">
        <v>1480</v>
      </c>
      <c r="F19" s="432" t="s">
        <v>1996</v>
      </c>
      <c r="G19" s="470"/>
    </row>
    <row r="20" spans="1:7" s="248" customFormat="1" ht="68">
      <c r="A20" s="491" t="s">
        <v>710</v>
      </c>
      <c r="B20" s="491" t="str">
        <f>IFERROR(VLOOKUP($A20,Référentiel_de_Compétences!$B$7:$E$700,2,0),"")</f>
        <v>C. Gestion des risques</v>
      </c>
      <c r="C20" s="671" t="s">
        <v>181</v>
      </c>
      <c r="D20" s="671" t="s">
        <v>2135</v>
      </c>
      <c r="E20" s="787" t="s">
        <v>1486</v>
      </c>
      <c r="F20" s="432" t="s">
        <v>1996</v>
      </c>
      <c r="G20" s="470"/>
    </row>
    <row r="21" spans="1:7" s="248" customFormat="1" ht="51">
      <c r="A21" s="491" t="s">
        <v>724</v>
      </c>
      <c r="B21" s="491" t="str">
        <f>IFERROR(VLOOKUP($A21,Référentiel_de_Compétences!$B$7:$E$700,2,0),"")</f>
        <v>D. Excellence opérationnelle Expertise transverse</v>
      </c>
      <c r="C21" s="671" t="s">
        <v>2128</v>
      </c>
      <c r="D21" s="671" t="s">
        <v>2133</v>
      </c>
      <c r="E21" s="787" t="s">
        <v>1441</v>
      </c>
      <c r="F21" s="432" t="s">
        <v>1996</v>
      </c>
      <c r="G21" s="470"/>
    </row>
    <row r="22" spans="1:7" s="248" customFormat="1" ht="51">
      <c r="A22" s="491" t="s">
        <v>737</v>
      </c>
      <c r="B22" s="491" t="str">
        <f>IFERROR(VLOOKUP($A22,Référentiel_de_Compétences!$B$7:$E$700,2,0),"")</f>
        <v>D. Excellence opérationnelle Expertise transverse</v>
      </c>
      <c r="C22" s="671" t="s">
        <v>2277</v>
      </c>
      <c r="D22" s="671" t="s">
        <v>2278</v>
      </c>
      <c r="E22" s="787" t="s">
        <v>2070</v>
      </c>
      <c r="F22" s="432" t="s">
        <v>1996</v>
      </c>
      <c r="G22" s="470"/>
    </row>
    <row r="23" spans="1:7" s="248" customFormat="1" ht="120" thickBot="1">
      <c r="A23" s="492" t="s">
        <v>823</v>
      </c>
      <c r="B23" s="492" t="str">
        <f>IFERROR(VLOOKUP($A23,Référentiel_de_Compétences!$B$7:$E$700,2,0),"")</f>
        <v>L.  Ressources Humaines</v>
      </c>
      <c r="C23" s="672" t="s">
        <v>31</v>
      </c>
      <c r="D23" s="672" t="s">
        <v>2132</v>
      </c>
      <c r="E23" s="788" t="s">
        <v>1137</v>
      </c>
      <c r="F23" s="434" t="s">
        <v>1996</v>
      </c>
      <c r="G23" s="471"/>
    </row>
    <row r="24" spans="1:7" s="248" customFormat="1" ht="24" hidden="1">
      <c r="A24" s="391"/>
      <c r="B24" s="508" t="str">
        <f>IFERROR(VLOOKUP($A24,Référentiel_de_Compétences!$B$7:$E$700,2,0),"")</f>
        <v/>
      </c>
      <c r="C24" s="391" t="str">
        <f>IFERROR(VLOOKUP($A24,Référentiel_de_Compétences!$B$7:$E$700,3,0),"")</f>
        <v/>
      </c>
      <c r="D24" s="392" t="str">
        <f>IFERROR(VLOOKUP($A24,Référentiel_de_Compétences!$B$7:$E$700,4,0),"")</f>
        <v/>
      </c>
      <c r="E24" s="393" t="str">
        <f ca="1">IFERROR(INDEX('Codes UC'!$A$1:$Z$599,MATCH(A24,'Codes UC'!$A$1:$A$599,0),MATCH($G$6,'Codes UC'!$A$1:$Y$1)),"")</f>
        <v/>
      </c>
      <c r="F24" s="394" t="s">
        <v>1996</v>
      </c>
      <c r="G24" s="395"/>
    </row>
    <row r="25" spans="1:7" s="248" customFormat="1" ht="24" hidden="1">
      <c r="A25" s="244"/>
      <c r="B25" s="245" t="str">
        <f>IFERROR(VLOOKUP($A25,Référentiel_de_Compétences!$B$7:$E$700,2,0),"")</f>
        <v/>
      </c>
      <c r="C25" s="244" t="str">
        <f>IFERROR(VLOOKUP($A25,Référentiel_de_Compétences!$B$7:$E$700,3,0),"")</f>
        <v/>
      </c>
      <c r="D25" s="254" t="str">
        <f>IFERROR(VLOOKUP($A25,Référentiel_de_Compétences!$B$7:$E$700,4,0),"")</f>
        <v/>
      </c>
      <c r="E25" s="372" t="str">
        <f ca="1">IFERROR(INDEX('Codes UC'!$A$1:$Z$599,MATCH(A25,'Codes UC'!$A$1:$A$599,0),MATCH($G$6,'Codes UC'!$A$1:$Y$1)),"")</f>
        <v/>
      </c>
      <c r="F25" s="251" t="s">
        <v>1996</v>
      </c>
      <c r="G25" s="252"/>
    </row>
    <row r="26" spans="1:7" s="248" customFormat="1" ht="24" hidden="1">
      <c r="A26" s="244"/>
      <c r="B26" s="245" t="str">
        <f>IFERROR(VLOOKUP($A26,Référentiel_de_Compétences!$B$7:$E$700,2,0),"")</f>
        <v/>
      </c>
      <c r="C26" s="244" t="str">
        <f>IFERROR(VLOOKUP($A26,Référentiel_de_Compétences!$B$7:$E$700,3,0),"")</f>
        <v/>
      </c>
      <c r="D26" s="254" t="str">
        <f>IFERROR(VLOOKUP($A26,Référentiel_de_Compétences!$B$7:$E$700,4,0),"")</f>
        <v/>
      </c>
      <c r="E26" s="372" t="str">
        <f ca="1">IFERROR(INDEX('Codes UC'!$A$1:$Z$599,MATCH(A26,'Codes UC'!$A$1:$A$599,0),MATCH($G$6,'Codes UC'!$A$1:$Y$1)),"")</f>
        <v/>
      </c>
      <c r="F26" s="251" t="s">
        <v>1996</v>
      </c>
      <c r="G26" s="252"/>
    </row>
    <row r="27" spans="1:7" s="248" customFormat="1" ht="24" hidden="1">
      <c r="A27" s="244"/>
      <c r="B27" s="245" t="str">
        <f>IFERROR(VLOOKUP($A27,Référentiel_de_Compétences!$B$7:$E$700,2,0),"")</f>
        <v/>
      </c>
      <c r="C27" s="253" t="str">
        <f>IFERROR(VLOOKUP($A27,Référentiel_de_Compétences!$B$7:$E$700,3,0),"")</f>
        <v/>
      </c>
      <c r="D27" s="254" t="str">
        <f>IFERROR(VLOOKUP($A27,Référentiel_de_Compétences!$B$7:$E$700,4,0),"")</f>
        <v/>
      </c>
      <c r="E27" s="372" t="str">
        <f ca="1">IFERROR(INDEX('Codes UC'!$A$1:$Z$599,MATCH(A27,'Codes UC'!$A$1:$A$599,0),MATCH($G$6,'Codes UC'!$A$1:$Y$1)),"")</f>
        <v/>
      </c>
      <c r="F27" s="251" t="s">
        <v>1996</v>
      </c>
      <c r="G27" s="252"/>
    </row>
    <row r="28" spans="1:7" s="248" customFormat="1" ht="24" hidden="1">
      <c r="A28" s="244"/>
      <c r="B28" s="245" t="str">
        <f>IFERROR(VLOOKUP($A28,Référentiel_de_Compétences!$B$7:$E$700,2,0),"")</f>
        <v/>
      </c>
      <c r="C28" s="253" t="str">
        <f>IFERROR(VLOOKUP($A28,Référentiel_de_Compétences!$B$7:$E$700,3,0),"")</f>
        <v/>
      </c>
      <c r="D28" s="254" t="str">
        <f>IFERROR(VLOOKUP($A28,Référentiel_de_Compétences!$B$7:$E$700,4,0),"")</f>
        <v/>
      </c>
      <c r="E28" s="372"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372"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372"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372" t="str">
        <f ca="1">IFERROR(INDEX('Codes UC'!$A$1:$Z$599,MATCH(A31,'Codes UC'!$A$1:$A$599,0),MATCH($G$6,'Codes UC'!$A$1:$Y$1)),"")</f>
        <v/>
      </c>
      <c r="F31" s="251" t="s">
        <v>1996</v>
      </c>
      <c r="G31" s="252"/>
    </row>
    <row r="32" spans="1:7" s="248" customFormat="1" ht="24" hidden="1">
      <c r="A32" s="244"/>
      <c r="B32" s="245" t="str">
        <f>IFERROR(VLOOKUP($A32,Référentiel_de_Compétences!$B$7:$E$700,2,0),"")</f>
        <v/>
      </c>
      <c r="C32" s="253" t="str">
        <f>IFERROR(VLOOKUP($A32,Référentiel_de_Compétences!$B$7:$E$700,3,0),"")</f>
        <v/>
      </c>
      <c r="D32" s="254" t="str">
        <f>IFERROR(VLOOKUP($A32,Référentiel_de_Compétences!$B$7:$E$700,4,0),"")</f>
        <v/>
      </c>
      <c r="E32" s="372" t="str">
        <f ca="1">IFERROR(INDEX('Codes UC'!$A$1:$Z$599,MATCH(A32,'Codes UC'!$A$1:$A$599,0),MATCH($G$6,'Codes UC'!$A$1:$Y$1)),"")</f>
        <v/>
      </c>
      <c r="F32" s="251" t="s">
        <v>1996</v>
      </c>
      <c r="G32" s="252"/>
    </row>
    <row r="33" spans="1:8" s="248" customFormat="1" ht="24" hidden="1">
      <c r="A33" s="244"/>
      <c r="B33" s="245" t="str">
        <f>IFERROR(VLOOKUP($A33,Référentiel_de_Compétences!$B$7:$E$700,2,0),"")</f>
        <v/>
      </c>
      <c r="C33" s="253" t="str">
        <f>IFERROR(VLOOKUP($A33,Référentiel_de_Compétences!$B$7:$E$700,3,0),"")</f>
        <v/>
      </c>
      <c r="D33" s="254" t="str">
        <f>IFERROR(VLOOKUP($A33,Référentiel_de_Compétences!$B$7:$E$700,4,0),"")</f>
        <v/>
      </c>
      <c r="E33" s="372" t="str">
        <f ca="1">IFERROR(INDEX('Codes UC'!$A$1:$Z$599,MATCH(A33,'Codes UC'!$A$1:$A$599,0),MATCH($G$6,'Codes UC'!$A$1:$Y$1)),"")</f>
        <v/>
      </c>
      <c r="F33" s="251" t="s">
        <v>1996</v>
      </c>
      <c r="G33" s="252"/>
    </row>
    <row r="34" spans="1:8" s="248" customFormat="1" ht="25" hidden="1" thickBot="1">
      <c r="A34" s="244"/>
      <c r="B34" s="245" t="str">
        <f>IFERROR(VLOOKUP($A34,Référentiel_de_Compétences!$B$7:$E$700,2,0),"")</f>
        <v/>
      </c>
      <c r="C34" s="255" t="str">
        <f>IFERROR(VLOOKUP($A34,Référentiel_de_Compétences!$B$7:$E$700,3,0),"")</f>
        <v/>
      </c>
      <c r="D34" s="256" t="str">
        <f>IFERROR(VLOOKUP($A34,Référentiel_de_Compétences!$B$7:$E$700,4,0),"")</f>
        <v/>
      </c>
      <c r="E34" s="378" t="str">
        <f ca="1">IFERROR(INDEX('Codes UC'!$A$1:$Z$599,MATCH(A34,'Codes UC'!$A$1:$A$599,0),MATCH($G$6,'Codes UC'!$A$1:$Y$1)),"")</f>
        <v/>
      </c>
      <c r="F34" s="258" t="s">
        <v>1996</v>
      </c>
      <c r="G34" s="259"/>
    </row>
    <row r="35" spans="1:8" ht="27.75" customHeight="1">
      <c r="C35" s="387" t="s">
        <v>1992</v>
      </c>
      <c r="D35" s="388"/>
      <c r="E35" s="389"/>
      <c r="F35" s="387" t="s">
        <v>1992</v>
      </c>
      <c r="G35" s="390"/>
    </row>
    <row r="36" spans="1:8" s="210" customFormat="1">
      <c r="A36" s="207"/>
      <c r="B36" s="208"/>
      <c r="C36" s="260" t="s">
        <v>1993</v>
      </c>
      <c r="D36" s="261"/>
      <c r="E36" s="379"/>
      <c r="F36" s="260" t="s">
        <v>1995</v>
      </c>
      <c r="G36" s="207"/>
      <c r="H36" s="207"/>
    </row>
    <row r="37" spans="1:8" s="210" customFormat="1">
      <c r="A37" s="207"/>
      <c r="B37" s="208"/>
      <c r="C37" s="262" t="s">
        <v>1994</v>
      </c>
      <c r="D37" s="261"/>
      <c r="E37" s="379"/>
      <c r="F37" s="262" t="s">
        <v>1994</v>
      </c>
      <c r="G37" s="207"/>
      <c r="H37" s="207"/>
    </row>
    <row r="38" spans="1:8" s="210" customFormat="1">
      <c r="A38" s="207"/>
      <c r="B38" s="208"/>
      <c r="C38" s="208"/>
      <c r="D38" s="261"/>
      <c r="E38" s="379"/>
      <c r="F38" s="207"/>
      <c r="G38" s="207"/>
      <c r="H38" s="207"/>
    </row>
    <row r="39" spans="1:8" s="210" customFormat="1">
      <c r="A39" s="207"/>
      <c r="B39" s="208"/>
      <c r="C39" s="208"/>
      <c r="D39" s="261"/>
      <c r="E39" s="379"/>
      <c r="F39" s="207"/>
      <c r="G39" s="207"/>
      <c r="H39" s="207"/>
    </row>
    <row r="40" spans="1:8" s="210" customFormat="1">
      <c r="A40" s="207"/>
      <c r="B40" s="208"/>
      <c r="C40" s="208"/>
      <c r="D40" s="261"/>
      <c r="E40" s="379"/>
      <c r="F40" s="207"/>
      <c r="G40" s="207"/>
      <c r="H40" s="207"/>
    </row>
    <row r="41" spans="1:8" s="210" customFormat="1">
      <c r="A41" s="207"/>
      <c r="B41" s="208"/>
      <c r="C41" s="208"/>
      <c r="D41" s="261"/>
      <c r="E41" s="379"/>
      <c r="F41" s="207"/>
      <c r="G41" s="207"/>
      <c r="H41" s="207"/>
    </row>
    <row r="42" spans="1:8" s="210" customFormat="1">
      <c r="A42" s="207"/>
      <c r="B42" s="208"/>
      <c r="C42" s="208"/>
      <c r="D42" s="261"/>
      <c r="E42" s="379"/>
      <c r="F42" s="207"/>
      <c r="G42" s="207"/>
      <c r="H42" s="207"/>
    </row>
  </sheetData>
  <sheetProtection algorithmName="SHA-512" hashValue="LhVtoqVT9iLfjCq2joetT0TYBNkeBJu1pZhmm/j8oEmkNDudXnavCQNq4o1eFY6u6P0nRLTAOwsS0hlrmh85QA==" saltValue="+HRqulRYwK+odeh02DQN2w==" spinCount="100000" sheet="1" objects="1" scenarios="1"/>
  <autoFilter ref="A12:G34" xr:uid="{00000000-0009-0000-0000-00005A000000}"/>
  <mergeCells count="1">
    <mergeCell ref="C11:G11"/>
  </mergeCells>
  <conditionalFormatting sqref="C4 C7 E24:E34">
    <cfRule type="containsText" dxfId="2576" priority="69" operator="containsText" text="Choisie">
      <formula>NOT(ISERROR(SEARCH("Choisie",C4)))</formula>
    </cfRule>
    <cfRule type="containsText" dxfId="2575" priority="70" operator="containsText" text="clé">
      <formula>NOT(ISERROR(SEARCH("clé",C4)))</formula>
    </cfRule>
    <cfRule type="containsText" dxfId="2574" priority="71" operator="containsText" text="UTILE">
      <formula>NOT(ISERROR(SEARCH("UTILE",C4)))</formula>
    </cfRule>
  </conditionalFormatting>
  <conditionalFormatting sqref="B13:B23 B24:C82">
    <cfRule type="expression" dxfId="2573" priority="51">
      <formula>$B13="Z. Compétences Managériales"</formula>
    </cfRule>
    <cfRule type="expression" dxfId="2572" priority="52">
      <formula>$B13="Y. Compétences comportementales"</formula>
    </cfRule>
    <cfRule type="expression" dxfId="2571" priority="53">
      <formula>$B13="X. Digital"</formula>
    </cfRule>
    <cfRule type="expression" dxfId="2570" priority="54">
      <formula>$B13="P.  Projet"</formula>
    </cfRule>
    <cfRule type="expression" dxfId="2569" priority="55">
      <formula>$B13="O.  Communication"</formula>
    </cfRule>
    <cfRule type="expression" dxfId="2568" priority="56">
      <formula>$B13="N .  Système d'informations"</formula>
    </cfRule>
    <cfRule type="expression" dxfId="2567" priority="57">
      <formula>$B13="M.  Marketing"</formula>
    </cfRule>
    <cfRule type="expression" dxfId="2566" priority="58">
      <formula>$B13="L.  Ressources Humaines"</formula>
    </cfRule>
    <cfRule type="expression" dxfId="2565" priority="59">
      <formula>$B13="K.  Audit / Risques"</formula>
    </cfRule>
    <cfRule type="expression" dxfId="2564" priority="60">
      <formula>$B13="J.  Administration / Services Généraux"</formula>
    </cfRule>
    <cfRule type="expression" dxfId="2563" priority="61">
      <formula>$B13="I.  Immobilier"</formula>
    </cfRule>
    <cfRule type="expression" dxfId="2562" priority="62">
      <formula>$B13="H.  Finance / Contrôle de Gestion / Comptabilité"</formula>
    </cfRule>
    <cfRule type="expression" dxfId="2561" priority="63">
      <formula>$B13="G.  Achats"</formula>
    </cfRule>
    <cfRule type="expression" dxfId="2560" priority="64">
      <formula>$B13="F.  Entreprises"</formula>
    </cfRule>
    <cfRule type="expression" dxfId="2559" priority="65">
      <formula>$B13="E. Excellence opérationnelle  Banque de détail"</formula>
    </cfRule>
    <cfRule type="expression" dxfId="2558" priority="66">
      <formula>$B13="D. Excellence opérationnelle Expertise transverse"</formula>
    </cfRule>
    <cfRule type="expression" dxfId="2557" priority="67">
      <formula>$B13="C. Gestion des risques"</formula>
    </cfRule>
    <cfRule type="expression" dxfId="2556" priority="68">
      <formula>$B13="B. Vente, Conseil"</formula>
    </cfRule>
    <cfRule type="expression" dxfId="2555" priority="72">
      <formula>$B13="A. Accueil, orientation"</formula>
    </cfRule>
  </conditionalFormatting>
  <conditionalFormatting sqref="C8 C10">
    <cfRule type="containsText" dxfId="2554" priority="48" operator="containsText" text="Choisie">
      <formula>NOT(ISERROR(SEARCH("Choisie",C8)))</formula>
    </cfRule>
    <cfRule type="containsText" dxfId="2553" priority="49" operator="containsText" text="clé">
      <formula>NOT(ISERROR(SEARCH("clé",C8)))</formula>
    </cfRule>
    <cfRule type="containsText" dxfId="2552" priority="50" operator="containsText" text="UTILE">
      <formula>NOT(ISERROR(SEARCH("UTILE",C8)))</formula>
    </cfRule>
  </conditionalFormatting>
  <conditionalFormatting sqref="F35:F37">
    <cfRule type="expression" dxfId="2551" priority="29">
      <formula>$B35="Z. Compétences Managériales"</formula>
    </cfRule>
    <cfRule type="expression" dxfId="2550" priority="30">
      <formula>$B35="Y. Compétences comportementales"</formula>
    </cfRule>
    <cfRule type="expression" dxfId="2549" priority="31">
      <formula>$B35="X. Digital"</formula>
    </cfRule>
    <cfRule type="expression" dxfId="2548" priority="32">
      <formula>$B35="P.  Projet"</formula>
    </cfRule>
    <cfRule type="expression" dxfId="2547" priority="33">
      <formula>$B35="O.  Communication"</formula>
    </cfRule>
    <cfRule type="expression" dxfId="2546" priority="34">
      <formula>$B35="N .  Système d'informations"</formula>
    </cfRule>
    <cfRule type="expression" dxfId="2545" priority="35">
      <formula>$B35="M.  Marketing"</formula>
    </cfRule>
    <cfRule type="expression" dxfId="2544" priority="36">
      <formula>$B35="L.  Ressources Humaines"</formula>
    </cfRule>
    <cfRule type="expression" dxfId="2543" priority="37">
      <formula>$B35="K.  Audit / Risques"</formula>
    </cfRule>
    <cfRule type="expression" dxfId="2542" priority="38">
      <formula>$B35="J.  Administration / Services Généraux"</formula>
    </cfRule>
    <cfRule type="expression" dxfId="2541" priority="39">
      <formula>$B35="I.  Immobilier"</formula>
    </cfRule>
    <cfRule type="expression" dxfId="2540" priority="40">
      <formula>$B35="H.  Finance / Contrôle de Gestion / Comptabilité"</formula>
    </cfRule>
    <cfRule type="expression" dxfId="2539" priority="41">
      <formula>$B35="G.  Achats"</formula>
    </cfRule>
    <cfRule type="expression" dxfId="2538" priority="42">
      <formula>$B35="F.  Entreprises"</formula>
    </cfRule>
    <cfRule type="expression" dxfId="2537" priority="43">
      <formula>$B35="E. Excellence opérationnelle  Banque de détail"</formula>
    </cfRule>
    <cfRule type="expression" dxfId="2536" priority="44">
      <formula>$B35="D. Excellence opérationnelle Expertise transverse"</formula>
    </cfRule>
    <cfRule type="expression" dxfId="2535" priority="45">
      <formula>$B35="C. Gestion des risques"</formula>
    </cfRule>
    <cfRule type="expression" dxfId="2534" priority="46">
      <formula>$B35="B. Vente, Conseil"</formula>
    </cfRule>
    <cfRule type="expression" dxfId="2533" priority="47">
      <formula>$B35="A.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euil63">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20.832031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35419 - TECHNICIEN SI II.2</v>
      </c>
      <c r="E4" s="271"/>
      <c r="F4" s="271"/>
      <c r="G4" s="272" t="str">
        <f ca="1">HYPERLINK("#Matrice!"&amp;ADDRESS(3,4+MATCH(D4,Matrice!$E$3:$AOP$3,0)),"Go")</f>
        <v>Go</v>
      </c>
    </row>
    <row r="5" spans="1:7" s="278" customFormat="1" ht="21" customHeight="1">
      <c r="A5" s="273"/>
      <c r="B5" s="274"/>
      <c r="C5" s="275" t="s">
        <v>403</v>
      </c>
      <c r="D5" s="276" t="str">
        <f ca="1">VLOOKUP($G$5,Répertoire_des_fonctions!$A$7:$E$780,2,0)</f>
        <v>SYSTEME D INFORMATION</v>
      </c>
      <c r="E5" s="277"/>
      <c r="F5" s="276" t="s">
        <v>1986</v>
      </c>
      <c r="G5" s="276" t="str">
        <f ca="1">RIGHT(CELL("filename",A1),LEN(CELL("filename",A1))-SEARCH("]",CELL("filename",A1)))</f>
        <v>35419</v>
      </c>
    </row>
    <row r="6" spans="1:7" s="278" customFormat="1" ht="21" customHeight="1">
      <c r="A6" s="273"/>
      <c r="B6" s="274"/>
      <c r="C6" s="275" t="s">
        <v>404</v>
      </c>
      <c r="D6" s="276" t="str">
        <f ca="1">VLOOKUP($G$5,Répertoire_des_fonctions!$A$7:$E$780,3,0)</f>
        <v>CHARGE DE SUPPORT INFORMATIQUE</v>
      </c>
      <c r="E6" s="277"/>
      <c r="F6" s="276" t="s">
        <v>1987</v>
      </c>
      <c r="G6" s="276" t="str">
        <f ca="1">VLOOKUP($G$5,Répertoire_des_fonctions!$A$7:$E$780,5,0)</f>
        <v>II.2</v>
      </c>
    </row>
    <row r="7" spans="1:7" s="248" customFormat="1" ht="7.5" customHeight="1">
      <c r="A7" s="268"/>
      <c r="B7" s="279"/>
      <c r="C7" s="284"/>
      <c r="D7" s="285"/>
      <c r="E7" s="282"/>
    </row>
    <row r="8" spans="1:7" s="248" customFormat="1" ht="16.5" customHeight="1">
      <c r="A8" s="268"/>
      <c r="B8" s="279"/>
      <c r="C8" s="269" t="s">
        <v>1988</v>
      </c>
      <c r="D8" s="270" t="s">
        <v>1991</v>
      </c>
      <c r="E8" s="375" t="s">
        <v>1989</v>
      </c>
      <c r="F8" s="271"/>
      <c r="G8" s="283"/>
    </row>
    <row r="9" spans="1:7" s="248" customFormat="1" ht="16.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6.25" customHeight="1">
      <c r="A12" s="239" t="s">
        <v>959</v>
      </c>
      <c r="B12" s="240" t="s">
        <v>1982</v>
      </c>
      <c r="C12" s="241" t="s">
        <v>432</v>
      </c>
      <c r="D12" s="241" t="s">
        <v>431</v>
      </c>
      <c r="E12" s="241" t="s">
        <v>1997</v>
      </c>
      <c r="F12" s="300" t="s">
        <v>2056</v>
      </c>
      <c r="G12" s="242" t="s">
        <v>1984</v>
      </c>
    </row>
    <row r="13" spans="1:7" s="279" customFormat="1" ht="85">
      <c r="A13" s="244" t="s">
        <v>904</v>
      </c>
      <c r="B13" s="423" t="str">
        <f>IFERROR(VLOOKUP($A13,Référentiel_de_Compétences!$B$7:$E$700,2,0),"")</f>
        <v>Y. Compétences comportementales</v>
      </c>
      <c r="C13" s="670" t="s">
        <v>161</v>
      </c>
      <c r="D13" s="670" t="s">
        <v>2283</v>
      </c>
      <c r="E13" s="670" t="s">
        <v>2095</v>
      </c>
      <c r="F13" s="430" t="s">
        <v>1996</v>
      </c>
      <c r="G13" s="493"/>
    </row>
    <row r="14" spans="1:7" s="279" customFormat="1" ht="51">
      <c r="A14" s="244" t="s">
        <v>905</v>
      </c>
      <c r="B14" s="423" t="str">
        <f>IFERROR(VLOOKUP($A14,Référentiel_de_Compétences!$B$7:$E$700,2,0),"")</f>
        <v>Y. Compétences comportementales</v>
      </c>
      <c r="C14" s="671" t="s">
        <v>2243</v>
      </c>
      <c r="D14" s="671" t="s">
        <v>639</v>
      </c>
      <c r="E14" s="671" t="s">
        <v>1193</v>
      </c>
      <c r="F14" s="432" t="s">
        <v>1996</v>
      </c>
      <c r="G14" s="494"/>
    </row>
    <row r="15" spans="1:7" s="279" customFormat="1" ht="102">
      <c r="A15" s="244" t="s">
        <v>906</v>
      </c>
      <c r="B15" s="423" t="str">
        <f>IFERROR(VLOOKUP($A15,Référentiel_de_Compétences!$B$7:$E$700,2,0),"")</f>
        <v>Y. Compétences comportementales</v>
      </c>
      <c r="C15" s="671" t="s">
        <v>133</v>
      </c>
      <c r="D15" s="671" t="s">
        <v>2180</v>
      </c>
      <c r="E15" s="671" t="s">
        <v>2181</v>
      </c>
      <c r="F15" s="432" t="s">
        <v>1996</v>
      </c>
      <c r="G15" s="494"/>
    </row>
    <row r="16" spans="1:7" s="279" customFormat="1" ht="102">
      <c r="A16" s="244" t="s">
        <v>907</v>
      </c>
      <c r="B16" s="423" t="str">
        <f>IFERROR(VLOOKUP($A16,Référentiel_de_Compétences!$B$7:$E$700,2,0),"")</f>
        <v>Y. Compétences comportementales</v>
      </c>
      <c r="C16" s="671" t="s">
        <v>2130</v>
      </c>
      <c r="D16" s="671" t="s">
        <v>2137</v>
      </c>
      <c r="E16" s="671" t="s">
        <v>1492</v>
      </c>
      <c r="F16" s="432" t="s">
        <v>1996</v>
      </c>
      <c r="G16" s="494"/>
    </row>
    <row r="17" spans="1:9" s="279" customFormat="1" ht="85">
      <c r="A17" s="244" t="s">
        <v>908</v>
      </c>
      <c r="B17" s="423" t="str">
        <f>IFERROR(VLOOKUP($A17,Référentiel_de_Compétences!$B$7:$E$700,2,0),"")</f>
        <v>Y. Compétences comportementales</v>
      </c>
      <c r="C17" s="671" t="s">
        <v>184</v>
      </c>
      <c r="D17" s="671" t="s">
        <v>2136</v>
      </c>
      <c r="E17" s="671" t="s">
        <v>1504</v>
      </c>
      <c r="F17" s="432" t="s">
        <v>1996</v>
      </c>
      <c r="G17" s="494"/>
    </row>
    <row r="18" spans="1:9" s="279" customFormat="1" ht="102">
      <c r="A18" s="244" t="s">
        <v>909</v>
      </c>
      <c r="B18" s="423" t="str">
        <f>IFERROR(VLOOKUP($A18,Référentiel_de_Compétences!$B$7:$E$700,2,0),"")</f>
        <v>Y. Compétences comportementales</v>
      </c>
      <c r="C18" s="671" t="s">
        <v>2188</v>
      </c>
      <c r="D18" s="671" t="s">
        <v>2290</v>
      </c>
      <c r="E18" s="671" t="s">
        <v>2189</v>
      </c>
      <c r="F18" s="432" t="s">
        <v>1996</v>
      </c>
      <c r="G18" s="494"/>
    </row>
    <row r="19" spans="1:9" s="279" customFormat="1" ht="34">
      <c r="A19" s="244" t="s">
        <v>910</v>
      </c>
      <c r="B19" s="423" t="str">
        <f>IFERROR(VLOOKUP($A19,Référentiel_de_Compétences!$B$7:$E$700,2,0),"")</f>
        <v>Y. Compétences comportementales</v>
      </c>
      <c r="C19" s="671" t="s">
        <v>162</v>
      </c>
      <c r="D19" s="671" t="s">
        <v>2284</v>
      </c>
      <c r="E19" s="671" t="s">
        <v>2193</v>
      </c>
      <c r="F19" s="432" t="s">
        <v>1996</v>
      </c>
      <c r="G19" s="494"/>
    </row>
    <row r="20" spans="1:9" s="279" customFormat="1" ht="68">
      <c r="A20" s="244" t="s">
        <v>736</v>
      </c>
      <c r="B20" s="423" t="str">
        <f>IFERROR(VLOOKUP($A20,Référentiel_de_Compétences!$B$7:$E$700,2,0),"")</f>
        <v>D. Excellence opérationnelle Expertise transverse</v>
      </c>
      <c r="C20" s="671" t="s">
        <v>2129</v>
      </c>
      <c r="D20" s="671" t="s">
        <v>2134</v>
      </c>
      <c r="E20" s="671" t="s">
        <v>1480</v>
      </c>
      <c r="F20" s="432" t="s">
        <v>1996</v>
      </c>
      <c r="G20" s="494"/>
    </row>
    <row r="21" spans="1:9" s="279" customFormat="1" ht="68">
      <c r="A21" s="244" t="s">
        <v>737</v>
      </c>
      <c r="B21" s="423" t="str">
        <f>IFERROR(VLOOKUP($A21,Référentiel_de_Compétences!$B$7:$E$700,2,0),"")</f>
        <v>D. Excellence opérationnelle Expertise transverse</v>
      </c>
      <c r="C21" s="671" t="s">
        <v>181</v>
      </c>
      <c r="D21" s="671" t="s">
        <v>2135</v>
      </c>
      <c r="E21" s="671" t="s">
        <v>1486</v>
      </c>
      <c r="F21" s="432" t="s">
        <v>1996</v>
      </c>
      <c r="G21" s="494"/>
    </row>
    <row r="22" spans="1:9" s="279" customFormat="1" ht="86" thickBot="1">
      <c r="A22" s="244" t="s">
        <v>869</v>
      </c>
      <c r="B22" s="423" t="str">
        <f>IFERROR(VLOOKUP($A22,Référentiel_de_Compétences!$B$7:$E$700,2,0),"")</f>
        <v>N .  Système d'informations</v>
      </c>
      <c r="C22" s="672" t="s">
        <v>157</v>
      </c>
      <c r="D22" s="671" t="s">
        <v>2198</v>
      </c>
      <c r="E22" s="672" t="s">
        <v>2199</v>
      </c>
      <c r="F22" s="434" t="s">
        <v>1996</v>
      </c>
      <c r="G22" s="495"/>
    </row>
    <row r="23" spans="1:9" ht="27.75" customHeight="1">
      <c r="C23" s="387" t="s">
        <v>1992</v>
      </c>
      <c r="D23" s="388"/>
      <c r="E23" s="389"/>
      <c r="F23" s="387" t="s">
        <v>1992</v>
      </c>
      <c r="G23" s="390"/>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ht="15">
      <c r="A28" s="207"/>
      <c r="B28" s="208"/>
      <c r="C28" s="208"/>
      <c r="D28" s="473"/>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XON+k+nwRtU4yLKGUFaSBjpzYPK1kxN7d/oIbuUh5TboVIMCX7qwYVsVOwEWoPx+vm248NKB7fNWYmaOeQeMWg==" saltValue="/Ov3hyKtrSdAq1OkRakr7Q==" spinCount="100000" sheet="1" objects="1" scenarios="1"/>
  <autoFilter ref="A12:G22" xr:uid="{00000000-0009-0000-0000-00005B000000}"/>
  <mergeCells count="1">
    <mergeCell ref="C11:G11"/>
  </mergeCells>
  <conditionalFormatting sqref="C4 C7">
    <cfRule type="containsText" dxfId="2532" priority="50" operator="containsText" text="Choisie">
      <formula>NOT(ISERROR(SEARCH("Choisie",C4)))</formula>
    </cfRule>
    <cfRule type="containsText" dxfId="2531" priority="51" operator="containsText" text="clé">
      <formula>NOT(ISERROR(SEARCH("clé",C4)))</formula>
    </cfRule>
    <cfRule type="containsText" dxfId="2530" priority="52" operator="containsText" text="UTILE">
      <formula>NOT(ISERROR(SEARCH("UTILE",C4)))</formula>
    </cfRule>
  </conditionalFormatting>
  <conditionalFormatting sqref="B13:B22 B23:C70">
    <cfRule type="expression" dxfId="2529" priority="32">
      <formula>$B13="Z. Compétences Managériales"</formula>
    </cfRule>
    <cfRule type="expression" dxfId="2528" priority="33">
      <formula>$B13="Y. Compétences comportementales"</formula>
    </cfRule>
    <cfRule type="expression" dxfId="2527" priority="34">
      <formula>$B13="X. Digital"</formula>
    </cfRule>
    <cfRule type="expression" dxfId="2526" priority="35">
      <formula>$B13="P.  Projet"</formula>
    </cfRule>
    <cfRule type="expression" dxfId="2525" priority="36">
      <formula>$B13="O.  Communication"</formula>
    </cfRule>
    <cfRule type="expression" dxfId="2524" priority="37">
      <formula>$B13="N .  Système d'informations"</formula>
    </cfRule>
    <cfRule type="expression" dxfId="2523" priority="38">
      <formula>$B13="M.  Marketing"</formula>
    </cfRule>
    <cfRule type="expression" dxfId="2522" priority="39">
      <formula>$B13="L.  Ressources Humaines"</formula>
    </cfRule>
    <cfRule type="expression" dxfId="2521" priority="40">
      <formula>$B13="K.  Audit / Risques"</formula>
    </cfRule>
    <cfRule type="expression" dxfId="2520" priority="41">
      <formula>$B13="J.  Administration / Services Généraux"</formula>
    </cfRule>
    <cfRule type="expression" dxfId="2519" priority="42">
      <formula>$B13="I.  Immobilier"</formula>
    </cfRule>
    <cfRule type="expression" dxfId="2518" priority="43">
      <formula>$B13="H.  Finance / Contrôle de Gestion / Comptabilité"</formula>
    </cfRule>
    <cfRule type="expression" dxfId="2517" priority="44">
      <formula>$B13="G.  Achats"</formula>
    </cfRule>
    <cfRule type="expression" dxfId="2516" priority="45">
      <formula>$B13="F.  Entreprises"</formula>
    </cfRule>
    <cfRule type="expression" dxfId="2515" priority="46">
      <formula>$B13="E. Excellence opérationnelle  Banque de détail"</formula>
    </cfRule>
    <cfRule type="expression" dxfId="2514" priority="47">
      <formula>$B13="D. Excellence opérationnelle Expertise transverse"</formula>
    </cfRule>
    <cfRule type="expression" dxfId="2513" priority="48">
      <formula>$B13="C. Gestion des risques"</formula>
    </cfRule>
    <cfRule type="expression" dxfId="2512" priority="49">
      <formula>$B13="B. Vente, Conseil"</formula>
    </cfRule>
    <cfRule type="expression" dxfId="2511" priority="53">
      <formula>$B13="A. Accueil, orientation"</formula>
    </cfRule>
  </conditionalFormatting>
  <conditionalFormatting sqref="C8 C10">
    <cfRule type="containsText" dxfId="2510" priority="29" operator="containsText" text="Choisie">
      <formula>NOT(ISERROR(SEARCH("Choisie",C8)))</formula>
    </cfRule>
    <cfRule type="containsText" dxfId="2509" priority="30" operator="containsText" text="clé">
      <formula>NOT(ISERROR(SEARCH("clé",C8)))</formula>
    </cfRule>
    <cfRule type="containsText" dxfId="2508" priority="31" operator="containsText" text="UTILE">
      <formula>NOT(ISERROR(SEARCH("UTILE",C8)))</formula>
    </cfRule>
  </conditionalFormatting>
  <conditionalFormatting sqref="F23:F25">
    <cfRule type="expression" dxfId="2507" priority="10">
      <formula>$B23="Z. Compétences Managériales"</formula>
    </cfRule>
    <cfRule type="expression" dxfId="2506" priority="11">
      <formula>$B23="Y. Compétences comportementales"</formula>
    </cfRule>
    <cfRule type="expression" dxfId="2505" priority="12">
      <formula>$B23="X. Digital"</formula>
    </cfRule>
    <cfRule type="expression" dxfId="2504" priority="13">
      <formula>$B23="P.  Projet"</formula>
    </cfRule>
    <cfRule type="expression" dxfId="2503" priority="14">
      <formula>$B23="O.  Communication"</formula>
    </cfRule>
    <cfRule type="expression" dxfId="2502" priority="15">
      <formula>$B23="N .  Système d'informations"</formula>
    </cfRule>
    <cfRule type="expression" dxfId="2501" priority="16">
      <formula>$B23="M.  Marketing"</formula>
    </cfRule>
    <cfRule type="expression" dxfId="2500" priority="17">
      <formula>$B23="L.  Ressources Humaines"</formula>
    </cfRule>
    <cfRule type="expression" dxfId="2499" priority="18">
      <formula>$B23="K.  Audit / Risques"</formula>
    </cfRule>
    <cfRule type="expression" dxfId="2498" priority="19">
      <formula>$B23="J.  Administration / Services Généraux"</formula>
    </cfRule>
    <cfRule type="expression" dxfId="2497" priority="20">
      <formula>$B23="I.  Immobilier"</formula>
    </cfRule>
    <cfRule type="expression" dxfId="2496" priority="21">
      <formula>$B23="H.  Finance / Contrôle de Gestion / Comptabilité"</formula>
    </cfRule>
    <cfRule type="expression" dxfId="2495" priority="22">
      <formula>$B23="G.  Achats"</formula>
    </cfRule>
    <cfRule type="expression" dxfId="2494" priority="23">
      <formula>$B23="F.  Entreprises"</formula>
    </cfRule>
    <cfRule type="expression" dxfId="2493" priority="24">
      <formula>$B23="E. Excellence opérationnelle  Banque de détail"</formula>
    </cfRule>
    <cfRule type="expression" dxfId="2492" priority="25">
      <formula>$B23="D. Excellence opérationnelle Expertise transverse"</formula>
    </cfRule>
    <cfRule type="expression" dxfId="2491" priority="26">
      <formula>$B23="C. Gestion des risques"</formula>
    </cfRule>
    <cfRule type="expression" dxfId="2490" priority="27">
      <formula>$B23="B. Vente, Conseil"</formula>
    </cfRule>
    <cfRule type="expression" dxfId="2489" priority="28">
      <formula>$B23="A.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64">
    <tabColor rgb="FFFF0000"/>
    <pageSetUpPr fitToPage="1"/>
  </sheetPr>
  <dimension ref="A1:I43"/>
  <sheetViews>
    <sheetView showGridLines="0" topLeftCell="C1" zoomScale="90" zoomScaleNormal="90" workbookViewId="0">
      <selection activeCell="C1" sqref="C1"/>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35328 - ACHETEUR II.3</v>
      </c>
      <c r="E4" s="271"/>
      <c r="F4" s="271"/>
      <c r="G4" s="272" t="str">
        <f ca="1">HYPERLINK("#Matrice!"&amp;ADDRESS(3,4+MATCH(D4,Matrice!$E$3:$AOP$3,0)),"Go")</f>
        <v>Go</v>
      </c>
    </row>
    <row r="5" spans="1:7" s="278" customFormat="1" ht="21" customHeight="1">
      <c r="A5" s="273"/>
      <c r="B5" s="274"/>
      <c r="C5" s="275" t="s">
        <v>403</v>
      </c>
      <c r="D5" s="276" t="e">
        <f ca="1">VLOOKUP($G$5,Répertoire_des_fonctions!$A$7:$E$780,2,0)</f>
        <v>#N/A</v>
      </c>
      <c r="E5" s="277"/>
      <c r="F5" s="276" t="s">
        <v>1986</v>
      </c>
      <c r="G5" s="276" t="str">
        <f ca="1">RIGHT(CELL("filename",A1),LEN(CELL("filename",A1))-SEARCH("]",CELL("filename",A1)))</f>
        <v>35328</v>
      </c>
    </row>
    <row r="6" spans="1:7" s="278" customFormat="1" ht="21" customHeight="1">
      <c r="A6" s="273"/>
      <c r="B6" s="274"/>
      <c r="C6" s="275" t="s">
        <v>404</v>
      </c>
      <c r="D6" s="276" t="e">
        <f ca="1">VLOOKUP($G$5,Répertoire_des_fonctions!$A$7:$E$780,3,0)</f>
        <v>#N/A</v>
      </c>
      <c r="E6" s="277"/>
      <c r="F6" s="276" t="s">
        <v>1987</v>
      </c>
      <c r="G6" s="276" t="str">
        <f ca="1">VLOOKUP($G$5,Répertoire_des_fonctions!$A$7:$E$780,5,0)</f>
        <v>II.3</v>
      </c>
    </row>
    <row r="7" spans="1:7" s="248" customFormat="1" ht="6" customHeight="1">
      <c r="A7" s="268"/>
      <c r="B7" s="279"/>
      <c r="C7" s="284"/>
      <c r="D7" s="285"/>
      <c r="E7" s="282"/>
    </row>
    <row r="8" spans="1:7" s="248" customFormat="1" ht="15.75" customHeight="1">
      <c r="A8" s="268"/>
      <c r="B8" s="279"/>
      <c r="C8" s="269" t="s">
        <v>1988</v>
      </c>
      <c r="D8" s="270" t="s">
        <v>1991</v>
      </c>
      <c r="E8" s="276" t="s">
        <v>1989</v>
      </c>
      <c r="F8" s="271"/>
      <c r="G8" s="283"/>
    </row>
    <row r="9" spans="1:7" s="248" customFormat="1" ht="15.75" customHeight="1">
      <c r="A9" s="268"/>
      <c r="B9" s="279"/>
      <c r="C9" s="275" t="s">
        <v>2012</v>
      </c>
      <c r="D9" s="276"/>
      <c r="E9" s="276"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48.75" customHeight="1" thickBot="1">
      <c r="A12" s="239" t="s">
        <v>959</v>
      </c>
      <c r="B12" s="240" t="s">
        <v>1982</v>
      </c>
      <c r="C12" s="241" t="s">
        <v>432</v>
      </c>
      <c r="D12" s="241" t="s">
        <v>431</v>
      </c>
      <c r="E12" s="241" t="s">
        <v>1997</v>
      </c>
      <c r="F12" s="300" t="s">
        <v>2056</v>
      </c>
      <c r="G12" s="242" t="s">
        <v>1984</v>
      </c>
    </row>
    <row r="13" spans="1:7" s="248" customFormat="1" ht="34.5" customHeight="1">
      <c r="A13" s="244" t="s">
        <v>702</v>
      </c>
      <c r="B13" s="245" t="str">
        <f>IFERROR(VLOOKUP($A13,Référentiel_de_Compétences!$B$7:$E$700,2,0),"")</f>
        <v>B. Vente, Conseil</v>
      </c>
      <c r="C13" s="286" t="str">
        <f>IFERROR(VLOOKUP($A13,Référentiel_de_Compétences!$B$7:$E$700,3,0),"")</f>
        <v>Négociation</v>
      </c>
      <c r="D13" s="294" t="str">
        <f>IFERROR(VLOOKUP($A13,Référentiel_de_Compétences!$B$7:$E$700,4,0),"")</f>
        <v>Utiliser ses connaissances des méthodes et techniques de négociation pour rechercher un accord entre des interlocuteurs.</v>
      </c>
      <c r="E13" s="370" t="str">
        <f ca="1">IFERROR(INDEX('Codes UC'!$A$1:$Z$599,MATCH(A13,'Codes UC'!$A$1:$A$599,0),MATCH($G$6,'Codes UC'!$A$1:$Y$1)),"")</f>
        <v/>
      </c>
      <c r="F13" s="246" t="s">
        <v>1996</v>
      </c>
      <c r="G13" s="247"/>
    </row>
    <row r="14" spans="1:7" s="248" customFormat="1" ht="37.5" customHeight="1">
      <c r="A14" s="244" t="s">
        <v>710</v>
      </c>
      <c r="B14" s="245" t="str">
        <f>IFERROR(VLOOKUP($A14,Référentiel_de_Compétences!$B$7:$E$700,2,0),"")</f>
        <v>C. Gestion des risques</v>
      </c>
      <c r="C14" s="288" t="str">
        <f>IFERROR(VLOOKUP($A14,Référentiel_de_Compétences!$B$7:$E$700,3,0),"")</f>
        <v>Cadre législatif et réglementaire</v>
      </c>
      <c r="D14" s="295" t="str">
        <f>IFERROR(VLOOKUP($A14,Référentiel_de_Compétences!$B$7:$E$700,4,0),"")</f>
        <v>Traiter les connaissances relatives aux réglementations, processus internes et législations en vigueur sur son domaine d'intervention.</v>
      </c>
      <c r="E14" s="371" t="str">
        <f ca="1">IFERROR(INDEX('Codes UC'!$A$1:$Z$599,MATCH(A14,'Codes UC'!$A$1:$A$599,0),MATCH($G$6,'Codes UC'!$A$1:$Y$1)),"")</f>
        <v/>
      </c>
      <c r="F14" s="251" t="s">
        <v>1996</v>
      </c>
      <c r="G14" s="252"/>
    </row>
    <row r="15" spans="1:7" s="248" customFormat="1" ht="111" customHeight="1">
      <c r="A15" s="244" t="s">
        <v>735</v>
      </c>
      <c r="B15" s="245" t="str">
        <f>IFERROR(VLOOKUP($A15,Référentiel_de_Compétences!$B$7:$E$700,2,0),"")</f>
        <v>D. Excellence opérationnelle Expertise transverse</v>
      </c>
      <c r="C15" s="288" t="str">
        <f>IFERROR(VLOOKUP($A15,Référentiel_de_Compétences!$B$7:$E$700,3,0),"")</f>
        <v>Relation partenaires et fournisseurs</v>
      </c>
      <c r="D15" s="295" t="str">
        <f>IFERROR(VLOOKUP($A15,Référentiel_de_Compétences!$B$7:$E$700,4,0),"")</f>
        <v>Réaliser la veille sur les évolutions du marché et l'analyse des marchés fournisseurs, afin de répondre aux enjeux et attentes de l'entreprise.
Développer des réseaux et activer des techniques de sourcing pour identifier les partenaires / fournisseurs potentiels.
Piloter la relation avec un partenaire/fournisseur (modes de fonctionnement, communication, gouvernance de pilotage…), anticiper les litiges, gérer les crises et alerter en cas de nécessité.
Assurer le suivi contractuel de la relation avec les fournisseurs et réaliser et analyser un bilan QCD (Qualité, Coûts, Délais)</v>
      </c>
      <c r="E15" s="371" t="str">
        <f ca="1">IFERROR(INDEX('Codes UC'!$A$1:$Z$599,MATCH(A15,'Codes UC'!$A$1:$A$599,0),MATCH($G$6,'Codes UC'!$A$1:$Y$1)),"")</f>
        <v/>
      </c>
      <c r="F15" s="251" t="s">
        <v>1996</v>
      </c>
      <c r="G15" s="252"/>
    </row>
    <row r="16" spans="1:7" s="248" customFormat="1" ht="42">
      <c r="A16" s="244" t="s">
        <v>736</v>
      </c>
      <c r="B16" s="245" t="str">
        <f>IFERROR(VLOOKUP($A16,Référentiel_de_Compétences!$B$7:$E$700,2,0),"")</f>
        <v>D. Excellence opérationnelle Expertise transverse</v>
      </c>
      <c r="C16" s="288" t="str">
        <f>IFERROR(VLOOKUP($A16,Référentiel_de_Compétences!$B$7:$E$700,3,0),"")</f>
        <v>Analyse du besoin Client / Partenaire / Collaborateur</v>
      </c>
      <c r="D16" s="295" t="str">
        <f>IFERROR(VLOOKUP($A16,Référentiel_de_Compétences!$B$7:$E$700,4,0),"")</f>
        <v>Comprendre, analyser et challenger les besoins et attentes de ses clients / partenaires / collaborateurs, en prenant en considération ses contraintes et les risques associés.</v>
      </c>
      <c r="E16" s="371" t="str">
        <f ca="1">IFERROR(INDEX('Codes UC'!$A$1:$Z$599,MATCH(A16,'Codes UC'!$A$1:$A$599,0),MATCH($G$6,'Codes UC'!$A$1:$Y$1)),"")</f>
        <v/>
      </c>
      <c r="F16" s="251" t="s">
        <v>1996</v>
      </c>
      <c r="G16" s="252"/>
    </row>
    <row r="17" spans="1:7" s="248" customFormat="1" ht="42" hidden="1">
      <c r="A17" s="244" t="s">
        <v>741</v>
      </c>
      <c r="B17" s="245" t="str">
        <f>IFERROR(VLOOKUP($A17,Référentiel_de_Compétences!$B$7:$E$700,2,0),"")</f>
        <v>D. Excellence opérationnelle Expertise transverse</v>
      </c>
      <c r="C17" s="288" t="str">
        <f>IFERROR(VLOOKUP($A17,Référentiel_de_Compétences!$B$7:$E$700,3,0),"")</f>
        <v>Communication</v>
      </c>
      <c r="D17" s="295" t="str">
        <f>IFERROR(VLOOKUP($A17,Référentiel_de_Compétences!$B$7:$E$700,4,0),"")</f>
        <v>Structurer la diffusion de son information et adapter sa communication écrite et orale en fonction de ses interlocuteurs internes ou externes.</v>
      </c>
      <c r="E17" s="371" t="str">
        <f ca="1">IFERROR(INDEX('Codes UC'!$A$1:$Z$599,MATCH(A17,'Codes UC'!$A$1:$A$599,0),MATCH($G$6,'Codes UC'!$A$1:$Y$1)),"")</f>
        <v/>
      </c>
      <c r="F17" s="251" t="s">
        <v>1996</v>
      </c>
      <c r="G17" s="252"/>
    </row>
    <row r="18" spans="1:7" s="248" customFormat="1" ht="81" hidden="1" customHeight="1">
      <c r="A18" s="244" t="s">
        <v>742</v>
      </c>
      <c r="B18" s="245" t="str">
        <f>IFERROR(VLOOKUP($A18,Référentiel_de_Compétences!$B$7:$E$700,2,0),"")</f>
        <v>D. Excellence opérationnelle Expertise transverse</v>
      </c>
      <c r="C18" s="288" t="str">
        <f>IFERROR(VLOOKUP($A18,Référentiel_de_Compétences!$B$7:$E$700,3,0),"")</f>
        <v xml:space="preserve">Performance et rentabilité </v>
      </c>
      <c r="D18" s="295" t="str">
        <f>IFERROR(VLOOKUP($A18,Référentiel_de_Compétences!$B$7:$E$700,4,0),"")</f>
        <v>Analyser la performance de l'organisation / projet à un instant t (analyse et contrôle des coûts, des données budgétaires réalisées vs prévisionnelles, du Cash Flow, analyse d'un compte de résultats, calcul de coûts unitaires, calcul de prix de revient...) et optimiser sa rentabilité à moyen et long terme (gestion prévisionnelle et estimation des coûts, scénarios prédictifs, simulation d'impacts, résultats prospectifs, etc).</v>
      </c>
      <c r="E18" s="371" t="str">
        <f ca="1">IFERROR(INDEX('Codes UC'!$A$1:$Z$599,MATCH(A18,'Codes UC'!$A$1:$A$599,0),MATCH($G$6,'Codes UC'!$A$1:$Y$1)),"")</f>
        <v/>
      </c>
      <c r="F18" s="251" t="s">
        <v>1996</v>
      </c>
      <c r="G18" s="252"/>
    </row>
    <row r="19" spans="1:7" s="248" customFormat="1" ht="42">
      <c r="A19" s="244" t="s">
        <v>788</v>
      </c>
      <c r="B19" s="245" t="str">
        <f>IFERROR(VLOOKUP($A19,Référentiel_de_Compétences!$B$7:$E$700,2,0),"")</f>
        <v>G.  Achats</v>
      </c>
      <c r="C19" s="288" t="str">
        <f>IFERROR(VLOOKUP($A19,Référentiel_de_Compétences!$B$7:$E$700,3,0),"")</f>
        <v>Sourcing partenaires / fournisseurs</v>
      </c>
      <c r="D19" s="295" t="str">
        <f>IFERROR(VLOOKUP($A19,Référentiel_de_Compétences!$B$7:$E$700,4,0),"")</f>
        <v>Développer des réseaux et activer des techniques de sourcing pour identifier les partenaires / fournisseurs potentiels</v>
      </c>
      <c r="E19" s="371" t="str">
        <f ca="1">IFERROR(INDEX('Codes UC'!$A$1:$Z$599,MATCH(A19,'Codes UC'!$A$1:$A$599,0),MATCH($G$6,'Codes UC'!$A$1:$Y$1)),"")</f>
        <v/>
      </c>
      <c r="F19" s="251" t="s">
        <v>1996</v>
      </c>
      <c r="G19" s="252"/>
    </row>
    <row r="20" spans="1:7" s="248" customFormat="1" ht="56" hidden="1">
      <c r="A20" s="244" t="s">
        <v>789</v>
      </c>
      <c r="B20" s="245" t="str">
        <f>IFERROR(VLOOKUP($A20,Référentiel_de_Compétences!$B$7:$E$700,2,0),"")</f>
        <v>G.  Achats</v>
      </c>
      <c r="C20" s="288" t="str">
        <f>IFERROR(VLOOKUP($A20,Référentiel_de_Compétences!$B$7:$E$700,3,0),"")</f>
        <v xml:space="preserve">Stratégies d'achats / d'approvisionnements </v>
      </c>
      <c r="D20" s="295" t="str">
        <f>IFERROR(VLOOKUP($A20,Référentiel_de_Compétences!$B$7:$E$700,4,0),"")</f>
        <v xml:space="preserve">Elaborer des stratégies d'achats / d'approvisionnements (Make or Buy, partenariats...) </v>
      </c>
      <c r="E20" s="371" t="str">
        <f ca="1">IFERROR(INDEX('Codes UC'!$A$1:$Z$599,MATCH(A20,'Codes UC'!$A$1:$A$599,0),MATCH($G$6,'Codes UC'!$A$1:$Y$1)),"")</f>
        <v/>
      </c>
      <c r="F20" s="251" t="s">
        <v>1996</v>
      </c>
      <c r="G20" s="252"/>
    </row>
    <row r="21" spans="1:7" s="248" customFormat="1" ht="90.75" customHeight="1">
      <c r="A21" s="244" t="s">
        <v>900</v>
      </c>
      <c r="B21" s="245" t="str">
        <f>IFERROR(VLOOKUP($A21,Référentiel_de_Compétences!$B$7:$E$700,2,0),"")</f>
        <v>X. Digital</v>
      </c>
      <c r="C21" s="288" t="str">
        <f>IFERROR(VLOOKUP($A21,Référentiel_de_Compétences!$B$7:$E$700,3,0),"")</f>
        <v>Outils Collaboratifs internes</v>
      </c>
      <c r="D21" s="295" t="str">
        <f>IFERROR(VLOOKUP($A21,Référentiel_de_Compétences!$B$7:$E$700,4,0),"")</f>
        <v>Utiliser les plateformes collaboratives internes pour échanger et partager les bonnes pratiques ou retours d'expérience.
Participer à des projets en mode collaboratif, sur des outils en ligne, qui facilitent la transversalité.
Rejoindre les communautés digitales, comprendre leurs usages, y participer et identifier les référents sur les sujets clés.
Animer une communauté en ligne.</v>
      </c>
      <c r="E21" s="371" t="str">
        <f ca="1">IFERROR(INDEX('Codes UC'!$A$1:$Z$599,MATCH(A21,'Codes UC'!$A$1:$A$599,0),MATCH($G$6,'Codes UC'!$A$1:$Y$1)),"")</f>
        <v/>
      </c>
      <c r="F21" s="251" t="s">
        <v>1996</v>
      </c>
      <c r="G21" s="252"/>
    </row>
    <row r="22" spans="1:7" s="248" customFormat="1" ht="69.75" customHeight="1">
      <c r="A22" s="244" t="s">
        <v>902</v>
      </c>
      <c r="B22" s="245" t="str">
        <f>IFERROR(VLOOKUP($A22,Référentiel_de_Compétences!$B$7:$E$700,2,0),"")</f>
        <v>X. Digital</v>
      </c>
      <c r="C22" s="288" t="str">
        <f>IFERROR(VLOOKUP($A22,Référentiel_de_Compétences!$B$7:$E$700,3,0),"")</f>
        <v>Analyse de données et informatique décisionnelle</v>
      </c>
      <c r="D22" s="295" t="str">
        <f>IFERROR(VLOOKUP($A22,Référentiel_de_Compétences!$B$7:$E$700,4,0),"")</f>
        <v>Savoir exploiter et analyser des bases de données élargies (dans une logique de cloud ou big data).
Transformer les données brutes en informations à valeur ajoutée pour son activité (smart data).
Maîtriser les nouvelles méthodes de modélisation de la donnée.</v>
      </c>
      <c r="E22" s="371" t="str">
        <f ca="1">IFERROR(INDEX('Codes UC'!$A$1:$Z$599,MATCH(A22,'Codes UC'!$A$1:$A$599,0),MATCH($G$6,'Codes UC'!$A$1:$Y$1)),"")</f>
        <v/>
      </c>
      <c r="F22" s="251" t="s">
        <v>1996</v>
      </c>
      <c r="G22" s="252"/>
    </row>
    <row r="23" spans="1:7" s="248" customFormat="1" ht="45.75" customHeight="1">
      <c r="A23" s="244" t="s">
        <v>904</v>
      </c>
      <c r="B23" s="245" t="str">
        <f>IFERROR(VLOOKUP($A23,Référentiel_de_Compétences!$B$7:$E$700,2,0),"")</f>
        <v>Y. Compétences comportementales</v>
      </c>
      <c r="C23" s="288" t="str">
        <f>IFERROR(VLOOKUP($A23,Référentiel_de_Compétences!$B$7:$E$700,3,0),"")</f>
        <v xml:space="preserve">Orientation client </v>
      </c>
      <c r="D23" s="295" t="str">
        <f>IFERROR(VLOOKUP($A23,Référentiel_de_Compétences!$B$7:$E$700,4,0),"")</f>
        <v>Adopter une posture de service et de conseil. Créer une relation de confiance dans le long terme et apporter des solutions. Être à l'écoute des besoins clients. Savoir questionner le client, analyser et comprendre ses besoins.</v>
      </c>
      <c r="E23" s="371" t="str">
        <f ca="1">IFERROR(INDEX('Codes UC'!$A$1:$Z$599,MATCH(A23,'Codes UC'!$A$1:$A$599,0),MATCH($G$6,'Codes UC'!$A$1:$Y$1)),"")</f>
        <v/>
      </c>
      <c r="F23" s="251" t="s">
        <v>1996</v>
      </c>
      <c r="G23" s="252"/>
    </row>
    <row r="24" spans="1:7" s="248" customFormat="1" ht="28">
      <c r="A24" s="244" t="s">
        <v>905</v>
      </c>
      <c r="B24" s="245" t="str">
        <f>IFERROR(VLOOKUP($A24,Référentiel_de_Compétences!$B$7:$E$700,2,0),"")</f>
        <v>Y. Compétences comportementales</v>
      </c>
      <c r="C24" s="288" t="str">
        <f>IFERROR(VLOOKUP($A24,Référentiel_de_Compétences!$B$7:$E$700,3,0),"")</f>
        <v>Orientation résultats</v>
      </c>
      <c r="D24" s="295" t="str">
        <f>IFERROR(VLOOKUP($A24,Référentiel_de_Compétences!$B$7:$E$700,4,0),"")</f>
        <v>Atteindre voire dépasser les objectifs fixés en mobilisant les moyens à disposition (financiers, matériels, techniques et humains) dans une logique de résultat durable.</v>
      </c>
      <c r="E24" s="371" t="str">
        <f ca="1">IFERROR(INDEX('Codes UC'!$A$1:$Z$599,MATCH(A24,'Codes UC'!$A$1:$A$599,0),MATCH($G$6,'Codes UC'!$A$1:$Y$1)),"")</f>
        <v/>
      </c>
      <c r="F24" s="251" t="s">
        <v>1996</v>
      </c>
      <c r="G24" s="252"/>
    </row>
    <row r="25" spans="1:7" s="248" customFormat="1" ht="40" thickBot="1">
      <c r="A25" s="244" t="s">
        <v>910</v>
      </c>
      <c r="B25" s="245" t="str">
        <f>IFERROR(VLOOKUP($A25,Référentiel_de_Compétences!$B$7:$E$700,2,0),"")</f>
        <v>Y. Compétences comportementales</v>
      </c>
      <c r="C25" s="307" t="str">
        <f>IFERROR(VLOOKUP($A25,Référentiel_de_Compétences!$B$7:$E$700,3,0),"")</f>
        <v>Analyse et discernement</v>
      </c>
      <c r="D25" s="384" t="str">
        <f>IFERROR(VLOOKUP($A25,Référentiel_de_Compétences!$B$7:$E$700,4,0),"")</f>
        <v>Rechercher, collecter, consolider des informations et en percevoir les éléments clés.
Faire preuve d'un esprit critique et analytique.
Observer, capter et interpréter les signaux faibles.</v>
      </c>
      <c r="E25" s="382" t="str">
        <f ca="1">IFERROR(INDEX('Codes UC'!$A$1:$Z$599,MATCH(A25,'Codes UC'!$A$1:$A$599,0),MATCH($G$6,'Codes UC'!$A$1:$Y$1)),"")</f>
        <v/>
      </c>
      <c r="F25" s="258" t="s">
        <v>1996</v>
      </c>
      <c r="G25" s="259"/>
    </row>
    <row r="26" spans="1:7" s="248" customFormat="1" ht="24" hidden="1">
      <c r="A26" s="244"/>
      <c r="B26" s="245" t="str">
        <f>IFERROR(VLOOKUP($A26,Référentiel_de_Compétences!$B$7:$E$700,2,0),"")</f>
        <v/>
      </c>
      <c r="C26" s="391" t="str">
        <f>IFERROR(VLOOKUP($A26,Référentiel_de_Compétences!$B$7:$E$700,3,0),"")</f>
        <v/>
      </c>
      <c r="D26" s="392" t="str">
        <f>IFERROR(VLOOKUP($A26,Référentiel_de_Compétences!$B$7:$E$700,4,0),"")</f>
        <v/>
      </c>
      <c r="E26" s="393" t="str">
        <f ca="1">IFERROR(INDEX('Codes UC'!$A$1:$Z$599,MATCH(A26,'Codes UC'!$A$1:$A$599,0),MATCH($G$6,'Codes UC'!$A$1:$Y$1)),"")</f>
        <v/>
      </c>
      <c r="F26" s="394" t="s">
        <v>1996</v>
      </c>
      <c r="G26" s="395"/>
    </row>
    <row r="27" spans="1:7" s="248" customFormat="1" ht="24" hidden="1">
      <c r="A27" s="244"/>
      <c r="B27" s="245" t="str">
        <f>IFERROR(VLOOKUP($A27,Référentiel_de_Compétences!$B$7:$E$700,2,0),"")</f>
        <v/>
      </c>
      <c r="C27" s="244" t="str">
        <f>IFERROR(VLOOKUP($A27,Référentiel_de_Compétences!$B$7:$E$700,3,0),"")</f>
        <v/>
      </c>
      <c r="D27" s="254" t="str">
        <f>IFERROR(VLOOKUP($A27,Référentiel_de_Compétences!$B$7:$E$700,4,0),"")</f>
        <v/>
      </c>
      <c r="E27" s="372" t="str">
        <f ca="1">IFERROR(INDEX('Codes UC'!$A$1:$Z$599,MATCH(A27,'Codes UC'!$A$1:$A$599,0),MATCH($G$6,'Codes UC'!$A$1:$Y$1)),"")</f>
        <v/>
      </c>
      <c r="F27" s="251" t="s">
        <v>1996</v>
      </c>
      <c r="G27" s="252"/>
    </row>
    <row r="28" spans="1:7" s="248" customFormat="1" ht="24" hidden="1">
      <c r="A28" s="244"/>
      <c r="B28" s="245" t="str">
        <f>IFERROR(VLOOKUP($A28,Référentiel_de_Compétences!$B$7:$E$700,2,0),"")</f>
        <v/>
      </c>
      <c r="C28" s="253" t="str">
        <f>IFERROR(VLOOKUP($A28,Référentiel_de_Compétences!$B$7:$E$700,3,0),"")</f>
        <v/>
      </c>
      <c r="D28" s="254" t="str">
        <f>IFERROR(VLOOKUP($A28,Référentiel_de_Compétences!$B$7:$E$700,4,0),"")</f>
        <v/>
      </c>
      <c r="E28" s="372" t="str">
        <f ca="1">IFERROR(INDEX('Codes UC'!$A$1:$Z$599,MATCH(A28,'Codes UC'!$A$1:$A$599,0),MATCH($G$6,'Codes UC'!$A$1:$Y$1)),"")</f>
        <v/>
      </c>
      <c r="F28" s="251" t="s">
        <v>1996</v>
      </c>
      <c r="G28" s="252"/>
    </row>
    <row r="29" spans="1:7" s="248" customFormat="1" ht="24" hidden="1">
      <c r="A29" s="244"/>
      <c r="B29" s="245" t="str">
        <f>IFERROR(VLOOKUP($A29,Référentiel_de_Compétences!$B$7:$E$700,2,0),"")</f>
        <v/>
      </c>
      <c r="C29" s="253" t="str">
        <f>IFERROR(VLOOKUP($A29,Référentiel_de_Compétences!$B$7:$E$700,3,0),"")</f>
        <v/>
      </c>
      <c r="D29" s="254" t="str">
        <f>IFERROR(VLOOKUP($A29,Référentiel_de_Compétences!$B$7:$E$700,4,0),"")</f>
        <v/>
      </c>
      <c r="E29" s="372" t="str">
        <f ca="1">IFERROR(INDEX('Codes UC'!$A$1:$Z$599,MATCH(A29,'Codes UC'!$A$1:$A$599,0),MATCH($G$6,'Codes UC'!$A$1:$Y$1)),"")</f>
        <v/>
      </c>
      <c r="F29" s="251" t="s">
        <v>1996</v>
      </c>
      <c r="G29" s="252"/>
    </row>
    <row r="30" spans="1:7" s="248" customFormat="1" ht="24" hidden="1">
      <c r="A30" s="244"/>
      <c r="B30" s="245" t="str">
        <f>IFERROR(VLOOKUP($A30,Référentiel_de_Compétences!$B$7:$E$700,2,0),"")</f>
        <v/>
      </c>
      <c r="C30" s="253" t="str">
        <f>IFERROR(VLOOKUP($A30,Référentiel_de_Compétences!$B$7:$E$700,3,0),"")</f>
        <v/>
      </c>
      <c r="D30" s="254" t="str">
        <f>IFERROR(VLOOKUP($A30,Référentiel_de_Compétences!$B$7:$E$700,4,0),"")</f>
        <v/>
      </c>
      <c r="E30" s="372" t="str">
        <f ca="1">IFERROR(INDEX('Codes UC'!$A$1:$Z$599,MATCH(A30,'Codes UC'!$A$1:$A$599,0),MATCH($G$6,'Codes UC'!$A$1:$Y$1)),"")</f>
        <v/>
      </c>
      <c r="F30" s="251" t="s">
        <v>1996</v>
      </c>
      <c r="G30" s="252"/>
    </row>
    <row r="31" spans="1:7" s="248" customFormat="1" ht="24" hidden="1">
      <c r="A31" s="244"/>
      <c r="B31" s="245" t="str">
        <f>IFERROR(VLOOKUP($A31,Référentiel_de_Compétences!$B$7:$E$700,2,0),"")</f>
        <v/>
      </c>
      <c r="C31" s="253" t="str">
        <f>IFERROR(VLOOKUP($A31,Référentiel_de_Compétences!$B$7:$E$700,3,0),"")</f>
        <v/>
      </c>
      <c r="D31" s="254" t="str">
        <f>IFERROR(VLOOKUP($A31,Référentiel_de_Compétences!$B$7:$E$700,4,0),"")</f>
        <v/>
      </c>
      <c r="E31" s="372" t="str">
        <f ca="1">IFERROR(INDEX('Codes UC'!$A$1:$Z$599,MATCH(A31,'Codes UC'!$A$1:$A$599,0),MATCH($G$6,'Codes UC'!$A$1:$Y$1)),"")</f>
        <v/>
      </c>
      <c r="F31" s="251" t="s">
        <v>1996</v>
      </c>
      <c r="G31" s="252"/>
    </row>
    <row r="32" spans="1:7" s="248" customFormat="1" ht="24" hidden="1">
      <c r="A32" s="244"/>
      <c r="B32" s="245" t="str">
        <f>IFERROR(VLOOKUP($A32,Référentiel_de_Compétences!$B$7:$E$700,2,0),"")</f>
        <v/>
      </c>
      <c r="C32" s="253" t="str">
        <f>IFERROR(VLOOKUP($A32,Référentiel_de_Compétences!$B$7:$E$700,3,0),"")</f>
        <v/>
      </c>
      <c r="D32" s="254" t="str">
        <f>IFERROR(VLOOKUP($A32,Référentiel_de_Compétences!$B$7:$E$700,4,0),"")</f>
        <v/>
      </c>
      <c r="E32" s="372" t="str">
        <f ca="1">IFERROR(INDEX('Codes UC'!$A$1:$Z$599,MATCH(A32,'Codes UC'!$A$1:$A$599,0),MATCH($G$6,'Codes UC'!$A$1:$Y$1)),"")</f>
        <v/>
      </c>
      <c r="F32" s="251" t="s">
        <v>1996</v>
      </c>
      <c r="G32" s="252"/>
    </row>
    <row r="33" spans="1:9" s="248" customFormat="1" ht="24" hidden="1">
      <c r="A33" s="244"/>
      <c r="B33" s="245" t="str">
        <f>IFERROR(VLOOKUP($A33,Référentiel_de_Compétences!$B$7:$E$700,2,0),"")</f>
        <v/>
      </c>
      <c r="C33" s="253" t="str">
        <f>IFERROR(VLOOKUP($A33,Référentiel_de_Compétences!$B$7:$E$700,3,0),"")</f>
        <v/>
      </c>
      <c r="D33" s="254" t="str">
        <f>IFERROR(VLOOKUP($A33,Référentiel_de_Compétences!$B$7:$E$700,4,0),"")</f>
        <v/>
      </c>
      <c r="E33" s="372" t="str">
        <f ca="1">IFERROR(INDEX('Codes UC'!$A$1:$Z$599,MATCH(A33,'Codes UC'!$A$1:$A$599,0),MATCH($G$6,'Codes UC'!$A$1:$Y$1)),"")</f>
        <v/>
      </c>
      <c r="F33" s="251" t="s">
        <v>1996</v>
      </c>
      <c r="G33" s="252"/>
    </row>
    <row r="34" spans="1:9" s="248" customFormat="1" ht="24" hidden="1">
      <c r="A34" s="244"/>
      <c r="B34" s="245" t="str">
        <f>IFERROR(VLOOKUP($A34,Référentiel_de_Compétences!$B$7:$E$700,2,0),"")</f>
        <v/>
      </c>
      <c r="C34" s="253" t="str">
        <f>IFERROR(VLOOKUP($A34,Référentiel_de_Compétences!$B$7:$E$700,3,0),"")</f>
        <v/>
      </c>
      <c r="D34" s="254" t="str">
        <f>IFERROR(VLOOKUP($A34,Référentiel_de_Compétences!$B$7:$E$700,4,0),"")</f>
        <v/>
      </c>
      <c r="E34" s="372" t="str">
        <f ca="1">IFERROR(INDEX('Codes UC'!$A$1:$Z$599,MATCH(A34,'Codes UC'!$A$1:$A$599,0),MATCH($G$6,'Codes UC'!$A$1:$Y$1)),"")</f>
        <v/>
      </c>
      <c r="F34" s="251" t="s">
        <v>1996</v>
      </c>
      <c r="G34" s="252"/>
    </row>
    <row r="35" spans="1:9" s="248" customFormat="1" ht="25" hidden="1" thickBot="1">
      <c r="A35" s="244"/>
      <c r="B35" s="245" t="str">
        <f>IFERROR(VLOOKUP($A35,Référentiel_de_Compétences!$B$7:$E$700,2,0),"")</f>
        <v/>
      </c>
      <c r="C35" s="255" t="str">
        <f>IFERROR(VLOOKUP($A35,Référentiel_de_Compétences!$B$7:$E$700,3,0),"")</f>
        <v/>
      </c>
      <c r="D35" s="256" t="str">
        <f>IFERROR(VLOOKUP($A35,Référentiel_de_Compétences!$B$7:$E$700,4,0),"")</f>
        <v/>
      </c>
      <c r="E35" s="378" t="str">
        <f ca="1">IFERROR(INDEX('Codes UC'!$A$1:$Z$599,MATCH(A35,'Codes UC'!$A$1:$A$599,0),MATCH($G$6,'Codes UC'!$A$1:$Y$1)),"")</f>
        <v/>
      </c>
      <c r="F35" s="258" t="s">
        <v>1996</v>
      </c>
      <c r="G35" s="259"/>
    </row>
    <row r="36" spans="1:9" ht="27.75" customHeight="1">
      <c r="C36" s="260" t="s">
        <v>1992</v>
      </c>
      <c r="D36" s="261"/>
      <c r="E36" s="379"/>
      <c r="F36" s="260" t="s">
        <v>1992</v>
      </c>
    </row>
    <row r="37" spans="1:9" s="210" customFormat="1">
      <c r="A37" s="207"/>
      <c r="B37" s="208"/>
      <c r="C37" s="260" t="s">
        <v>1993</v>
      </c>
      <c r="D37" s="261"/>
      <c r="E37" s="379"/>
      <c r="F37" s="260" t="s">
        <v>1995</v>
      </c>
      <c r="G37" s="207"/>
      <c r="H37" s="207"/>
      <c r="I37" s="207"/>
    </row>
    <row r="38" spans="1:9" s="210" customFormat="1">
      <c r="A38" s="207"/>
      <c r="B38" s="208"/>
      <c r="C38" s="262" t="s">
        <v>1994</v>
      </c>
      <c r="D38" s="261"/>
      <c r="E38" s="379"/>
      <c r="F38" s="262" t="s">
        <v>1994</v>
      </c>
      <c r="G38" s="207"/>
      <c r="H38" s="207"/>
      <c r="I38" s="207"/>
    </row>
    <row r="39" spans="1:9" s="210" customFormat="1">
      <c r="A39" s="207"/>
      <c r="B39" s="208"/>
      <c r="C39" s="208"/>
      <c r="D39" s="261"/>
      <c r="E39" s="379"/>
      <c r="F39" s="207"/>
      <c r="G39" s="207"/>
      <c r="H39" s="207"/>
      <c r="I39" s="207"/>
    </row>
    <row r="40" spans="1:9" s="210" customFormat="1">
      <c r="A40" s="207"/>
      <c r="B40" s="208"/>
      <c r="C40" s="208"/>
      <c r="D40" s="261"/>
      <c r="E40" s="379"/>
      <c r="F40" s="207"/>
      <c r="G40" s="207"/>
      <c r="H40" s="207"/>
      <c r="I40" s="207"/>
    </row>
    <row r="41" spans="1:9" s="210" customFormat="1">
      <c r="A41" s="207"/>
      <c r="B41" s="208"/>
      <c r="C41" s="208"/>
      <c r="D41" s="261"/>
      <c r="E41" s="379"/>
      <c r="F41" s="207"/>
      <c r="G41" s="207"/>
      <c r="H41" s="207"/>
      <c r="I41" s="207"/>
    </row>
    <row r="42" spans="1:9" s="210" customFormat="1">
      <c r="A42" s="207"/>
      <c r="B42" s="208"/>
      <c r="C42" s="208"/>
      <c r="D42" s="261"/>
      <c r="E42" s="379"/>
      <c r="F42" s="207"/>
      <c r="G42" s="207"/>
      <c r="H42" s="207"/>
      <c r="I42" s="207"/>
    </row>
    <row r="43" spans="1:9" s="210" customFormat="1">
      <c r="A43" s="207"/>
      <c r="B43" s="208"/>
      <c r="C43" s="208"/>
      <c r="D43" s="261"/>
      <c r="E43" s="379"/>
      <c r="F43" s="207"/>
      <c r="G43" s="207"/>
      <c r="H43" s="207"/>
      <c r="I43" s="207"/>
    </row>
  </sheetData>
  <autoFilter ref="A12:G35" xr:uid="{00000000-0009-0000-0000-00005C000000}"/>
  <mergeCells count="1">
    <mergeCell ref="C11:G11"/>
  </mergeCells>
  <conditionalFormatting sqref="C4 C7">
    <cfRule type="containsText" dxfId="2488" priority="50" operator="containsText" text="Choisie">
      <formula>NOT(ISERROR(SEARCH("Choisie",C4)))</formula>
    </cfRule>
    <cfRule type="containsText" dxfId="2487" priority="51" operator="containsText" text="clé">
      <formula>NOT(ISERROR(SEARCH("clé",C4)))</formula>
    </cfRule>
    <cfRule type="containsText" dxfId="2486" priority="52" operator="containsText" text="UTILE">
      <formula>NOT(ISERROR(SEARCH("UTILE",C4)))</formula>
    </cfRule>
  </conditionalFormatting>
  <conditionalFormatting sqref="B13:C83">
    <cfRule type="expression" dxfId="2485" priority="32">
      <formula>$B13="Z. Compétences Managériales"</formula>
    </cfRule>
    <cfRule type="expression" dxfId="2484" priority="33">
      <formula>$B13="Y. Compétences comportementales"</formula>
    </cfRule>
    <cfRule type="expression" dxfId="2483" priority="34">
      <formula>$B13="X. Digital"</formula>
    </cfRule>
    <cfRule type="expression" dxfId="2482" priority="35">
      <formula>$B13="P.  Projet"</formula>
    </cfRule>
    <cfRule type="expression" dxfId="2481" priority="36">
      <formula>$B13="O.  Communication"</formula>
    </cfRule>
    <cfRule type="expression" dxfId="2480" priority="37">
      <formula>$B13="N .  Système d'informations"</formula>
    </cfRule>
    <cfRule type="expression" dxfId="2479" priority="38">
      <formula>$B13="M.  Marketing"</formula>
    </cfRule>
    <cfRule type="expression" dxfId="2478" priority="39">
      <formula>$B13="L.  Ressources Humaines"</formula>
    </cfRule>
    <cfRule type="expression" dxfId="2477" priority="40">
      <formula>$B13="K.  Audit / Risques"</formula>
    </cfRule>
    <cfRule type="expression" dxfId="2476" priority="41">
      <formula>$B13="J.  Administration / Services Généraux"</formula>
    </cfRule>
    <cfRule type="expression" dxfId="2475" priority="42">
      <formula>$B13="I.  Immobilier"</formula>
    </cfRule>
    <cfRule type="expression" dxfId="2474" priority="43">
      <formula>$B13="H.  Finance / Contrôle de Gestion / Comptabilité"</formula>
    </cfRule>
    <cfRule type="expression" dxfId="2473" priority="44">
      <formula>$B13="G.  Achats"</formula>
    </cfRule>
    <cfRule type="expression" dxfId="2472" priority="45">
      <formula>$B13="F.  Entreprises"</formula>
    </cfRule>
    <cfRule type="expression" dxfId="2471" priority="46">
      <formula>$B13="E. Excellence opérationnelle  Banque de détail"</formula>
    </cfRule>
    <cfRule type="expression" dxfId="2470" priority="47">
      <formula>$B13="D. Excellence opérationnelle Expertise transverse"</formula>
    </cfRule>
    <cfRule type="expression" dxfId="2469" priority="48">
      <formula>$B13="C. Gestion des risques"</formula>
    </cfRule>
    <cfRule type="expression" dxfId="2468" priority="49">
      <formula>$B13="B. Vente, Conseil"</formula>
    </cfRule>
    <cfRule type="expression" dxfId="2467" priority="53">
      <formula>$B13="A. Accueil, orientation"</formula>
    </cfRule>
  </conditionalFormatting>
  <conditionalFormatting sqref="C8 C10">
    <cfRule type="containsText" dxfId="2466" priority="29" operator="containsText" text="Choisie">
      <formula>NOT(ISERROR(SEARCH("Choisie",C8)))</formula>
    </cfRule>
    <cfRule type="containsText" dxfId="2465" priority="30" operator="containsText" text="clé">
      <formula>NOT(ISERROR(SEARCH("clé",C8)))</formula>
    </cfRule>
    <cfRule type="containsText" dxfId="2464" priority="31" operator="containsText" text="UTILE">
      <formula>NOT(ISERROR(SEARCH("UTILE",C8)))</formula>
    </cfRule>
  </conditionalFormatting>
  <conditionalFormatting sqref="F36:F38">
    <cfRule type="expression" dxfId="2463" priority="10">
      <formula>$B36="Z. Compétences Managériales"</formula>
    </cfRule>
    <cfRule type="expression" dxfId="2462" priority="11">
      <formula>$B36="Y. Compétences comportementales"</formula>
    </cfRule>
    <cfRule type="expression" dxfId="2461" priority="12">
      <formula>$B36="X. Digital"</formula>
    </cfRule>
    <cfRule type="expression" dxfId="2460" priority="13">
      <formula>$B36="P.  Projet"</formula>
    </cfRule>
    <cfRule type="expression" dxfId="2459" priority="14">
      <formula>$B36="O.  Communication"</formula>
    </cfRule>
    <cfRule type="expression" dxfId="2458" priority="15">
      <formula>$B36="N .  Système d'informations"</formula>
    </cfRule>
    <cfRule type="expression" dxfId="2457" priority="16">
      <formula>$B36="M.  Marketing"</formula>
    </cfRule>
    <cfRule type="expression" dxfId="2456" priority="17">
      <formula>$B36="L.  Ressources Humaines"</formula>
    </cfRule>
    <cfRule type="expression" dxfId="2455" priority="18">
      <formula>$B36="K.  Audit / Risques"</formula>
    </cfRule>
    <cfRule type="expression" dxfId="2454" priority="19">
      <formula>$B36="J.  Administration / Services Généraux"</formula>
    </cfRule>
    <cfRule type="expression" dxfId="2453" priority="20">
      <formula>$B36="I.  Immobilier"</formula>
    </cfRule>
    <cfRule type="expression" dxfId="2452" priority="21">
      <formula>$B36="H.  Finance / Contrôle de Gestion / Comptabilité"</formula>
    </cfRule>
    <cfRule type="expression" dxfId="2451" priority="22">
      <formula>$B36="G.  Achats"</formula>
    </cfRule>
    <cfRule type="expression" dxfId="2450" priority="23">
      <formula>$B36="F.  Entreprises"</formula>
    </cfRule>
    <cfRule type="expression" dxfId="2449" priority="24">
      <formula>$B36="E. Excellence opérationnelle  Banque de détail"</formula>
    </cfRule>
    <cfRule type="expression" dxfId="2448" priority="25">
      <formula>$B36="D. Excellence opérationnelle Expertise transverse"</formula>
    </cfRule>
    <cfRule type="expression" dxfId="2447" priority="26">
      <formula>$B36="C. Gestion des risques"</formula>
    </cfRule>
    <cfRule type="expression" dxfId="2446" priority="27">
      <formula>$B36="B. Vente, Conseil"</formula>
    </cfRule>
    <cfRule type="expression" dxfId="2445" priority="28">
      <formula>$B36="A. Accueil, orientation"</formula>
    </cfRule>
  </conditionalFormatting>
  <conditionalFormatting sqref="E13:E35">
    <cfRule type="containsText" dxfId="2444" priority="7" operator="containsText" text="Choisie">
      <formula>NOT(ISERROR(SEARCH("Choisie",E13)))</formula>
    </cfRule>
    <cfRule type="containsText" dxfId="2443" priority="8" operator="containsText" text="clé">
      <formula>NOT(ISERROR(SEARCH("clé",E13)))</formula>
    </cfRule>
    <cfRule type="containsText" dxfId="2442" priority="9" operator="containsText" text="UTILE">
      <formula>NOT(ISERROR(SEARCH("UTILE",E13)))</formula>
    </cfRule>
  </conditionalFormatting>
  <conditionalFormatting sqref="E13:E35">
    <cfRule type="containsText" dxfId="2441" priority="4" operator="containsText" text="Choisie">
      <formula>NOT(ISERROR(SEARCH("Choisie",E13)))</formula>
    </cfRule>
    <cfRule type="containsText" dxfId="2440" priority="5" operator="containsText" text="clé">
      <formula>NOT(ISERROR(SEARCH("clé",E13)))</formula>
    </cfRule>
    <cfRule type="containsText" dxfId="2439" priority="6" operator="containsText" text="UTILE">
      <formula>NOT(ISERROR(SEARCH("UTILE",E13)))</formula>
    </cfRule>
  </conditionalFormatting>
  <conditionalFormatting sqref="E14:E17">
    <cfRule type="containsText" dxfId="2438" priority="1" operator="containsText" text="Choisie">
      <formula>NOT(ISERROR(SEARCH("Choisie",E14)))</formula>
    </cfRule>
    <cfRule type="containsText" dxfId="2437" priority="2" operator="containsText" text="clé">
      <formula>NOT(ISERROR(SEARCH("clé",E14)))</formula>
    </cfRule>
    <cfRule type="containsText" dxfId="2436" priority="3" operator="containsText" text="UTILE">
      <formula>NOT(ISERROR(SEARCH("UTILE",E14)))</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65">
    <tabColor theme="5" tint="0.59999389629810485"/>
    <pageSetUpPr fitToPage="1"/>
  </sheetPr>
  <dimension ref="A1:I30"/>
  <sheetViews>
    <sheetView showGridLines="0" topLeftCell="C1" zoomScale="90" zoomScaleNormal="90" workbookViewId="0"/>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35330 - ASSISTANT(E) DE DIRECTION II.3</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35330</v>
      </c>
    </row>
    <row r="6" spans="1:7" s="278" customFormat="1" ht="21" customHeight="1">
      <c r="A6" s="273"/>
      <c r="B6" s="274"/>
      <c r="C6" s="275" t="s">
        <v>404</v>
      </c>
      <c r="D6" s="276" t="str">
        <f ca="1">VLOOKUP($G$5,Répertoire_des_fonctions!$A$7:$E$780,3,0)</f>
        <v>ASSISTANT DE DIRECTION</v>
      </c>
      <c r="E6" s="277"/>
      <c r="F6" s="276" t="s">
        <v>1987</v>
      </c>
      <c r="G6" s="276" t="str">
        <f ca="1">VLOOKUP($G$5,Répertoire_des_fonctions!$A$7:$E$780,5,0)</f>
        <v>II.3</v>
      </c>
    </row>
    <row r="7" spans="1:7" s="248" customFormat="1" ht="7.5" customHeight="1">
      <c r="A7" s="268"/>
      <c r="B7" s="279"/>
      <c r="C7" s="662"/>
      <c r="D7" s="285"/>
      <c r="E7" s="282"/>
    </row>
    <row r="8" spans="1:7" s="248" customFormat="1" ht="17.25" customHeight="1">
      <c r="A8" s="268"/>
      <c r="B8" s="279"/>
      <c r="C8" s="414" t="s">
        <v>1988</v>
      </c>
      <c r="D8" s="270" t="s">
        <v>1991</v>
      </c>
      <c r="E8" s="276" t="s">
        <v>1989</v>
      </c>
      <c r="F8" s="271"/>
      <c r="G8" s="283"/>
    </row>
    <row r="9" spans="1:7" s="248" customFormat="1" ht="17.25"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61.5" customHeight="1">
      <c r="A12" s="239" t="s">
        <v>959</v>
      </c>
      <c r="B12" s="408" t="s">
        <v>1982</v>
      </c>
      <c r="C12" s="552" t="s">
        <v>432</v>
      </c>
      <c r="D12" s="241" t="s">
        <v>431</v>
      </c>
      <c r="E12" s="241" t="s">
        <v>1997</v>
      </c>
      <c r="F12" s="300" t="s">
        <v>2056</v>
      </c>
      <c r="G12" s="242" t="s">
        <v>1984</v>
      </c>
    </row>
    <row r="13" spans="1:7" s="217" customFormat="1" ht="51">
      <c r="A13" s="553"/>
      <c r="B13" s="554"/>
      <c r="C13" s="670" t="s">
        <v>44</v>
      </c>
      <c r="D13" s="670" t="s">
        <v>2220</v>
      </c>
      <c r="E13" s="670" t="s">
        <v>1199</v>
      </c>
      <c r="F13" s="430" t="s">
        <v>1996</v>
      </c>
      <c r="G13" s="555"/>
    </row>
    <row r="14" spans="1:7" s="217" customFormat="1" ht="34">
      <c r="A14" s="553"/>
      <c r="B14" s="554"/>
      <c r="C14" s="671" t="s">
        <v>466</v>
      </c>
      <c r="D14" s="671" t="s">
        <v>2247</v>
      </c>
      <c r="E14" s="671" t="s">
        <v>1421</v>
      </c>
      <c r="F14" s="432" t="s">
        <v>1996</v>
      </c>
      <c r="G14" s="556"/>
    </row>
    <row r="15" spans="1:7" s="217" customFormat="1" ht="102" customHeight="1">
      <c r="A15" s="553"/>
      <c r="B15" s="554"/>
      <c r="C15" s="671" t="s">
        <v>2130</v>
      </c>
      <c r="D15" s="671" t="s">
        <v>2137</v>
      </c>
      <c r="E15" s="671" t="s">
        <v>1493</v>
      </c>
      <c r="F15" s="432" t="s">
        <v>1996</v>
      </c>
      <c r="G15" s="556"/>
    </row>
    <row r="16" spans="1:7" s="217" customFormat="1" ht="84" customHeight="1">
      <c r="A16" s="553"/>
      <c r="B16" s="554"/>
      <c r="C16" s="671" t="s">
        <v>184</v>
      </c>
      <c r="D16" s="671" t="s">
        <v>2136</v>
      </c>
      <c r="E16" s="671" t="s">
        <v>1505</v>
      </c>
      <c r="F16" s="432" t="s">
        <v>1996</v>
      </c>
      <c r="G16" s="556"/>
    </row>
    <row r="17" spans="1:9" s="217" customFormat="1" ht="38.25" customHeight="1">
      <c r="A17" s="553"/>
      <c r="B17" s="554"/>
      <c r="C17" s="671" t="s">
        <v>30</v>
      </c>
      <c r="D17" s="671" t="s">
        <v>2217</v>
      </c>
      <c r="E17" s="671" t="s">
        <v>1132</v>
      </c>
      <c r="F17" s="432" t="s">
        <v>1996</v>
      </c>
      <c r="G17" s="556"/>
    </row>
    <row r="18" spans="1:9" s="217" customFormat="1" ht="53.25" customHeight="1">
      <c r="A18" s="553"/>
      <c r="B18" s="554"/>
      <c r="C18" s="671" t="s">
        <v>2248</v>
      </c>
      <c r="D18" s="671" t="s">
        <v>2249</v>
      </c>
      <c r="E18" s="671" t="s">
        <v>1388</v>
      </c>
      <c r="F18" s="432" t="s">
        <v>1996</v>
      </c>
      <c r="G18" s="556"/>
    </row>
    <row r="19" spans="1:9" s="217" customFormat="1" ht="72.75" customHeight="1">
      <c r="A19" s="553"/>
      <c r="B19" s="554"/>
      <c r="C19" s="671" t="s">
        <v>2129</v>
      </c>
      <c r="D19" s="671" t="s">
        <v>2134</v>
      </c>
      <c r="E19" s="671" t="s">
        <v>1481</v>
      </c>
      <c r="F19" s="432" t="s">
        <v>1996</v>
      </c>
      <c r="G19" s="556"/>
    </row>
    <row r="20" spans="1:9" s="217" customFormat="1" ht="66.75" customHeight="1">
      <c r="A20" s="553"/>
      <c r="B20" s="554"/>
      <c r="C20" s="671" t="s">
        <v>181</v>
      </c>
      <c r="D20" s="671" t="s">
        <v>2135</v>
      </c>
      <c r="E20" s="671" t="s">
        <v>1487</v>
      </c>
      <c r="F20" s="432" t="s">
        <v>1996</v>
      </c>
      <c r="G20" s="556"/>
    </row>
    <row r="21" spans="1:9" s="217" customFormat="1" ht="49.5" customHeight="1">
      <c r="A21" s="553"/>
      <c r="B21" s="554"/>
      <c r="C21" s="671" t="s">
        <v>2128</v>
      </c>
      <c r="D21" s="671" t="s">
        <v>2133</v>
      </c>
      <c r="E21" s="671" t="s">
        <v>1442</v>
      </c>
      <c r="F21" s="432" t="s">
        <v>1996</v>
      </c>
      <c r="G21" s="556"/>
    </row>
    <row r="22" spans="1:9" s="217" customFormat="1" ht="60.75" customHeight="1">
      <c r="A22" s="553"/>
      <c r="B22" s="554"/>
      <c r="C22" s="672" t="s">
        <v>2250</v>
      </c>
      <c r="D22" s="672" t="s">
        <v>2251</v>
      </c>
      <c r="E22" s="672" t="s">
        <v>1382</v>
      </c>
      <c r="F22" s="434" t="s">
        <v>1996</v>
      </c>
      <c r="G22" s="557"/>
    </row>
    <row r="23" spans="1:9" ht="27.75" customHeight="1">
      <c r="C23" s="260" t="s">
        <v>1992</v>
      </c>
      <c r="D23" s="285"/>
      <c r="E23" s="379"/>
      <c r="F23" s="260" t="s">
        <v>1992</v>
      </c>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FVTPPei0B08D63I7Ij9XL0j/XMYto/Qy57uI4nFnSs1tU6hnovv6+Xot+u/ctEvLbloVtHe5GMTM8dEVOK/hmA==" saltValue="kQGbUQfFYosSdIjLGZEokQ==" spinCount="100000" sheet="1" objects="1" scenarios="1"/>
  <autoFilter ref="A12:G22" xr:uid="{00000000-0009-0000-0000-00005D000000}"/>
  <mergeCells count="1">
    <mergeCell ref="C11:G11"/>
  </mergeCells>
  <conditionalFormatting sqref="C4 C7 E13:E22">
    <cfRule type="containsText" dxfId="2435" priority="50" operator="containsText" text="Choisie">
      <formula>NOT(ISERROR(SEARCH("Choisie",C4)))</formula>
    </cfRule>
    <cfRule type="containsText" dxfId="2434" priority="51" operator="containsText" text="clé">
      <formula>NOT(ISERROR(SEARCH("clé",C4)))</formula>
    </cfRule>
    <cfRule type="containsText" dxfId="2433" priority="52" operator="containsText" text="UTILE">
      <formula>NOT(ISERROR(SEARCH("UTILE",C4)))</formula>
    </cfRule>
  </conditionalFormatting>
  <conditionalFormatting sqref="B13:C70">
    <cfRule type="expression" dxfId="2432" priority="32">
      <formula>$B13="Z. Compétences Managériales"</formula>
    </cfRule>
    <cfRule type="expression" dxfId="2431" priority="33">
      <formula>$B13="Y. Compétences comportementales"</formula>
    </cfRule>
    <cfRule type="expression" dxfId="2430" priority="34">
      <formula>$B13="X. Digital"</formula>
    </cfRule>
    <cfRule type="expression" dxfId="2429" priority="35">
      <formula>$B13="P.  Projet"</formula>
    </cfRule>
    <cfRule type="expression" dxfId="2428" priority="36">
      <formula>$B13="O.  Communication"</formula>
    </cfRule>
    <cfRule type="expression" dxfId="2427" priority="37">
      <formula>$B13="N .  Système d'informations"</formula>
    </cfRule>
    <cfRule type="expression" dxfId="2426" priority="38">
      <formula>$B13="M.  Marketing"</formula>
    </cfRule>
    <cfRule type="expression" dxfId="2425" priority="39">
      <formula>$B13="L.  Ressources Humaines"</formula>
    </cfRule>
    <cfRule type="expression" dxfId="2424" priority="40">
      <formula>$B13="K.  Audit / Risques"</formula>
    </cfRule>
    <cfRule type="expression" dxfId="2423" priority="41">
      <formula>$B13="J.  Administration / Services Généraux"</formula>
    </cfRule>
    <cfRule type="expression" dxfId="2422" priority="42">
      <formula>$B13="I.  Immobilier"</formula>
    </cfRule>
    <cfRule type="expression" dxfId="2421" priority="43">
      <formula>$B13="H.  Finance / Contrôle de Gestion / Comptabilité"</formula>
    </cfRule>
    <cfRule type="expression" dxfId="2420" priority="44">
      <formula>$B13="G.  Achats"</formula>
    </cfRule>
    <cfRule type="expression" dxfId="2419" priority="45">
      <formula>$B13="F.  Entreprises"</formula>
    </cfRule>
    <cfRule type="expression" dxfId="2418" priority="46">
      <formula>$B13="E. Excellence opérationnelle  Banque de détail"</formula>
    </cfRule>
    <cfRule type="expression" dxfId="2417" priority="47">
      <formula>$B13="D. Excellence opérationnelle Expertise transverse"</formula>
    </cfRule>
    <cfRule type="expression" dxfId="2416" priority="48">
      <formula>$B13="C. Gestion des risques"</formula>
    </cfRule>
    <cfRule type="expression" dxfId="2415" priority="49">
      <formula>$B13="B. Vente, Conseil"</formula>
    </cfRule>
    <cfRule type="expression" dxfId="2414" priority="53">
      <formula>$B13="A. Accueil, orientation"</formula>
    </cfRule>
  </conditionalFormatting>
  <conditionalFormatting sqref="C8 C10">
    <cfRule type="containsText" dxfId="2413" priority="29" operator="containsText" text="Choisie">
      <formula>NOT(ISERROR(SEARCH("Choisie",C8)))</formula>
    </cfRule>
    <cfRule type="containsText" dxfId="2412" priority="30" operator="containsText" text="clé">
      <formula>NOT(ISERROR(SEARCH("clé",C8)))</formula>
    </cfRule>
    <cfRule type="containsText" dxfId="2411" priority="31" operator="containsText" text="UTILE">
      <formula>NOT(ISERROR(SEARCH("UTILE",C8)))</formula>
    </cfRule>
  </conditionalFormatting>
  <conditionalFormatting sqref="F23:F25">
    <cfRule type="expression" dxfId="2410" priority="10">
      <formula>$B23="Z. Compétences Managériales"</formula>
    </cfRule>
    <cfRule type="expression" dxfId="2409" priority="11">
      <formula>$B23="Y. Compétences comportementales"</formula>
    </cfRule>
    <cfRule type="expression" dxfId="2408" priority="12">
      <formula>$B23="X. Digital"</formula>
    </cfRule>
    <cfRule type="expression" dxfId="2407" priority="13">
      <formula>$B23="P.  Projet"</formula>
    </cfRule>
    <cfRule type="expression" dxfId="2406" priority="14">
      <formula>$B23="O.  Communication"</formula>
    </cfRule>
    <cfRule type="expression" dxfId="2405" priority="15">
      <formula>$B23="N .  Système d'informations"</formula>
    </cfRule>
    <cfRule type="expression" dxfId="2404" priority="16">
      <formula>$B23="M.  Marketing"</formula>
    </cfRule>
    <cfRule type="expression" dxfId="2403" priority="17">
      <formula>$B23="L.  Ressources Humaines"</formula>
    </cfRule>
    <cfRule type="expression" dxfId="2402" priority="18">
      <formula>$B23="K.  Audit / Risques"</formula>
    </cfRule>
    <cfRule type="expression" dxfId="2401" priority="19">
      <formula>$B23="J.  Administration / Services Généraux"</formula>
    </cfRule>
    <cfRule type="expression" dxfId="2400" priority="20">
      <formula>$B23="I.  Immobilier"</formula>
    </cfRule>
    <cfRule type="expression" dxfId="2399" priority="21">
      <formula>$B23="H.  Finance / Contrôle de Gestion / Comptabilité"</formula>
    </cfRule>
    <cfRule type="expression" dxfId="2398" priority="22">
      <formula>$B23="G.  Achats"</formula>
    </cfRule>
    <cfRule type="expression" dxfId="2397" priority="23">
      <formula>$B23="F.  Entreprises"</formula>
    </cfRule>
    <cfRule type="expression" dxfId="2396" priority="24">
      <formula>$B23="E. Excellence opérationnelle  Banque de détail"</formula>
    </cfRule>
    <cfRule type="expression" dxfId="2395" priority="25">
      <formula>$B23="D. Excellence opérationnelle Expertise transverse"</formula>
    </cfRule>
    <cfRule type="expression" dxfId="2394" priority="26">
      <formula>$B23="C. Gestion des risques"</formula>
    </cfRule>
    <cfRule type="expression" dxfId="2393" priority="27">
      <formula>$B23="B. Vente, Conseil"</formula>
    </cfRule>
    <cfRule type="expression" dxfId="2392" priority="28">
      <formula>$B23="A. Accueil, orientation"</formula>
    </cfRule>
  </conditionalFormatting>
  <printOptions horizontalCentered="1"/>
  <pageMargins left="0.23622047244094491" right="0.23622047244094491" top="0.74803149606299213" bottom="0.74803149606299213" header="0" footer="0"/>
  <pageSetup paperSize="9" scale="75" orientation="portrait" r:id="rId1"/>
  <drawing r:id="rId2"/>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66">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15" customHeight="1">
      <c r="A4" s="268"/>
      <c r="B4" s="231"/>
      <c r="C4" s="414" t="s">
        <v>1985</v>
      </c>
      <c r="D4" s="270" t="str">
        <f ca="1">VLOOKUP($G$5,Répertoire_des_fonctions!$A$7:$E$780,4,0)</f>
        <v>35277 - CONSEILLER SUPPORT II.3</v>
      </c>
      <c r="E4" s="271"/>
      <c r="F4" s="271"/>
      <c r="G4" s="272" t="str">
        <f ca="1">HYPERLINK("#Matrice!"&amp;ADDRESS(3,4+MATCH(D4,Matrice!$E$3:$AOP$3,0)),"Go")</f>
        <v>Go</v>
      </c>
    </row>
    <row r="5" spans="1:7" s="278" customFormat="1" ht="15" customHeight="1">
      <c r="A5" s="273"/>
      <c r="B5" s="274"/>
      <c r="C5" s="275" t="s">
        <v>403</v>
      </c>
      <c r="D5" s="276" t="str">
        <f ca="1">VLOOKUP($G$5,Répertoire_des_fonctions!$A$7:$E$780,2,0)</f>
        <v>SYSTEME D INFORMATION</v>
      </c>
      <c r="E5" s="277"/>
      <c r="F5" s="276" t="s">
        <v>1986</v>
      </c>
      <c r="G5" s="276" t="str">
        <f ca="1">RIGHT(CELL("filename",A1),LEN(CELL("filename",A1))-SEARCH("]",CELL("filename",A1)))</f>
        <v>35277</v>
      </c>
    </row>
    <row r="6" spans="1:7" s="278" customFormat="1" ht="15" customHeight="1">
      <c r="A6" s="273"/>
      <c r="B6" s="274"/>
      <c r="C6" s="275" t="s">
        <v>404</v>
      </c>
      <c r="D6" s="276" t="str">
        <f ca="1">VLOOKUP($G$5,Répertoire_des_fonctions!$A$7:$E$780,3,0)</f>
        <v>CHARGE DE SUPPORT INFORMATIQUE</v>
      </c>
      <c r="E6" s="277"/>
      <c r="F6" s="276" t="s">
        <v>1987</v>
      </c>
      <c r="G6" s="276" t="str">
        <f ca="1">VLOOKUP($G$5,Répertoire_des_fonctions!$A$7:$E$780,5,0)</f>
        <v>II.3</v>
      </c>
    </row>
    <row r="7" spans="1:7" s="248" customFormat="1" ht="9" customHeight="1">
      <c r="A7" s="268"/>
      <c r="B7" s="279"/>
      <c r="C7" s="662"/>
      <c r="D7" s="285"/>
      <c r="E7" s="282"/>
    </row>
    <row r="8" spans="1:7" s="248" customFormat="1" ht="15" customHeight="1">
      <c r="A8" s="268"/>
      <c r="B8" s="279"/>
      <c r="C8" s="414" t="s">
        <v>1988</v>
      </c>
      <c r="D8" s="270" t="s">
        <v>1991</v>
      </c>
      <c r="E8" s="375" t="s">
        <v>1989</v>
      </c>
      <c r="F8" s="271"/>
      <c r="G8" s="283"/>
    </row>
    <row r="9" spans="1:7" s="248" customFormat="1" ht="15" customHeight="1">
      <c r="A9" s="268"/>
      <c r="B9" s="279"/>
      <c r="C9" s="275" t="s">
        <v>2012</v>
      </c>
      <c r="D9" s="276"/>
      <c r="E9" s="375" t="s">
        <v>1990</v>
      </c>
      <c r="F9" s="277"/>
      <c r="G9" s="277"/>
    </row>
    <row r="10" spans="1:7" s="236" customFormat="1" ht="15" customHeight="1">
      <c r="A10" s="268"/>
      <c r="B10" s="231"/>
      <c r="C10" s="663"/>
      <c r="D10" s="326"/>
      <c r="E10" s="326"/>
      <c r="F10" s="235"/>
      <c r="G10" s="235"/>
    </row>
    <row r="11" spans="1:7" s="237" customFormat="1" ht="27.75" customHeight="1">
      <c r="B11" s="238"/>
      <c r="C11" s="1011" t="s">
        <v>1998</v>
      </c>
      <c r="D11" s="1011"/>
      <c r="E11" s="1011"/>
      <c r="F11" s="1011"/>
      <c r="G11" s="1011"/>
    </row>
    <row r="12" spans="1:7" s="243" customFormat="1" ht="69" customHeight="1">
      <c r="A12" s="239" t="s">
        <v>959</v>
      </c>
      <c r="B12" s="240" t="s">
        <v>1982</v>
      </c>
      <c r="C12" s="241" t="s">
        <v>432</v>
      </c>
      <c r="D12" s="241" t="s">
        <v>431</v>
      </c>
      <c r="E12" s="241" t="s">
        <v>1997</v>
      </c>
      <c r="F12" s="300" t="s">
        <v>2056</v>
      </c>
      <c r="G12" s="242" t="s">
        <v>1984</v>
      </c>
    </row>
    <row r="13" spans="1:7" s="248" customFormat="1" ht="80">
      <c r="A13" s="244" t="s">
        <v>904</v>
      </c>
      <c r="B13" s="423" t="str">
        <f>IFERROR(VLOOKUP($A13,Référentiel_de_Compétences!$B$7:$E$700,2,0),"")</f>
        <v>Y. Compétences comportementales</v>
      </c>
      <c r="C13" s="786" t="s">
        <v>161</v>
      </c>
      <c r="D13" s="786" t="s">
        <v>2283</v>
      </c>
      <c r="E13" s="786" t="s">
        <v>2096</v>
      </c>
      <c r="F13" s="430" t="s">
        <v>1996</v>
      </c>
      <c r="G13" s="469"/>
    </row>
    <row r="14" spans="1:7" s="248" customFormat="1" ht="48">
      <c r="A14" s="244" t="s">
        <v>905</v>
      </c>
      <c r="B14" s="423" t="str">
        <f>IFERROR(VLOOKUP($A14,Référentiel_de_Compétences!$B$7:$E$700,2,0),"")</f>
        <v>Y. Compétences comportementales</v>
      </c>
      <c r="C14" s="787" t="s">
        <v>2243</v>
      </c>
      <c r="D14" s="787" t="s">
        <v>639</v>
      </c>
      <c r="E14" s="787" t="s">
        <v>1194</v>
      </c>
      <c r="F14" s="432" t="s">
        <v>1996</v>
      </c>
      <c r="G14" s="470"/>
    </row>
    <row r="15" spans="1:7" s="248" customFormat="1" ht="80">
      <c r="A15" s="244" t="s">
        <v>906</v>
      </c>
      <c r="B15" s="423" t="str">
        <f>IFERROR(VLOOKUP($A15,Référentiel_de_Compétences!$B$7:$E$700,2,0),"")</f>
        <v>Y. Compétences comportementales</v>
      </c>
      <c r="C15" s="787" t="s">
        <v>2130</v>
      </c>
      <c r="D15" s="787" t="s">
        <v>2137</v>
      </c>
      <c r="E15" s="787" t="s">
        <v>1493</v>
      </c>
      <c r="F15" s="432" t="s">
        <v>1996</v>
      </c>
      <c r="G15" s="470"/>
    </row>
    <row r="16" spans="1:7" s="248" customFormat="1" ht="64">
      <c r="A16" s="244" t="s">
        <v>907</v>
      </c>
      <c r="B16" s="423" t="str">
        <f>IFERROR(VLOOKUP($A16,Référentiel_de_Compétences!$B$7:$E$700,2,0),"")</f>
        <v>Y. Compétences comportementales</v>
      </c>
      <c r="C16" s="787" t="s">
        <v>184</v>
      </c>
      <c r="D16" s="787" t="s">
        <v>2136</v>
      </c>
      <c r="E16" s="787" t="s">
        <v>1505</v>
      </c>
      <c r="F16" s="432" t="s">
        <v>1996</v>
      </c>
      <c r="G16" s="470"/>
    </row>
    <row r="17" spans="1:9" s="248" customFormat="1" ht="32">
      <c r="A17" s="244" t="s">
        <v>908</v>
      </c>
      <c r="B17" s="423" t="str">
        <f>IFERROR(VLOOKUP($A17,Référentiel_de_Compétences!$B$7:$E$700,2,0),"")</f>
        <v>Y. Compétences comportementales</v>
      </c>
      <c r="C17" s="787" t="s">
        <v>162</v>
      </c>
      <c r="D17" s="787" t="s">
        <v>2284</v>
      </c>
      <c r="E17" s="787" t="s">
        <v>2194</v>
      </c>
      <c r="F17" s="432" t="s">
        <v>1996</v>
      </c>
      <c r="G17" s="470"/>
    </row>
    <row r="18" spans="1:9" s="248" customFormat="1" ht="64">
      <c r="A18" s="244" t="s">
        <v>909</v>
      </c>
      <c r="B18" s="423" t="str">
        <f>IFERROR(VLOOKUP($A18,Référentiel_de_Compétences!$B$7:$E$700,2,0),"")</f>
        <v>Y. Compétences comportementales</v>
      </c>
      <c r="C18" s="787" t="s">
        <v>2129</v>
      </c>
      <c r="D18" s="787" t="s">
        <v>2134</v>
      </c>
      <c r="E18" s="787" t="s">
        <v>1481</v>
      </c>
      <c r="F18" s="432" t="s">
        <v>1996</v>
      </c>
      <c r="G18" s="470"/>
    </row>
    <row r="19" spans="1:9" s="248" customFormat="1" ht="64">
      <c r="A19" s="244" t="s">
        <v>910</v>
      </c>
      <c r="B19" s="423" t="str">
        <f>IFERROR(VLOOKUP($A19,Référentiel_de_Compétences!$B$7:$E$700,2,0),"")</f>
        <v>Y. Compétences comportementales</v>
      </c>
      <c r="C19" s="787" t="s">
        <v>181</v>
      </c>
      <c r="D19" s="787" t="s">
        <v>2135</v>
      </c>
      <c r="E19" s="787" t="s">
        <v>1487</v>
      </c>
      <c r="F19" s="432" t="s">
        <v>1996</v>
      </c>
      <c r="G19" s="470"/>
    </row>
    <row r="20" spans="1:9" s="248" customFormat="1" ht="96">
      <c r="A20" s="244" t="s">
        <v>736</v>
      </c>
      <c r="B20" s="423" t="str">
        <f>IFERROR(VLOOKUP($A20,Référentiel_de_Compétences!$B$7:$E$700,2,0),"")</f>
        <v>D. Excellence opérationnelle Expertise transverse</v>
      </c>
      <c r="C20" s="787" t="s">
        <v>151</v>
      </c>
      <c r="D20" s="787" t="s">
        <v>2285</v>
      </c>
      <c r="E20" s="787" t="s">
        <v>2165</v>
      </c>
      <c r="F20" s="432" t="s">
        <v>1996</v>
      </c>
      <c r="G20" s="470"/>
    </row>
    <row r="21" spans="1:9" s="248" customFormat="1" ht="176">
      <c r="A21" s="244" t="s">
        <v>737</v>
      </c>
      <c r="B21" s="423" t="str">
        <f>IFERROR(VLOOKUP($A21,Référentiel_de_Compétences!$B$7:$E$700,2,0),"")</f>
        <v>D. Excellence opérationnelle Expertise transverse</v>
      </c>
      <c r="C21" s="787" t="s">
        <v>136</v>
      </c>
      <c r="D21" s="787" t="s">
        <v>2286</v>
      </c>
      <c r="E21" s="787" t="s">
        <v>2210</v>
      </c>
      <c r="F21" s="432" t="s">
        <v>1996</v>
      </c>
      <c r="G21" s="470"/>
    </row>
    <row r="22" spans="1:9" s="248" customFormat="1" ht="48">
      <c r="A22" s="244" t="s">
        <v>869</v>
      </c>
      <c r="B22" s="423" t="str">
        <f>IFERROR(VLOOKUP($A22,Référentiel_de_Compétences!$B$7:$E$700,2,0),"")</f>
        <v>N .  Système d'informations</v>
      </c>
      <c r="C22" s="788" t="s">
        <v>38</v>
      </c>
      <c r="D22" s="788" t="s">
        <v>505</v>
      </c>
      <c r="E22" s="788" t="s">
        <v>1176</v>
      </c>
      <c r="F22" s="434" t="s">
        <v>1996</v>
      </c>
      <c r="G22" s="471"/>
    </row>
    <row r="23" spans="1:9" ht="27.75" customHeight="1">
      <c r="C23" s="260" t="s">
        <v>1992</v>
      </c>
      <c r="D23" s="285"/>
      <c r="F23" s="260" t="s">
        <v>1992</v>
      </c>
    </row>
    <row r="24" spans="1:9" s="210" customFormat="1">
      <c r="A24" s="207"/>
      <c r="B24" s="208"/>
      <c r="C24" s="260" t="s">
        <v>1993</v>
      </c>
      <c r="D24" s="285"/>
      <c r="F24" s="260" t="s">
        <v>1995</v>
      </c>
      <c r="G24" s="207"/>
      <c r="H24" s="207"/>
      <c r="I24" s="207"/>
    </row>
    <row r="25" spans="1:9" s="210" customFormat="1">
      <c r="A25" s="207"/>
      <c r="B25" s="208"/>
      <c r="C25" s="669" t="s">
        <v>1994</v>
      </c>
      <c r="D25" s="285"/>
      <c r="F25" s="262" t="s">
        <v>1994</v>
      </c>
      <c r="G25" s="207"/>
      <c r="H25" s="207"/>
      <c r="I25" s="207"/>
    </row>
    <row r="26" spans="1:9" s="210" customFormat="1">
      <c r="A26" s="207"/>
      <c r="B26" s="208"/>
      <c r="C26" s="279"/>
      <c r="D26" s="285"/>
      <c r="F26" s="207"/>
      <c r="G26" s="207"/>
      <c r="H26" s="207"/>
      <c r="I26" s="207"/>
    </row>
    <row r="27" spans="1:9" s="210" customFormat="1">
      <c r="A27" s="207"/>
      <c r="B27" s="208"/>
      <c r="C27" s="279"/>
      <c r="D27" s="285"/>
      <c r="F27" s="207"/>
      <c r="G27" s="207"/>
      <c r="H27" s="207"/>
      <c r="I27" s="207"/>
    </row>
    <row r="28" spans="1:9" s="210" customFormat="1">
      <c r="A28" s="207"/>
      <c r="B28" s="208"/>
      <c r="C28" s="279"/>
      <c r="D28" s="285"/>
      <c r="F28" s="207"/>
      <c r="G28" s="207"/>
      <c r="H28" s="207"/>
      <c r="I28" s="207"/>
    </row>
    <row r="29" spans="1:9" s="210" customFormat="1">
      <c r="A29" s="207"/>
      <c r="B29" s="208"/>
      <c r="C29" s="279"/>
      <c r="D29" s="285"/>
      <c r="F29" s="207"/>
      <c r="G29" s="207"/>
      <c r="H29" s="207"/>
      <c r="I29" s="207"/>
    </row>
    <row r="30" spans="1:9" s="210" customFormat="1">
      <c r="A30" s="207"/>
      <c r="B30" s="208"/>
      <c r="C30" s="279"/>
      <c r="D30" s="285"/>
      <c r="F30" s="207"/>
      <c r="G30" s="207"/>
      <c r="H30" s="207"/>
      <c r="I30" s="207"/>
    </row>
  </sheetData>
  <sheetProtection algorithmName="SHA-512" hashValue="k62bYNlJlKPs1hQsBrcwq+s5zp0EjrRK2AgionLgxLlyZYvNIc+cJkTUS5DNxxHbgN47ja7/fbViXeYYKnjOxg==" saltValue="M3yDSNGpV+8s+J6SgrN87A==" spinCount="100000" sheet="1" objects="1" scenarios="1"/>
  <autoFilter ref="A12:G22" xr:uid="{00000000-0009-0000-0000-00005E000000}"/>
  <mergeCells count="1">
    <mergeCell ref="C11:G11"/>
  </mergeCells>
  <conditionalFormatting sqref="C4 C7">
    <cfRule type="containsText" dxfId="2391" priority="50" operator="containsText" text="Choisie">
      <formula>NOT(ISERROR(SEARCH("Choisie",C4)))</formula>
    </cfRule>
    <cfRule type="containsText" dxfId="2390" priority="51" operator="containsText" text="clé">
      <formula>NOT(ISERROR(SEARCH("clé",C4)))</formula>
    </cfRule>
    <cfRule type="containsText" dxfId="2389" priority="52" operator="containsText" text="UTILE">
      <formula>NOT(ISERROR(SEARCH("UTILE",C4)))</formula>
    </cfRule>
  </conditionalFormatting>
  <conditionalFormatting sqref="B13:B22 B23:C70">
    <cfRule type="expression" dxfId="2388" priority="32">
      <formula>$B13="Z. Compétences Managériales"</formula>
    </cfRule>
    <cfRule type="expression" dxfId="2387" priority="33">
      <formula>$B13="Y. Compétences comportementales"</formula>
    </cfRule>
    <cfRule type="expression" dxfId="2386" priority="34">
      <formula>$B13="X. Digital"</formula>
    </cfRule>
    <cfRule type="expression" dxfId="2385" priority="35">
      <formula>$B13="P.  Projet"</formula>
    </cfRule>
    <cfRule type="expression" dxfId="2384" priority="36">
      <formula>$B13="O.  Communication"</formula>
    </cfRule>
    <cfRule type="expression" dxfId="2383" priority="37">
      <formula>$B13="N .  Système d'informations"</formula>
    </cfRule>
    <cfRule type="expression" dxfId="2382" priority="38">
      <formula>$B13="M.  Marketing"</formula>
    </cfRule>
    <cfRule type="expression" dxfId="2381" priority="39">
      <formula>$B13="L.  Ressources Humaines"</formula>
    </cfRule>
    <cfRule type="expression" dxfId="2380" priority="40">
      <formula>$B13="K.  Audit / Risques"</formula>
    </cfRule>
    <cfRule type="expression" dxfId="2379" priority="41">
      <formula>$B13="J.  Administration / Services Généraux"</formula>
    </cfRule>
    <cfRule type="expression" dxfId="2378" priority="42">
      <formula>$B13="I.  Immobilier"</formula>
    </cfRule>
    <cfRule type="expression" dxfId="2377" priority="43">
      <formula>$B13="H.  Finance / Contrôle de Gestion / Comptabilité"</formula>
    </cfRule>
    <cfRule type="expression" dxfId="2376" priority="44">
      <formula>$B13="G.  Achats"</formula>
    </cfRule>
    <cfRule type="expression" dxfId="2375" priority="45">
      <formula>$B13="F.  Entreprises"</formula>
    </cfRule>
    <cfRule type="expression" dxfId="2374" priority="46">
      <formula>$B13="E. Excellence opérationnelle  Banque de détail"</formula>
    </cfRule>
    <cfRule type="expression" dxfId="2373" priority="47">
      <formula>$B13="D. Excellence opérationnelle Expertise transverse"</formula>
    </cfRule>
    <cfRule type="expression" dxfId="2372" priority="48">
      <formula>$B13="C. Gestion des risques"</formula>
    </cfRule>
    <cfRule type="expression" dxfId="2371" priority="49">
      <formula>$B13="B. Vente, Conseil"</formula>
    </cfRule>
    <cfRule type="expression" dxfId="2370" priority="53">
      <formula>$B13="A. Accueil, orientation"</formula>
    </cfRule>
  </conditionalFormatting>
  <conditionalFormatting sqref="C8 C10">
    <cfRule type="containsText" dxfId="2369" priority="29" operator="containsText" text="Choisie">
      <formula>NOT(ISERROR(SEARCH("Choisie",C8)))</formula>
    </cfRule>
    <cfRule type="containsText" dxfId="2368" priority="30" operator="containsText" text="clé">
      <formula>NOT(ISERROR(SEARCH("clé",C8)))</formula>
    </cfRule>
    <cfRule type="containsText" dxfId="2367" priority="31" operator="containsText" text="UTILE">
      <formula>NOT(ISERROR(SEARCH("UTILE",C8)))</formula>
    </cfRule>
  </conditionalFormatting>
  <conditionalFormatting sqref="F23:F25">
    <cfRule type="expression" dxfId="2366" priority="10">
      <formula>$B23="Z. Compétences Managériales"</formula>
    </cfRule>
    <cfRule type="expression" dxfId="2365" priority="11">
      <formula>$B23="Y. Compétences comportementales"</formula>
    </cfRule>
    <cfRule type="expression" dxfId="2364" priority="12">
      <formula>$B23="X. Digital"</formula>
    </cfRule>
    <cfRule type="expression" dxfId="2363" priority="13">
      <formula>$B23="P.  Projet"</formula>
    </cfRule>
    <cfRule type="expression" dxfId="2362" priority="14">
      <formula>$B23="O.  Communication"</formula>
    </cfRule>
    <cfRule type="expression" dxfId="2361" priority="15">
      <formula>$B23="N .  Système d'informations"</formula>
    </cfRule>
    <cfRule type="expression" dxfId="2360" priority="16">
      <formula>$B23="M.  Marketing"</formula>
    </cfRule>
    <cfRule type="expression" dxfId="2359" priority="17">
      <formula>$B23="L.  Ressources Humaines"</formula>
    </cfRule>
    <cfRule type="expression" dxfId="2358" priority="18">
      <formula>$B23="K.  Audit / Risques"</formula>
    </cfRule>
    <cfRule type="expression" dxfId="2357" priority="19">
      <formula>$B23="J.  Administration / Services Généraux"</formula>
    </cfRule>
    <cfRule type="expression" dxfId="2356" priority="20">
      <formula>$B23="I.  Immobilier"</formula>
    </cfRule>
    <cfRule type="expression" dxfId="2355" priority="21">
      <formula>$B23="H.  Finance / Contrôle de Gestion / Comptabilité"</formula>
    </cfRule>
    <cfRule type="expression" dxfId="2354" priority="22">
      <formula>$B23="G.  Achats"</formula>
    </cfRule>
    <cfRule type="expression" dxfId="2353" priority="23">
      <formula>$B23="F.  Entreprises"</formula>
    </cfRule>
    <cfRule type="expression" dxfId="2352" priority="24">
      <formula>$B23="E. Excellence opérationnelle  Banque de détail"</formula>
    </cfRule>
    <cfRule type="expression" dxfId="2351" priority="25">
      <formula>$B23="D. Excellence opérationnelle Expertise transverse"</formula>
    </cfRule>
    <cfRule type="expression" dxfId="2350" priority="26">
      <formula>$B23="C. Gestion des risques"</formula>
    </cfRule>
    <cfRule type="expression" dxfId="2349" priority="27">
      <formula>$B23="B. Vente, Conseil"</formula>
    </cfRule>
    <cfRule type="expression" dxfId="2348" priority="28">
      <formula>$B23="A. Accueil, orientation"</formula>
    </cfRule>
  </conditionalFormatting>
  <printOptions horizontalCentered="1"/>
  <pageMargins left="0.23622047244094491" right="0.23622047244094491" top="0.74803149606299213" bottom="0.74803149606299213" header="0" footer="0"/>
  <pageSetup paperSize="9" scale="71" orientation="portrait" r:id="rId1"/>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67">
    <tabColor theme="5" tint="0.59999389629810485"/>
    <pageSetUpPr fitToPage="1"/>
  </sheetPr>
  <dimension ref="A1:I30"/>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35312 - CONTROLEUR DE SITE II.3</v>
      </c>
      <c r="E4" s="271"/>
      <c r="F4" s="271"/>
      <c r="G4" s="272" t="str">
        <f ca="1">HYPERLINK("#Matrice!"&amp;ADDRESS(3,4+MATCH(D4,Matrice!$E$3:$AOP$3,0)),"Go")</f>
        <v>Go</v>
      </c>
    </row>
    <row r="5" spans="1:7" s="278" customFormat="1" ht="21" customHeight="1">
      <c r="A5" s="273"/>
      <c r="B5" s="274"/>
      <c r="C5" s="275" t="s">
        <v>403</v>
      </c>
      <c r="D5" s="276" t="str">
        <f ca="1">VLOOKUP($G$5,Répertoire_des_fonctions!$A$7:$E$780,2,0)</f>
        <v>IMMOBILIER</v>
      </c>
      <c r="E5" s="277"/>
      <c r="F5" s="276" t="s">
        <v>1986</v>
      </c>
      <c r="G5" s="276" t="str">
        <f ca="1">RIGHT(CELL("filename",A1),LEN(CELL("filename",A1))-SEARCH("]",CELL("filename",A1)))</f>
        <v>35312</v>
      </c>
    </row>
    <row r="6" spans="1:7" s="278" customFormat="1" ht="21" customHeight="1">
      <c r="A6" s="273"/>
      <c r="B6" s="274"/>
      <c r="C6" s="275" t="s">
        <v>404</v>
      </c>
      <c r="D6" s="276" t="str">
        <f ca="1">VLOOKUP($G$5,Répertoire_des_fonctions!$A$7:$E$780,3,0)</f>
        <v>PROFESSIONNEL DE LA GESTION DE PARC</v>
      </c>
      <c r="E6" s="277"/>
      <c r="F6" s="276" t="s">
        <v>1987</v>
      </c>
      <c r="G6" s="276" t="str">
        <f ca="1">VLOOKUP($G$5,Répertoire_des_fonctions!$A$7:$E$780,5,0)</f>
        <v>II.3</v>
      </c>
    </row>
    <row r="7" spans="1:7" s="248" customFormat="1" ht="9.75" customHeight="1">
      <c r="A7" s="268"/>
      <c r="B7" s="279"/>
      <c r="C7" s="662"/>
      <c r="D7" s="285"/>
      <c r="E7" s="282"/>
    </row>
    <row r="8" spans="1:7" s="248" customFormat="1" ht="21" customHeight="1">
      <c r="A8" s="268"/>
      <c r="B8" s="279"/>
      <c r="C8" s="414" t="s">
        <v>1988</v>
      </c>
      <c r="D8" s="270" t="s">
        <v>1991</v>
      </c>
      <c r="E8" s="276" t="s">
        <v>1989</v>
      </c>
      <c r="F8" s="271"/>
      <c r="G8" s="283"/>
    </row>
    <row r="9" spans="1:7" s="248" customFormat="1" ht="21" customHeight="1">
      <c r="A9" s="268"/>
      <c r="B9" s="279"/>
      <c r="C9" s="275" t="s">
        <v>2012</v>
      </c>
      <c r="D9" s="276"/>
      <c r="E9" s="276"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6.5" customHeight="1">
      <c r="A12" s="239" t="s">
        <v>959</v>
      </c>
      <c r="B12" s="240" t="s">
        <v>1982</v>
      </c>
      <c r="C12" s="241" t="s">
        <v>432</v>
      </c>
      <c r="D12" s="241" t="s">
        <v>431</v>
      </c>
      <c r="E12" s="241" t="s">
        <v>1997</v>
      </c>
      <c r="F12" s="300" t="s">
        <v>2056</v>
      </c>
      <c r="G12" s="242" t="s">
        <v>1984</v>
      </c>
    </row>
    <row r="13" spans="1:7" s="248" customFormat="1" ht="51">
      <c r="A13" s="244" t="s">
        <v>715</v>
      </c>
      <c r="B13" s="423" t="str">
        <f>IFERROR(VLOOKUP($A13,Référentiel_de_Compétences!$B$7:$E$700,2,0),"")</f>
        <v>C. Gestion des risques</v>
      </c>
      <c r="C13" s="670" t="s">
        <v>2243</v>
      </c>
      <c r="D13" s="670" t="s">
        <v>639</v>
      </c>
      <c r="E13" s="786" t="s">
        <v>1194</v>
      </c>
      <c r="F13" s="430" t="s">
        <v>1996</v>
      </c>
      <c r="G13" s="469"/>
    </row>
    <row r="14" spans="1:7" s="248" customFormat="1" ht="85">
      <c r="A14" s="244" t="s">
        <v>724</v>
      </c>
      <c r="B14" s="423" t="str">
        <f>IFERROR(VLOOKUP($A14,Référentiel_de_Compétences!$B$7:$E$700,2,0),"")</f>
        <v>D. Excellence opérationnelle Expertise transverse</v>
      </c>
      <c r="C14" s="671" t="s">
        <v>2146</v>
      </c>
      <c r="D14" s="671" t="s">
        <v>2255</v>
      </c>
      <c r="E14" s="787" t="s">
        <v>1222</v>
      </c>
      <c r="F14" s="432" t="s">
        <v>1996</v>
      </c>
      <c r="G14" s="470"/>
    </row>
    <row r="15" spans="1:7" s="248" customFormat="1" ht="102">
      <c r="A15" s="244" t="s">
        <v>725</v>
      </c>
      <c r="B15" s="423" t="str">
        <f>IFERROR(VLOOKUP($A15,Référentiel_de_Compétences!$B$7:$E$700,2,0),"")</f>
        <v>D. Excellence opérationnelle Expertise transverse</v>
      </c>
      <c r="C15" s="671" t="s">
        <v>2130</v>
      </c>
      <c r="D15" s="671" t="s">
        <v>2137</v>
      </c>
      <c r="E15" s="787" t="s">
        <v>1493</v>
      </c>
      <c r="F15" s="432" t="s">
        <v>1996</v>
      </c>
      <c r="G15" s="470"/>
    </row>
    <row r="16" spans="1:7" s="248" customFormat="1" ht="85">
      <c r="A16" s="244" t="s">
        <v>726</v>
      </c>
      <c r="B16" s="423" t="str">
        <f>IFERROR(VLOOKUP($A16,Référentiel_de_Compétences!$B$7:$E$700,2,0),"")</f>
        <v>D. Excellence opérationnelle Expertise transverse</v>
      </c>
      <c r="C16" s="671" t="s">
        <v>184</v>
      </c>
      <c r="D16" s="671" t="s">
        <v>2136</v>
      </c>
      <c r="E16" s="787" t="s">
        <v>1505</v>
      </c>
      <c r="F16" s="432" t="s">
        <v>1996</v>
      </c>
      <c r="G16" s="470"/>
    </row>
    <row r="17" spans="1:9" s="248" customFormat="1" ht="119">
      <c r="A17" s="244" t="s">
        <v>730</v>
      </c>
      <c r="B17" s="423" t="str">
        <f>IFERROR(VLOOKUP($A17,Référentiel_de_Compétences!$B$7:$E$700,2,0),"")</f>
        <v>D. Excellence opérationnelle Expertise transverse</v>
      </c>
      <c r="C17" s="671" t="s">
        <v>31</v>
      </c>
      <c r="D17" s="671" t="s">
        <v>2132</v>
      </c>
      <c r="E17" s="787" t="s">
        <v>1138</v>
      </c>
      <c r="F17" s="432" t="s">
        <v>1996</v>
      </c>
      <c r="G17" s="470"/>
    </row>
    <row r="18" spans="1:9" s="248" customFormat="1" ht="34">
      <c r="A18" s="244" t="s">
        <v>894</v>
      </c>
      <c r="B18" s="423" t="str">
        <f>IFERROR(VLOOKUP($A18,Référentiel_de_Compétences!$B$7:$E$700,2,0),"")</f>
        <v>X. Digital</v>
      </c>
      <c r="C18" s="671" t="s">
        <v>30</v>
      </c>
      <c r="D18" s="671" t="s">
        <v>2217</v>
      </c>
      <c r="E18" s="787" t="s">
        <v>1132</v>
      </c>
      <c r="F18" s="432" t="s">
        <v>1996</v>
      </c>
      <c r="G18" s="470"/>
    </row>
    <row r="19" spans="1:9" s="248" customFormat="1" ht="68">
      <c r="A19" s="244" t="s">
        <v>904</v>
      </c>
      <c r="B19" s="423" t="str">
        <f>IFERROR(VLOOKUP($A19,Référentiel_de_Compétences!$B$7:$E$700,2,0),"")</f>
        <v>Y. Compétences comportementales</v>
      </c>
      <c r="C19" s="671" t="s">
        <v>2129</v>
      </c>
      <c r="D19" s="671" t="s">
        <v>2134</v>
      </c>
      <c r="E19" s="787" t="s">
        <v>1481</v>
      </c>
      <c r="F19" s="432" t="s">
        <v>1996</v>
      </c>
      <c r="G19" s="470"/>
    </row>
    <row r="20" spans="1:9" s="248" customFormat="1" ht="68">
      <c r="A20" s="244" t="s">
        <v>909</v>
      </c>
      <c r="B20" s="423" t="str">
        <f>IFERROR(VLOOKUP($A20,Référentiel_de_Compétences!$B$7:$E$700,2,0),"")</f>
        <v>Y. Compétences comportementales</v>
      </c>
      <c r="C20" s="671" t="s">
        <v>181</v>
      </c>
      <c r="D20" s="671" t="s">
        <v>2135</v>
      </c>
      <c r="E20" s="787" t="s">
        <v>1487</v>
      </c>
      <c r="F20" s="432" t="s">
        <v>1996</v>
      </c>
      <c r="G20" s="470"/>
    </row>
    <row r="21" spans="1:9" s="248" customFormat="1" ht="85">
      <c r="A21" s="244" t="s">
        <v>910</v>
      </c>
      <c r="B21" s="423" t="str">
        <f>IFERROR(VLOOKUP($A21,Référentiel_de_Compétences!$B$7:$E$700,2,0),"")</f>
        <v>Y. Compétences comportementales</v>
      </c>
      <c r="C21" s="671" t="s">
        <v>2225</v>
      </c>
      <c r="D21" s="671" t="s">
        <v>2226</v>
      </c>
      <c r="E21" s="787" t="s">
        <v>1188</v>
      </c>
      <c r="F21" s="432" t="s">
        <v>1996</v>
      </c>
      <c r="G21" s="470"/>
    </row>
    <row r="22" spans="1:9" s="248" customFormat="1" ht="52" thickBot="1">
      <c r="A22" s="244" t="s">
        <v>913</v>
      </c>
      <c r="B22" s="423" t="str">
        <f>IFERROR(VLOOKUP($A22,Référentiel_de_Compétences!$B$7:$E$700,2,0),"")</f>
        <v>Y. Compétences comportementales</v>
      </c>
      <c r="C22" s="672" t="s">
        <v>2207</v>
      </c>
      <c r="D22" s="672" t="s">
        <v>2257</v>
      </c>
      <c r="E22" s="788" t="s">
        <v>2208</v>
      </c>
      <c r="F22" s="434" t="s">
        <v>1996</v>
      </c>
      <c r="G22" s="471"/>
    </row>
    <row r="23" spans="1:9" ht="27.75" customHeight="1">
      <c r="C23" s="387" t="s">
        <v>1992</v>
      </c>
      <c r="D23" s="769"/>
      <c r="E23" s="389"/>
      <c r="F23" s="387" t="s">
        <v>1992</v>
      </c>
      <c r="G23" s="390"/>
    </row>
    <row r="24" spans="1:9" s="210" customFormat="1">
      <c r="A24" s="207"/>
      <c r="B24" s="208"/>
      <c r="C24" s="260" t="s">
        <v>1993</v>
      </c>
      <c r="D24" s="285"/>
      <c r="E24" s="379"/>
      <c r="F24" s="260" t="s">
        <v>1995</v>
      </c>
      <c r="G24" s="207"/>
      <c r="H24" s="207"/>
      <c r="I24" s="207"/>
    </row>
    <row r="25" spans="1:9" s="210" customFormat="1">
      <c r="A25" s="207"/>
      <c r="B25" s="208"/>
      <c r="C25" s="669" t="s">
        <v>1994</v>
      </c>
      <c r="D25" s="285"/>
      <c r="E25" s="379"/>
      <c r="F25" s="262" t="s">
        <v>1994</v>
      </c>
      <c r="G25" s="207"/>
      <c r="H25" s="207"/>
      <c r="I25" s="207"/>
    </row>
    <row r="26" spans="1:9" s="210" customFormat="1">
      <c r="A26" s="207"/>
      <c r="B26" s="208"/>
      <c r="C26" s="279"/>
      <c r="D26" s="285"/>
      <c r="E26" s="379"/>
      <c r="F26" s="207"/>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sheetData>
  <sheetProtection algorithmName="SHA-512" hashValue="yqCJct9h4rX+wJZ0Qq+zmweoonQIqUHXUWP2TLPPcqG52ApM57wTGe1NtfGF2ImV60vG0ECv2uas4JQUHkU9Dg==" saltValue="JczyZCP2rj9UfrElyMrHgA==" spinCount="100000" sheet="1" objects="1" scenarios="1"/>
  <autoFilter ref="A12:G22" xr:uid="{00000000-0009-0000-0000-00005F000000}"/>
  <mergeCells count="1">
    <mergeCell ref="C11:G11"/>
  </mergeCells>
  <conditionalFormatting sqref="C4 C7">
    <cfRule type="containsText" dxfId="2347" priority="50" operator="containsText" text="Choisie">
      <formula>NOT(ISERROR(SEARCH("Choisie",C4)))</formula>
    </cfRule>
    <cfRule type="containsText" dxfId="2346" priority="51" operator="containsText" text="clé">
      <formula>NOT(ISERROR(SEARCH("clé",C4)))</formula>
    </cfRule>
    <cfRule type="containsText" dxfId="2345" priority="52" operator="containsText" text="UTILE">
      <formula>NOT(ISERROR(SEARCH("UTILE",C4)))</formula>
    </cfRule>
  </conditionalFormatting>
  <conditionalFormatting sqref="B13:B22 B23:C70">
    <cfRule type="expression" dxfId="2344" priority="32">
      <formula>$B13="Z. Compétences Managériales"</formula>
    </cfRule>
    <cfRule type="expression" dxfId="2343" priority="33">
      <formula>$B13="Y. Compétences comportementales"</formula>
    </cfRule>
    <cfRule type="expression" dxfId="2342" priority="34">
      <formula>$B13="X. Digital"</formula>
    </cfRule>
    <cfRule type="expression" dxfId="2341" priority="35">
      <formula>$B13="P.  Projet"</formula>
    </cfRule>
    <cfRule type="expression" dxfId="2340" priority="36">
      <formula>$B13="O.  Communication"</formula>
    </cfRule>
    <cfRule type="expression" dxfId="2339" priority="37">
      <formula>$B13="N .  Système d'informations"</formula>
    </cfRule>
    <cfRule type="expression" dxfId="2338" priority="38">
      <formula>$B13="M.  Marketing"</formula>
    </cfRule>
    <cfRule type="expression" dxfId="2337" priority="39">
      <formula>$B13="L.  Ressources Humaines"</formula>
    </cfRule>
    <cfRule type="expression" dxfId="2336" priority="40">
      <formula>$B13="K.  Audit / Risques"</formula>
    </cfRule>
    <cfRule type="expression" dxfId="2335" priority="41">
      <formula>$B13="J.  Administration / Services Généraux"</formula>
    </cfRule>
    <cfRule type="expression" dxfId="2334" priority="42">
      <formula>$B13="I.  Immobilier"</formula>
    </cfRule>
    <cfRule type="expression" dxfId="2333" priority="43">
      <formula>$B13="H.  Finance / Contrôle de Gestion / Comptabilité"</formula>
    </cfRule>
    <cfRule type="expression" dxfId="2332" priority="44">
      <formula>$B13="G.  Achats"</formula>
    </cfRule>
    <cfRule type="expression" dxfId="2331" priority="45">
      <formula>$B13="F.  Entreprises"</formula>
    </cfRule>
    <cfRule type="expression" dxfId="2330" priority="46">
      <formula>$B13="E. Excellence opérationnelle  Banque de détail"</formula>
    </cfRule>
    <cfRule type="expression" dxfId="2329" priority="47">
      <formula>$B13="D. Excellence opérationnelle Expertise transverse"</formula>
    </cfRule>
    <cfRule type="expression" dxfId="2328" priority="48">
      <formula>$B13="C. Gestion des risques"</formula>
    </cfRule>
    <cfRule type="expression" dxfId="2327" priority="49">
      <formula>$B13="B. Vente, Conseil"</formula>
    </cfRule>
    <cfRule type="expression" dxfId="2326" priority="53">
      <formula>$B13="A. Accueil, orientation"</formula>
    </cfRule>
  </conditionalFormatting>
  <conditionalFormatting sqref="C8 C10">
    <cfRule type="containsText" dxfId="2325" priority="29" operator="containsText" text="Choisie">
      <formula>NOT(ISERROR(SEARCH("Choisie",C8)))</formula>
    </cfRule>
    <cfRule type="containsText" dxfId="2324" priority="30" operator="containsText" text="clé">
      <formula>NOT(ISERROR(SEARCH("clé",C8)))</formula>
    </cfRule>
    <cfRule type="containsText" dxfId="2323" priority="31" operator="containsText" text="UTILE">
      <formula>NOT(ISERROR(SEARCH("UTILE",C8)))</formula>
    </cfRule>
  </conditionalFormatting>
  <conditionalFormatting sqref="F23:F25">
    <cfRule type="expression" dxfId="2322" priority="10">
      <formula>$B23="Z. Compétences Managériales"</formula>
    </cfRule>
    <cfRule type="expression" dxfId="2321" priority="11">
      <formula>$B23="Y. Compétences comportementales"</formula>
    </cfRule>
    <cfRule type="expression" dxfId="2320" priority="12">
      <formula>$B23="X. Digital"</formula>
    </cfRule>
    <cfRule type="expression" dxfId="2319" priority="13">
      <formula>$B23="P.  Projet"</formula>
    </cfRule>
    <cfRule type="expression" dxfId="2318" priority="14">
      <formula>$B23="O.  Communication"</formula>
    </cfRule>
    <cfRule type="expression" dxfId="2317" priority="15">
      <formula>$B23="N .  Système d'informations"</formula>
    </cfRule>
    <cfRule type="expression" dxfId="2316" priority="16">
      <formula>$B23="M.  Marketing"</formula>
    </cfRule>
    <cfRule type="expression" dxfId="2315" priority="17">
      <formula>$B23="L.  Ressources Humaines"</formula>
    </cfRule>
    <cfRule type="expression" dxfId="2314" priority="18">
      <formula>$B23="K.  Audit / Risques"</formula>
    </cfRule>
    <cfRule type="expression" dxfId="2313" priority="19">
      <formula>$B23="J.  Administration / Services Généraux"</formula>
    </cfRule>
    <cfRule type="expression" dxfId="2312" priority="20">
      <formula>$B23="I.  Immobilier"</formula>
    </cfRule>
    <cfRule type="expression" dxfId="2311" priority="21">
      <formula>$B23="H.  Finance / Contrôle de Gestion / Comptabilité"</formula>
    </cfRule>
    <cfRule type="expression" dxfId="2310" priority="22">
      <formula>$B23="G.  Achats"</formula>
    </cfRule>
    <cfRule type="expression" dxfId="2309" priority="23">
      <formula>$B23="F.  Entreprises"</formula>
    </cfRule>
    <cfRule type="expression" dxfId="2308" priority="24">
      <formula>$B23="E. Excellence opérationnelle  Banque de détail"</formula>
    </cfRule>
    <cfRule type="expression" dxfId="2307" priority="25">
      <formula>$B23="D. Excellence opérationnelle Expertise transverse"</formula>
    </cfRule>
    <cfRule type="expression" dxfId="2306" priority="26">
      <formula>$B23="C. Gestion des risques"</formula>
    </cfRule>
    <cfRule type="expression" dxfId="2305" priority="27">
      <formula>$B23="B. Vente, Conseil"</formula>
    </cfRule>
    <cfRule type="expression" dxfId="2304" priority="28">
      <formula>$B23="A. Accueil, orientation"</formula>
    </cfRule>
  </conditionalFormatting>
  <printOptions horizontalCentered="1"/>
  <pageMargins left="0.23622047244094491" right="0.23622047244094491" top="0.74803149606299213" bottom="0.74803149606299213" header="0" footer="0"/>
  <pageSetup paperSize="9" scale="69" orientation="portrait" r:id="rId1"/>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Feuil68">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35395 - GESTIONNAIRE ADMINISTRATIF ET DOCUMENTAIRE II.3</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35395</v>
      </c>
    </row>
    <row r="6" spans="1:7" s="278" customFormat="1" ht="21" customHeight="1">
      <c r="A6" s="273"/>
      <c r="B6" s="274"/>
      <c r="C6" s="275" t="s">
        <v>404</v>
      </c>
      <c r="D6" s="276" t="str">
        <f ca="1">VLOOKUP($G$5,Répertoire_des_fonctions!$A$7:$E$780,3,0)</f>
        <v>GESTIONNAIRE ADMINISTRATIF ET DOCUMENTAIRE</v>
      </c>
      <c r="E6" s="277"/>
      <c r="F6" s="276" t="s">
        <v>1987</v>
      </c>
      <c r="G6" s="276" t="str">
        <f ca="1">VLOOKUP($G$5,Répertoire_des_fonctions!$A$7:$E$780,5,0)</f>
        <v>II.3</v>
      </c>
    </row>
    <row r="7" spans="1:7" s="248" customFormat="1" ht="5.25" customHeight="1">
      <c r="A7" s="268"/>
      <c r="B7" s="279"/>
      <c r="C7" s="284"/>
      <c r="D7" s="285"/>
      <c r="E7" s="282"/>
    </row>
    <row r="8" spans="1:7" s="248" customFormat="1" ht="17.25" customHeight="1">
      <c r="A8" s="268"/>
      <c r="B8" s="279"/>
      <c r="C8" s="269" t="s">
        <v>1988</v>
      </c>
      <c r="D8" s="270" t="s">
        <v>1991</v>
      </c>
      <c r="E8" s="375" t="s">
        <v>1989</v>
      </c>
      <c r="F8" s="271"/>
      <c r="G8" s="283"/>
    </row>
    <row r="9" spans="1:7" s="248" customFormat="1" ht="17.25" customHeight="1">
      <c r="A9" s="268"/>
      <c r="B9" s="279"/>
      <c r="C9" s="275" t="s">
        <v>2012</v>
      </c>
      <c r="D9" s="276"/>
      <c r="E9" s="375"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53" customHeight="1">
      <c r="A12" s="426" t="s">
        <v>959</v>
      </c>
      <c r="B12" s="427" t="s">
        <v>1982</v>
      </c>
      <c r="C12" s="241" t="s">
        <v>432</v>
      </c>
      <c r="D12" s="241" t="s">
        <v>431</v>
      </c>
      <c r="E12" s="241" t="s">
        <v>1997</v>
      </c>
      <c r="F12" s="300" t="s">
        <v>2056</v>
      </c>
      <c r="G12" s="242" t="s">
        <v>1984</v>
      </c>
    </row>
    <row r="13" spans="1:7" s="243" customFormat="1" ht="51">
      <c r="A13" s="447"/>
      <c r="B13" s="447"/>
      <c r="C13" s="670" t="s">
        <v>2177</v>
      </c>
      <c r="D13" s="670" t="s">
        <v>2219</v>
      </c>
      <c r="E13" s="670" t="s">
        <v>1511</v>
      </c>
      <c r="F13" s="430" t="s">
        <v>1996</v>
      </c>
      <c r="G13" s="431"/>
    </row>
    <row r="14" spans="1:7" s="243" customFormat="1" ht="51">
      <c r="A14" s="441"/>
      <c r="B14" s="441"/>
      <c r="C14" s="671" t="s">
        <v>186</v>
      </c>
      <c r="D14" s="671" t="s">
        <v>2235</v>
      </c>
      <c r="E14" s="671" t="s">
        <v>1517</v>
      </c>
      <c r="F14" s="432" t="s">
        <v>1996</v>
      </c>
      <c r="G14" s="433"/>
    </row>
    <row r="15" spans="1:7" s="243" customFormat="1" ht="102">
      <c r="A15" s="441"/>
      <c r="B15" s="441"/>
      <c r="C15" s="671" t="s">
        <v>2130</v>
      </c>
      <c r="D15" s="671" t="s">
        <v>2137</v>
      </c>
      <c r="E15" s="671" t="s">
        <v>1493</v>
      </c>
      <c r="F15" s="432" t="s">
        <v>1996</v>
      </c>
      <c r="G15" s="433"/>
    </row>
    <row r="16" spans="1:7" s="243" customFormat="1" ht="85">
      <c r="A16" s="441"/>
      <c r="B16" s="441"/>
      <c r="C16" s="671" t="s">
        <v>184</v>
      </c>
      <c r="D16" s="671" t="s">
        <v>2136</v>
      </c>
      <c r="E16" s="671" t="s">
        <v>1505</v>
      </c>
      <c r="F16" s="432" t="s">
        <v>1996</v>
      </c>
      <c r="G16" s="433"/>
    </row>
    <row r="17" spans="1:9" s="243" customFormat="1" ht="34">
      <c r="A17" s="441"/>
      <c r="B17" s="441"/>
      <c r="C17" s="671" t="s">
        <v>30</v>
      </c>
      <c r="D17" s="671" t="s">
        <v>2217</v>
      </c>
      <c r="E17" s="671" t="s">
        <v>1132</v>
      </c>
      <c r="F17" s="432" t="s">
        <v>1996</v>
      </c>
      <c r="G17" s="433"/>
    </row>
    <row r="18" spans="1:9" s="243" customFormat="1" ht="68">
      <c r="A18" s="441"/>
      <c r="B18" s="441"/>
      <c r="C18" s="671" t="s">
        <v>2129</v>
      </c>
      <c r="D18" s="671" t="s">
        <v>2134</v>
      </c>
      <c r="E18" s="671" t="s">
        <v>1481</v>
      </c>
      <c r="F18" s="432" t="s">
        <v>1996</v>
      </c>
      <c r="G18" s="433"/>
    </row>
    <row r="19" spans="1:9" s="243" customFormat="1" ht="68">
      <c r="A19" s="441"/>
      <c r="B19" s="441"/>
      <c r="C19" s="671" t="s">
        <v>181</v>
      </c>
      <c r="D19" s="671" t="s">
        <v>2135</v>
      </c>
      <c r="E19" s="671" t="s">
        <v>1487</v>
      </c>
      <c r="F19" s="432" t="s">
        <v>1996</v>
      </c>
      <c r="G19" s="433"/>
    </row>
    <row r="20" spans="1:9" s="243" customFormat="1" ht="85">
      <c r="A20" s="441"/>
      <c r="B20" s="441"/>
      <c r="C20" s="671" t="s">
        <v>183</v>
      </c>
      <c r="D20" s="671" t="s">
        <v>2242</v>
      </c>
      <c r="E20" s="671" t="s">
        <v>1499</v>
      </c>
      <c r="F20" s="432" t="s">
        <v>1996</v>
      </c>
      <c r="G20" s="433"/>
    </row>
    <row r="21" spans="1:9" s="243" customFormat="1" ht="51">
      <c r="A21" s="441"/>
      <c r="B21" s="441"/>
      <c r="C21" s="671" t="s">
        <v>2128</v>
      </c>
      <c r="D21" s="671" t="s">
        <v>2133</v>
      </c>
      <c r="E21" s="671" t="s">
        <v>1442</v>
      </c>
      <c r="F21" s="432" t="s">
        <v>1996</v>
      </c>
      <c r="G21" s="433"/>
    </row>
    <row r="22" spans="1:9" s="243" customFormat="1" ht="85">
      <c r="A22" s="448"/>
      <c r="B22" s="448"/>
      <c r="C22" s="672" t="s">
        <v>2172</v>
      </c>
      <c r="D22" s="672" t="s">
        <v>2173</v>
      </c>
      <c r="E22" s="672" t="s">
        <v>1470</v>
      </c>
      <c r="F22" s="434" t="s">
        <v>1996</v>
      </c>
      <c r="G22" s="435"/>
    </row>
    <row r="23" spans="1:9" ht="27.75" customHeight="1">
      <c r="C23" s="260" t="s">
        <v>1992</v>
      </c>
      <c r="D23" s="483"/>
      <c r="E23" s="484"/>
      <c r="F23" s="260" t="s">
        <v>1992</v>
      </c>
      <c r="G23" s="301"/>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BsFmeSdXoOwy8CRIzadRFMfAleTTe6W1Ly8c9XKGUxm9UapeqUJXy+8IM0Iovs3Cjh+hxAWewPhB3G83X8mZqg==" saltValue="RGov4eZKzYD0NEa9ljrCPQ==" spinCount="100000" sheet="1" objects="1" scenarios="1"/>
  <autoFilter ref="A12:G22" xr:uid="{00000000-0009-0000-0000-000060000000}"/>
  <mergeCells count="1">
    <mergeCell ref="C11:G11"/>
  </mergeCells>
  <conditionalFormatting sqref="C4 C7">
    <cfRule type="containsText" dxfId="2303" priority="50" operator="containsText" text="Choisie">
      <formula>NOT(ISERROR(SEARCH("Choisie",C4)))</formula>
    </cfRule>
    <cfRule type="containsText" dxfId="2302" priority="51" operator="containsText" text="clé">
      <formula>NOT(ISERROR(SEARCH("clé",C4)))</formula>
    </cfRule>
    <cfRule type="containsText" dxfId="2301" priority="52" operator="containsText" text="UTILE">
      <formula>NOT(ISERROR(SEARCH("UTILE",C4)))</formula>
    </cfRule>
  </conditionalFormatting>
  <conditionalFormatting sqref="B23:C70">
    <cfRule type="expression" dxfId="2300" priority="32">
      <formula>$B23="Z. Compétences Managériales"</formula>
    </cfRule>
    <cfRule type="expression" dxfId="2299" priority="33">
      <formula>$B23="Y. Compétences comportementales"</formula>
    </cfRule>
    <cfRule type="expression" dxfId="2298" priority="34">
      <formula>$B23="X. Digital"</formula>
    </cfRule>
    <cfRule type="expression" dxfId="2297" priority="35">
      <formula>$B23="P.  Projet"</formula>
    </cfRule>
    <cfRule type="expression" dxfId="2296" priority="36">
      <formula>$B23="O.  Communication"</formula>
    </cfRule>
    <cfRule type="expression" dxfId="2295" priority="37">
      <formula>$B23="N .  Système d'informations"</formula>
    </cfRule>
    <cfRule type="expression" dxfId="2294" priority="38">
      <formula>$B23="M.  Marketing"</formula>
    </cfRule>
    <cfRule type="expression" dxfId="2293" priority="39">
      <formula>$B23="L.  Ressources Humaines"</formula>
    </cfRule>
    <cfRule type="expression" dxfId="2292" priority="40">
      <formula>$B23="K.  Audit / Risques"</formula>
    </cfRule>
    <cfRule type="expression" dxfId="2291" priority="41">
      <formula>$B23="J.  Administration / Services Généraux"</formula>
    </cfRule>
    <cfRule type="expression" dxfId="2290" priority="42">
      <formula>$B23="I.  Immobilier"</formula>
    </cfRule>
    <cfRule type="expression" dxfId="2289" priority="43">
      <formula>$B23="H.  Finance / Contrôle de Gestion / Comptabilité"</formula>
    </cfRule>
    <cfRule type="expression" dxfId="2288" priority="44">
      <formula>$B23="G.  Achats"</formula>
    </cfRule>
    <cfRule type="expression" dxfId="2287" priority="45">
      <formula>$B23="F.  Entreprises"</formula>
    </cfRule>
    <cfRule type="expression" dxfId="2286" priority="46">
      <formula>$B23="E. Excellence opérationnelle  Banque de détail"</formula>
    </cfRule>
    <cfRule type="expression" dxfId="2285" priority="47">
      <formula>$B23="D. Excellence opérationnelle Expertise transverse"</formula>
    </cfRule>
    <cfRule type="expression" dxfId="2284" priority="48">
      <formula>$B23="C. Gestion des risques"</formula>
    </cfRule>
    <cfRule type="expression" dxfId="2283" priority="49">
      <formula>$B23="B. Vente, Conseil"</formula>
    </cfRule>
    <cfRule type="expression" dxfId="2282" priority="53">
      <formula>$B23="A. Accueil, orientation"</formula>
    </cfRule>
  </conditionalFormatting>
  <conditionalFormatting sqref="C8 C10">
    <cfRule type="containsText" dxfId="2281" priority="29" operator="containsText" text="Choisie">
      <formula>NOT(ISERROR(SEARCH("Choisie",C8)))</formula>
    </cfRule>
    <cfRule type="containsText" dxfId="2280" priority="30" operator="containsText" text="clé">
      <formula>NOT(ISERROR(SEARCH("clé",C8)))</formula>
    </cfRule>
    <cfRule type="containsText" dxfId="2279" priority="31" operator="containsText" text="UTILE">
      <formula>NOT(ISERROR(SEARCH("UTILE",C8)))</formula>
    </cfRule>
  </conditionalFormatting>
  <conditionalFormatting sqref="F23:F25">
    <cfRule type="expression" dxfId="2278" priority="10">
      <formula>$B23="Z. Compétences Managériales"</formula>
    </cfRule>
    <cfRule type="expression" dxfId="2277" priority="11">
      <formula>$B23="Y. Compétences comportementales"</formula>
    </cfRule>
    <cfRule type="expression" dxfId="2276" priority="12">
      <formula>$B23="X. Digital"</formula>
    </cfRule>
    <cfRule type="expression" dxfId="2275" priority="13">
      <formula>$B23="P.  Projet"</formula>
    </cfRule>
    <cfRule type="expression" dxfId="2274" priority="14">
      <formula>$B23="O.  Communication"</formula>
    </cfRule>
    <cfRule type="expression" dxfId="2273" priority="15">
      <formula>$B23="N .  Système d'informations"</formula>
    </cfRule>
    <cfRule type="expression" dxfId="2272" priority="16">
      <formula>$B23="M.  Marketing"</formula>
    </cfRule>
    <cfRule type="expression" dxfId="2271" priority="17">
      <formula>$B23="L.  Ressources Humaines"</formula>
    </cfRule>
    <cfRule type="expression" dxfId="2270" priority="18">
      <formula>$B23="K.  Audit / Risques"</formula>
    </cfRule>
    <cfRule type="expression" dxfId="2269" priority="19">
      <formula>$B23="J.  Administration / Services Généraux"</formula>
    </cfRule>
    <cfRule type="expression" dxfId="2268" priority="20">
      <formula>$B23="I.  Immobilier"</formula>
    </cfRule>
    <cfRule type="expression" dxfId="2267" priority="21">
      <formula>$B23="H.  Finance / Contrôle de Gestion / Comptabilité"</formula>
    </cfRule>
    <cfRule type="expression" dxfId="2266" priority="22">
      <formula>$B23="G.  Achats"</formula>
    </cfRule>
    <cfRule type="expression" dxfId="2265" priority="23">
      <formula>$B23="F.  Entreprises"</formula>
    </cfRule>
    <cfRule type="expression" dxfId="2264" priority="24">
      <formula>$B23="E. Excellence opérationnelle  Banque de détail"</formula>
    </cfRule>
    <cfRule type="expression" dxfId="2263" priority="25">
      <formula>$B23="D. Excellence opérationnelle Expertise transverse"</formula>
    </cfRule>
    <cfRule type="expression" dxfId="2262" priority="26">
      <formula>$B23="C. Gestion des risques"</formula>
    </cfRule>
    <cfRule type="expression" dxfId="2261" priority="27">
      <formula>$B23="B. Vente, Conseil"</formula>
    </cfRule>
    <cfRule type="expression" dxfId="2260" priority="28">
      <formula>$B23="A. Accueil, orientation"</formula>
    </cfRule>
  </conditionalFormatting>
  <printOptions horizontalCentered="1"/>
  <pageMargins left="0.23622047244094491" right="0.23622047244094491" top="0.74803149606299213" bottom="0.74803149606299213" header="0" footer="0"/>
  <pageSetup paperSize="9" scale="73" orientation="portrait" r:id="rId1"/>
  <drawing r:id="rId2"/>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Feuil69">
    <tabColor theme="5" tint="0.59999389629810485"/>
    <pageSetUpPr fitToPage="1"/>
  </sheetPr>
  <dimension ref="A1:I30"/>
  <sheetViews>
    <sheetView showGridLines="0" topLeftCell="C1" zoomScale="90" zoomScaleNormal="90" workbookViewId="0">
      <selection activeCell="D13" sqref="D13"/>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08" customWidth="1" collapsed="1"/>
    <col min="4" max="4" width="77.33203125" style="207" customWidth="1"/>
    <col min="5" max="5" width="9.5" style="210" customWidth="1"/>
    <col min="6" max="7" width="12.83203125" style="207" customWidth="1"/>
    <col min="8" max="16384" width="11.5" style="207"/>
  </cols>
  <sheetData>
    <row r="1" spans="1:7" ht="21">
      <c r="D1" s="209" t="s">
        <v>1983</v>
      </c>
    </row>
    <row r="2" spans="1:7" ht="24">
      <c r="D2" s="211" t="s">
        <v>2051</v>
      </c>
    </row>
    <row r="3" spans="1:7" ht="18" customHeight="1">
      <c r="D3" s="212"/>
    </row>
    <row r="4" spans="1:7" s="248" customFormat="1" ht="21" customHeight="1">
      <c r="A4" s="268"/>
      <c r="B4" s="231"/>
      <c r="C4" s="269" t="s">
        <v>1985</v>
      </c>
      <c r="D4" s="270" t="str">
        <f ca="1">VLOOKUP($G$5,Répertoire_des_fonctions!$A$7:$E$780,4,0)</f>
        <v>35355 - GESTIONNAIRE LOGISTIQUE II.3</v>
      </c>
      <c r="E4" s="271"/>
      <c r="F4" s="271"/>
      <c r="G4" s="272" t="str">
        <f ca="1">HYPERLINK("#Matrice!"&amp;ADDRESS(3,4+MATCH(D4,Matrice!$E$3:$AOP$3,0)),"Go")</f>
        <v>Go</v>
      </c>
    </row>
    <row r="5" spans="1:7" s="278" customFormat="1" ht="21" customHeight="1">
      <c r="A5" s="273"/>
      <c r="B5" s="274"/>
      <c r="C5" s="275" t="s">
        <v>403</v>
      </c>
      <c r="D5" s="276" t="str">
        <f ca="1">VLOOKUP($G$5,Répertoire_des_fonctions!$A$7:$E$780,2,0)</f>
        <v>ADMINISTRATION SERVICES GENERAUX</v>
      </c>
      <c r="E5" s="277"/>
      <c r="F5" s="276" t="s">
        <v>1986</v>
      </c>
      <c r="G5" s="276" t="str">
        <f ca="1">RIGHT(CELL("filename",A1),LEN(CELL("filename",A1))-SEARCH("]",CELL("filename",A1)))</f>
        <v>35355</v>
      </c>
    </row>
    <row r="6" spans="1:7" s="278" customFormat="1" ht="21" customHeight="1">
      <c r="A6" s="273"/>
      <c r="B6" s="274"/>
      <c r="C6" s="275" t="s">
        <v>404</v>
      </c>
      <c r="D6" s="276" t="str">
        <f ca="1">VLOOKUP($G$5,Répertoire_des_fonctions!$A$7:$E$780,3,0)</f>
        <v>TECHNICIEN SERVICES GENERAUX</v>
      </c>
      <c r="E6" s="277"/>
      <c r="F6" s="276" t="s">
        <v>1987</v>
      </c>
      <c r="G6" s="276" t="str">
        <f ca="1">VLOOKUP($G$5,Répertoire_des_fonctions!$A$7:$E$780,5,0)</f>
        <v>II.3</v>
      </c>
    </row>
    <row r="7" spans="1:7" s="248" customFormat="1" ht="8.25" customHeight="1">
      <c r="A7" s="268"/>
      <c r="B7" s="279"/>
      <c r="C7" s="284"/>
      <c r="D7" s="285"/>
      <c r="E7" s="282"/>
    </row>
    <row r="8" spans="1:7" s="248" customFormat="1" ht="19.5" customHeight="1">
      <c r="A8" s="268"/>
      <c r="B8" s="279"/>
      <c r="C8" s="269" t="s">
        <v>1988</v>
      </c>
      <c r="D8" s="270" t="s">
        <v>1991</v>
      </c>
      <c r="E8" s="276" t="s">
        <v>1989</v>
      </c>
      <c r="F8" s="271"/>
      <c r="G8" s="283"/>
    </row>
    <row r="9" spans="1:7" s="248" customFormat="1" ht="19.5" customHeight="1">
      <c r="A9" s="268"/>
      <c r="B9" s="279"/>
      <c r="C9" s="275" t="s">
        <v>2012</v>
      </c>
      <c r="D9" s="276"/>
      <c r="E9" s="276" t="s">
        <v>1990</v>
      </c>
      <c r="F9" s="277"/>
      <c r="G9" s="277"/>
    </row>
    <row r="10" spans="1:7" s="236" customFormat="1" ht="6.75" customHeight="1">
      <c r="A10" s="230"/>
      <c r="B10" s="231"/>
      <c r="C10" s="232"/>
      <c r="D10" s="233"/>
      <c r="E10" s="233"/>
      <c r="F10" s="234"/>
      <c r="G10" s="235"/>
    </row>
    <row r="11" spans="1:7" s="237" customFormat="1" ht="27.75" customHeight="1">
      <c r="B11" s="238"/>
      <c r="C11" s="1011" t="s">
        <v>1998</v>
      </c>
      <c r="D11" s="1011"/>
      <c r="E11" s="1011"/>
      <c r="F11" s="1011"/>
      <c r="G11" s="1011"/>
    </row>
    <row r="12" spans="1:7" s="243" customFormat="1" ht="60" customHeight="1">
      <c r="A12" s="239" t="s">
        <v>959</v>
      </c>
      <c r="B12" s="240" t="s">
        <v>1982</v>
      </c>
      <c r="C12" s="264" t="s">
        <v>432</v>
      </c>
      <c r="D12" s="264" t="s">
        <v>431</v>
      </c>
      <c r="E12" s="264" t="s">
        <v>1997</v>
      </c>
      <c r="F12" s="300" t="s">
        <v>2056</v>
      </c>
      <c r="G12" s="242" t="s">
        <v>1984</v>
      </c>
    </row>
    <row r="13" spans="1:7" s="248" customFormat="1" ht="51">
      <c r="A13" s="244" t="s">
        <v>724</v>
      </c>
      <c r="B13" s="423" t="str">
        <f>IFERROR(VLOOKUP($A13,Référentiel_de_Compétences!$B$7:$E$700,2,0),"")</f>
        <v>D. Excellence opérationnelle Expertise transverse</v>
      </c>
      <c r="C13" s="670" t="s">
        <v>2177</v>
      </c>
      <c r="D13" s="670" t="s">
        <v>2219</v>
      </c>
      <c r="E13" s="670" t="s">
        <v>1511</v>
      </c>
      <c r="F13" s="430" t="s">
        <v>1996</v>
      </c>
      <c r="G13" s="469"/>
    </row>
    <row r="14" spans="1:7" s="248" customFormat="1" ht="51">
      <c r="A14" s="244" t="s">
        <v>729</v>
      </c>
      <c r="B14" s="423" t="str">
        <f>IFERROR(VLOOKUP($A14,Référentiel_de_Compétences!$B$7:$E$700,2,0),"")</f>
        <v>D. Excellence opérationnelle Expertise transverse</v>
      </c>
      <c r="C14" s="671" t="s">
        <v>2243</v>
      </c>
      <c r="D14" s="671" t="s">
        <v>639</v>
      </c>
      <c r="E14" s="671" t="s">
        <v>1194</v>
      </c>
      <c r="F14" s="432" t="s">
        <v>1996</v>
      </c>
      <c r="G14" s="470"/>
    </row>
    <row r="15" spans="1:7" s="248" customFormat="1" ht="51">
      <c r="A15" s="244" t="s">
        <v>735</v>
      </c>
      <c r="B15" s="423" t="str">
        <f>IFERROR(VLOOKUP($A15,Référentiel_de_Compétences!$B$7:$E$700,2,0),"")</f>
        <v>D. Excellence opérationnelle Expertise transverse</v>
      </c>
      <c r="C15" s="671" t="s">
        <v>186</v>
      </c>
      <c r="D15" s="671" t="s">
        <v>2235</v>
      </c>
      <c r="E15" s="671" t="s">
        <v>1517</v>
      </c>
      <c r="F15" s="432" t="s">
        <v>1996</v>
      </c>
      <c r="G15" s="470"/>
    </row>
    <row r="16" spans="1:7" s="248" customFormat="1" ht="102">
      <c r="A16" s="244" t="s">
        <v>736</v>
      </c>
      <c r="B16" s="423" t="str">
        <f>IFERROR(VLOOKUP($A16,Référentiel_de_Compétences!$B$7:$E$700,2,0),"")</f>
        <v>D. Excellence opérationnelle Expertise transverse</v>
      </c>
      <c r="C16" s="671" t="s">
        <v>2130</v>
      </c>
      <c r="D16" s="671" t="s">
        <v>2137</v>
      </c>
      <c r="E16" s="671" t="s">
        <v>1493</v>
      </c>
      <c r="F16" s="432" t="s">
        <v>1996</v>
      </c>
      <c r="G16" s="470"/>
    </row>
    <row r="17" spans="1:9" s="248" customFormat="1" ht="85">
      <c r="A17" s="244" t="s">
        <v>741</v>
      </c>
      <c r="B17" s="423" t="str">
        <f>IFERROR(VLOOKUP($A17,Référentiel_de_Compétences!$B$7:$E$700,2,0),"")</f>
        <v>D. Excellence opérationnelle Expertise transverse</v>
      </c>
      <c r="C17" s="671" t="s">
        <v>184</v>
      </c>
      <c r="D17" s="671" t="s">
        <v>2136</v>
      </c>
      <c r="E17" s="671" t="s">
        <v>1505</v>
      </c>
      <c r="F17" s="432" t="s">
        <v>1996</v>
      </c>
      <c r="G17" s="470"/>
    </row>
    <row r="18" spans="1:9" s="248" customFormat="1" ht="119">
      <c r="A18" s="244" t="s">
        <v>894</v>
      </c>
      <c r="B18" s="423" t="str">
        <f>IFERROR(VLOOKUP($A18,Référentiel_de_Compétences!$B$7:$E$700,2,0),"")</f>
        <v>X. Digital</v>
      </c>
      <c r="C18" s="671" t="s">
        <v>31</v>
      </c>
      <c r="D18" s="671" t="s">
        <v>2132</v>
      </c>
      <c r="E18" s="671" t="s">
        <v>1138</v>
      </c>
      <c r="F18" s="432" t="s">
        <v>1996</v>
      </c>
      <c r="G18" s="470"/>
    </row>
    <row r="19" spans="1:9" s="248" customFormat="1" ht="68">
      <c r="A19" s="244" t="s">
        <v>904</v>
      </c>
      <c r="B19" s="423" t="str">
        <f>IFERROR(VLOOKUP($A19,Référentiel_de_Compétences!$B$7:$E$700,2,0),"")</f>
        <v>Y. Compétences comportementales</v>
      </c>
      <c r="C19" s="671" t="s">
        <v>2129</v>
      </c>
      <c r="D19" s="671" t="s">
        <v>2134</v>
      </c>
      <c r="E19" s="671" t="s">
        <v>1481</v>
      </c>
      <c r="F19" s="432" t="s">
        <v>1996</v>
      </c>
      <c r="G19" s="470"/>
    </row>
    <row r="20" spans="1:9" s="248" customFormat="1" ht="68">
      <c r="A20" s="244" t="s">
        <v>905</v>
      </c>
      <c r="B20" s="423" t="str">
        <f>IFERROR(VLOOKUP($A20,Référentiel_de_Compétences!$B$7:$E$700,2,0),"")</f>
        <v>Y. Compétences comportementales</v>
      </c>
      <c r="C20" s="671" t="s">
        <v>181</v>
      </c>
      <c r="D20" s="671" t="s">
        <v>2135</v>
      </c>
      <c r="E20" s="671" t="s">
        <v>1487</v>
      </c>
      <c r="F20" s="432" t="s">
        <v>1996</v>
      </c>
      <c r="G20" s="470"/>
    </row>
    <row r="21" spans="1:9" s="248" customFormat="1" ht="51">
      <c r="A21" s="244" t="s">
        <v>909</v>
      </c>
      <c r="B21" s="423" t="str">
        <f>IFERROR(VLOOKUP($A21,Référentiel_de_Compétences!$B$7:$E$700,2,0),"")</f>
        <v>Y. Compétences comportementales</v>
      </c>
      <c r="C21" s="671" t="s">
        <v>2128</v>
      </c>
      <c r="D21" s="671" t="s">
        <v>2133</v>
      </c>
      <c r="E21" s="671" t="s">
        <v>1442</v>
      </c>
      <c r="F21" s="432" t="s">
        <v>1996</v>
      </c>
      <c r="G21" s="470"/>
    </row>
    <row r="22" spans="1:9" s="248" customFormat="1" ht="85">
      <c r="A22" s="244" t="s">
        <v>910</v>
      </c>
      <c r="B22" s="423" t="str">
        <f>IFERROR(VLOOKUP($A22,Référentiel_de_Compétences!$B$7:$E$700,2,0),"")</f>
        <v>Y. Compétences comportementales</v>
      </c>
      <c r="C22" s="672" t="s">
        <v>2225</v>
      </c>
      <c r="D22" s="672" t="s">
        <v>2226</v>
      </c>
      <c r="E22" s="672" t="s">
        <v>1188</v>
      </c>
      <c r="F22" s="434" t="s">
        <v>1996</v>
      </c>
      <c r="G22" s="471"/>
    </row>
    <row r="23" spans="1:9" ht="27.75" customHeight="1">
      <c r="C23" s="260" t="s">
        <v>1992</v>
      </c>
      <c r="D23" s="483"/>
      <c r="E23" s="484"/>
      <c r="F23" s="260" t="s">
        <v>1992</v>
      </c>
      <c r="G23" s="301"/>
    </row>
    <row r="24" spans="1:9" s="210" customFormat="1">
      <c r="A24" s="207"/>
      <c r="B24" s="208"/>
      <c r="C24" s="260" t="s">
        <v>1993</v>
      </c>
      <c r="D24" s="261"/>
      <c r="E24" s="379"/>
      <c r="F24" s="260" t="s">
        <v>1995</v>
      </c>
      <c r="G24" s="207"/>
      <c r="H24" s="207"/>
      <c r="I24" s="207"/>
    </row>
    <row r="25" spans="1:9" s="210" customFormat="1">
      <c r="A25" s="207"/>
      <c r="B25" s="208"/>
      <c r="C25" s="262" t="s">
        <v>1994</v>
      </c>
      <c r="D25" s="261"/>
      <c r="E25" s="379"/>
      <c r="F25" s="262" t="s">
        <v>1994</v>
      </c>
      <c r="G25" s="207"/>
      <c r="H25" s="207"/>
      <c r="I25" s="207"/>
    </row>
    <row r="26" spans="1:9" s="210" customFormat="1">
      <c r="A26" s="207"/>
      <c r="B26" s="208"/>
      <c r="C26" s="208"/>
      <c r="D26" s="261"/>
      <c r="E26" s="379"/>
      <c r="F26" s="207"/>
      <c r="G26" s="207"/>
      <c r="H26" s="207"/>
      <c r="I26" s="207"/>
    </row>
    <row r="27" spans="1:9" s="210" customFormat="1">
      <c r="A27" s="207"/>
      <c r="B27" s="208"/>
      <c r="C27" s="208"/>
      <c r="D27" s="261"/>
      <c r="E27" s="379"/>
      <c r="F27" s="207"/>
      <c r="G27" s="207"/>
      <c r="H27" s="207"/>
      <c r="I27" s="207"/>
    </row>
    <row r="28" spans="1:9" s="210" customFormat="1">
      <c r="A28" s="207"/>
      <c r="B28" s="208"/>
      <c r="C28" s="208"/>
      <c r="D28" s="261"/>
      <c r="E28" s="379"/>
      <c r="F28" s="207"/>
      <c r="G28" s="207"/>
      <c r="H28" s="207"/>
      <c r="I28" s="207"/>
    </row>
    <row r="29" spans="1:9" s="210" customFormat="1">
      <c r="A29" s="207"/>
      <c r="B29" s="208"/>
      <c r="C29" s="208"/>
      <c r="D29" s="261"/>
      <c r="E29" s="379"/>
      <c r="F29" s="207"/>
      <c r="G29" s="207"/>
      <c r="H29" s="207"/>
      <c r="I29" s="207"/>
    </row>
    <row r="30" spans="1:9" s="210" customFormat="1">
      <c r="A30" s="207"/>
      <c r="B30" s="208"/>
      <c r="C30" s="208"/>
      <c r="D30" s="261"/>
      <c r="E30" s="379"/>
      <c r="F30" s="207"/>
      <c r="G30" s="207"/>
      <c r="H30" s="207"/>
      <c r="I30" s="207"/>
    </row>
  </sheetData>
  <sheetProtection algorithmName="SHA-512" hashValue="SeFWcSps5GnxEKsgpErnYe5BU/hRBvWgVYBgO7+X0HjnKXkkwpTNoFp/Dfj9yPENvhdqsq1hJZSMWeBjkNw3gg==" saltValue="IXTdcxHqRiT+iA4bJfOspg==" spinCount="100000" sheet="1" objects="1" scenarios="1"/>
  <autoFilter ref="A12:G22" xr:uid="{00000000-0009-0000-0000-000061000000}"/>
  <mergeCells count="1">
    <mergeCell ref="C11:G11"/>
  </mergeCells>
  <conditionalFormatting sqref="C4 C7">
    <cfRule type="containsText" dxfId="2259" priority="50" operator="containsText" text="Choisie">
      <formula>NOT(ISERROR(SEARCH("Choisie",C4)))</formula>
    </cfRule>
    <cfRule type="containsText" dxfId="2258" priority="51" operator="containsText" text="clé">
      <formula>NOT(ISERROR(SEARCH("clé",C4)))</formula>
    </cfRule>
    <cfRule type="containsText" dxfId="2257" priority="52" operator="containsText" text="UTILE">
      <formula>NOT(ISERROR(SEARCH("UTILE",C4)))</formula>
    </cfRule>
  </conditionalFormatting>
  <conditionalFormatting sqref="B13:B22 B23:C70">
    <cfRule type="expression" dxfId="2256" priority="32">
      <formula>$B13="Z. Compétences Managériales"</formula>
    </cfRule>
    <cfRule type="expression" dxfId="2255" priority="33">
      <formula>$B13="Y. Compétences comportementales"</formula>
    </cfRule>
    <cfRule type="expression" dxfId="2254" priority="34">
      <formula>$B13="X. Digital"</formula>
    </cfRule>
    <cfRule type="expression" dxfId="2253" priority="35">
      <formula>$B13="P.  Projet"</formula>
    </cfRule>
    <cfRule type="expression" dxfId="2252" priority="36">
      <formula>$B13="O.  Communication"</formula>
    </cfRule>
    <cfRule type="expression" dxfId="2251" priority="37">
      <formula>$B13="N .  Système d'informations"</formula>
    </cfRule>
    <cfRule type="expression" dxfId="2250" priority="38">
      <formula>$B13="M.  Marketing"</formula>
    </cfRule>
    <cfRule type="expression" dxfId="2249" priority="39">
      <formula>$B13="L.  Ressources Humaines"</formula>
    </cfRule>
    <cfRule type="expression" dxfId="2248" priority="40">
      <formula>$B13="K.  Audit / Risques"</formula>
    </cfRule>
    <cfRule type="expression" dxfId="2247" priority="41">
      <formula>$B13="J.  Administration / Services Généraux"</formula>
    </cfRule>
    <cfRule type="expression" dxfId="2246" priority="42">
      <formula>$B13="I.  Immobilier"</formula>
    </cfRule>
    <cfRule type="expression" dxfId="2245" priority="43">
      <formula>$B13="H.  Finance / Contrôle de Gestion / Comptabilité"</formula>
    </cfRule>
    <cfRule type="expression" dxfId="2244" priority="44">
      <formula>$B13="G.  Achats"</formula>
    </cfRule>
    <cfRule type="expression" dxfId="2243" priority="45">
      <formula>$B13="F.  Entreprises"</formula>
    </cfRule>
    <cfRule type="expression" dxfId="2242" priority="46">
      <formula>$B13="E. Excellence opérationnelle  Banque de détail"</formula>
    </cfRule>
    <cfRule type="expression" dxfId="2241" priority="47">
      <formula>$B13="D. Excellence opérationnelle Expertise transverse"</formula>
    </cfRule>
    <cfRule type="expression" dxfId="2240" priority="48">
      <formula>$B13="C. Gestion des risques"</formula>
    </cfRule>
    <cfRule type="expression" dxfId="2239" priority="49">
      <formula>$B13="B. Vente, Conseil"</formula>
    </cfRule>
    <cfRule type="expression" dxfId="2238" priority="53">
      <formula>$B13="A. Accueil, orientation"</formula>
    </cfRule>
  </conditionalFormatting>
  <conditionalFormatting sqref="C8 C10">
    <cfRule type="containsText" dxfId="2237" priority="29" operator="containsText" text="Choisie">
      <formula>NOT(ISERROR(SEARCH("Choisie",C8)))</formula>
    </cfRule>
    <cfRule type="containsText" dxfId="2236" priority="30" operator="containsText" text="clé">
      <formula>NOT(ISERROR(SEARCH("clé",C8)))</formula>
    </cfRule>
    <cfRule type="containsText" dxfId="2235" priority="31" operator="containsText" text="UTILE">
      <formula>NOT(ISERROR(SEARCH("UTILE",C8)))</formula>
    </cfRule>
  </conditionalFormatting>
  <conditionalFormatting sqref="F23:F25">
    <cfRule type="expression" dxfId="2234" priority="10">
      <formula>$B23="Z. Compétences Managériales"</formula>
    </cfRule>
    <cfRule type="expression" dxfId="2233" priority="11">
      <formula>$B23="Y. Compétences comportementales"</formula>
    </cfRule>
    <cfRule type="expression" dxfId="2232" priority="12">
      <formula>$B23="X. Digital"</formula>
    </cfRule>
    <cfRule type="expression" dxfId="2231" priority="13">
      <formula>$B23="P.  Projet"</formula>
    </cfRule>
    <cfRule type="expression" dxfId="2230" priority="14">
      <formula>$B23="O.  Communication"</formula>
    </cfRule>
    <cfRule type="expression" dxfId="2229" priority="15">
      <formula>$B23="N .  Système d'informations"</formula>
    </cfRule>
    <cfRule type="expression" dxfId="2228" priority="16">
      <formula>$B23="M.  Marketing"</formula>
    </cfRule>
    <cfRule type="expression" dxfId="2227" priority="17">
      <formula>$B23="L.  Ressources Humaines"</formula>
    </cfRule>
    <cfRule type="expression" dxfId="2226" priority="18">
      <formula>$B23="K.  Audit / Risques"</formula>
    </cfRule>
    <cfRule type="expression" dxfId="2225" priority="19">
      <formula>$B23="J.  Administration / Services Généraux"</formula>
    </cfRule>
    <cfRule type="expression" dxfId="2224" priority="20">
      <formula>$B23="I.  Immobilier"</formula>
    </cfRule>
    <cfRule type="expression" dxfId="2223" priority="21">
      <formula>$B23="H.  Finance / Contrôle de Gestion / Comptabilité"</formula>
    </cfRule>
    <cfRule type="expression" dxfId="2222" priority="22">
      <formula>$B23="G.  Achats"</formula>
    </cfRule>
    <cfRule type="expression" dxfId="2221" priority="23">
      <formula>$B23="F.  Entreprises"</formula>
    </cfRule>
    <cfRule type="expression" dxfId="2220" priority="24">
      <formula>$B23="E. Excellence opérationnelle  Banque de détail"</formula>
    </cfRule>
    <cfRule type="expression" dxfId="2219" priority="25">
      <formula>$B23="D. Excellence opérationnelle Expertise transverse"</formula>
    </cfRule>
    <cfRule type="expression" dxfId="2218" priority="26">
      <formula>$B23="C. Gestion des risques"</formula>
    </cfRule>
    <cfRule type="expression" dxfId="2217" priority="27">
      <formula>$B23="B. Vente, Conseil"</formula>
    </cfRule>
    <cfRule type="expression" dxfId="2216" priority="28">
      <formula>$B23="A. Accueil, orientation"</formula>
    </cfRule>
  </conditionalFormatting>
  <printOptions horizontalCentered="1"/>
  <pageMargins left="0.23622047244094491" right="0.23622047244094491" top="0.74803149606299213" bottom="0.74803149606299213" header="0" footer="0"/>
  <pageSetup paperSize="9" scale="71" orientation="portrait" r:id="rId1"/>
  <drawing r:id="rId2"/>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Feuil70">
    <tabColor theme="5" tint="0.59999389629810485"/>
    <pageSetUpPr fitToPage="1"/>
  </sheetPr>
  <dimension ref="A1:I31"/>
  <sheetViews>
    <sheetView showGridLines="0" topLeftCell="C1" zoomScale="90" zoomScaleNormal="90" workbookViewId="0">
      <selection activeCell="D14" sqref="D14"/>
    </sheetView>
  </sheetViews>
  <sheetFormatPr baseColWidth="10" defaultColWidth="11.5" defaultRowHeight="14" outlineLevelCol="1"/>
  <cols>
    <col min="1" max="1" width="11.5" style="207" hidden="1" customWidth="1" outlineLevel="1"/>
    <col min="2" max="2" width="21.5" style="208" hidden="1" customWidth="1" outlineLevel="1"/>
    <col min="3" max="3" width="19.1640625" style="279" customWidth="1" collapsed="1"/>
    <col min="4" max="4" width="77.33203125" style="248" customWidth="1"/>
    <col min="5" max="5" width="9.5" style="210" customWidth="1"/>
    <col min="6" max="7" width="12.83203125" style="207" customWidth="1"/>
    <col min="8" max="16384" width="11.5" style="207"/>
  </cols>
  <sheetData>
    <row r="1" spans="1:7" ht="21">
      <c r="D1" s="659" t="s">
        <v>1983</v>
      </c>
    </row>
    <row r="2" spans="1:7" ht="24">
      <c r="D2" s="660" t="s">
        <v>2051</v>
      </c>
    </row>
    <row r="3" spans="1:7" ht="18" customHeight="1">
      <c r="D3" s="661"/>
    </row>
    <row r="4" spans="1:7" s="248" customFormat="1" ht="21" customHeight="1">
      <c r="A4" s="268"/>
      <c r="B4" s="231"/>
      <c r="C4" s="414" t="s">
        <v>1985</v>
      </c>
      <c r="D4" s="270" t="str">
        <f ca="1">VLOOKUP($G$5,Répertoire_des_fonctions!$A$7:$E$780,4,0)</f>
        <v>35317 - GESTIONNAIRE RH II.3</v>
      </c>
      <c r="E4" s="271"/>
      <c r="F4" s="271"/>
      <c r="G4" s="272" t="str">
        <f ca="1">HYPERLINK("#Matrice!"&amp;ADDRESS(3,4+MATCH(D4,Matrice!$E$3:$AOP$3,0)),"Go")</f>
        <v>Go</v>
      </c>
    </row>
    <row r="5" spans="1:7" s="278" customFormat="1" ht="21" customHeight="1">
      <c r="A5" s="273"/>
      <c r="B5" s="274"/>
      <c r="C5" s="275" t="s">
        <v>403</v>
      </c>
      <c r="D5" s="276" t="str">
        <f ca="1">VLOOKUP($G$5,Répertoire_des_fonctions!$A$7:$E$780,2,0)</f>
        <v>RESSOURCES HUMAINES</v>
      </c>
      <c r="E5" s="277"/>
      <c r="F5" s="276" t="s">
        <v>1986</v>
      </c>
      <c r="G5" s="276" t="str">
        <f ca="1">RIGHT(CELL("filename",A1),LEN(CELL("filename",A1))-SEARCH("]",CELL("filename",A1)))</f>
        <v>35317</v>
      </c>
    </row>
    <row r="6" spans="1:7" s="278" customFormat="1" ht="21" customHeight="1">
      <c r="A6" s="273"/>
      <c r="B6" s="274"/>
      <c r="C6" s="275" t="s">
        <v>404</v>
      </c>
      <c r="D6" s="276" t="str">
        <f ca="1">VLOOKUP($G$5,Répertoire_des_fonctions!$A$7:$E$780,3,0)</f>
        <v>GESTIONNAIRE ADMINISTRATIF-REGLEMENTAIRE RH</v>
      </c>
      <c r="E6" s="277"/>
      <c r="F6" s="276" t="s">
        <v>1987</v>
      </c>
      <c r="G6" s="276" t="str">
        <f ca="1">VLOOKUP($G$5,Répertoire_des_fonctions!$A$7:$E$780,5,0)</f>
        <v>II.3</v>
      </c>
    </row>
    <row r="7" spans="1:7" s="248" customFormat="1" ht="6.75" customHeight="1">
      <c r="A7" s="230"/>
      <c r="B7" s="279"/>
      <c r="C7" s="676"/>
      <c r="D7" s="281"/>
      <c r="E7" s="282"/>
    </row>
    <row r="8" spans="1:7" s="248" customFormat="1" ht="22.5" customHeight="1">
      <c r="A8" s="268"/>
      <c r="B8" s="279"/>
      <c r="C8" s="414" t="s">
        <v>1988</v>
      </c>
      <c r="D8" s="270" t="s">
        <v>1991</v>
      </c>
      <c r="E8" s="375" t="s">
        <v>1989</v>
      </c>
      <c r="F8" s="271"/>
      <c r="G8" s="283"/>
    </row>
    <row r="9" spans="1:7" s="248" customFormat="1" ht="22.5" customHeight="1">
      <c r="A9" s="268"/>
      <c r="B9" s="279"/>
      <c r="C9" s="275" t="s">
        <v>2012</v>
      </c>
      <c r="D9" s="276"/>
      <c r="E9" s="375" t="s">
        <v>1990</v>
      </c>
      <c r="F9" s="277"/>
      <c r="G9" s="277"/>
    </row>
    <row r="10" spans="1:7" s="236" customFormat="1" ht="6.75" customHeight="1">
      <c r="A10" s="230"/>
      <c r="B10" s="231"/>
      <c r="C10" s="663"/>
      <c r="D10" s="233"/>
      <c r="E10" s="233"/>
      <c r="F10" s="234"/>
      <c r="G10" s="235"/>
    </row>
    <row r="11" spans="1:7" s="237" customFormat="1" ht="27.75" customHeight="1">
      <c r="B11" s="238"/>
      <c r="C11" s="1011" t="s">
        <v>1998</v>
      </c>
      <c r="D11" s="1011"/>
      <c r="E11" s="1011"/>
      <c r="F11" s="1011"/>
      <c r="G11" s="1011"/>
    </row>
    <row r="12" spans="1:7" s="243" customFormat="1" ht="78" customHeight="1">
      <c r="A12" s="239" t="s">
        <v>959</v>
      </c>
      <c r="B12" s="240" t="s">
        <v>1982</v>
      </c>
      <c r="C12" s="264" t="s">
        <v>432</v>
      </c>
      <c r="D12" s="264" t="s">
        <v>431</v>
      </c>
      <c r="E12" s="264" t="s">
        <v>1997</v>
      </c>
      <c r="F12" s="300" t="s">
        <v>2056</v>
      </c>
      <c r="G12" s="242" t="s">
        <v>1984</v>
      </c>
    </row>
    <row r="13" spans="1:7" s="248" customFormat="1" ht="51">
      <c r="A13" s="244" t="s">
        <v>904</v>
      </c>
      <c r="B13" s="423" t="str">
        <f>IFERROR(VLOOKUP($A13,Référentiel_de_Compétences!$B$7:$E$700,2,0),"")</f>
        <v>Y. Compétences comportementales</v>
      </c>
      <c r="C13" s="670" t="s">
        <v>2243</v>
      </c>
      <c r="D13" s="670" t="s">
        <v>639</v>
      </c>
      <c r="E13" s="670" t="s">
        <v>1194</v>
      </c>
      <c r="F13" s="430" t="s">
        <v>1996</v>
      </c>
      <c r="G13" s="555"/>
    </row>
    <row r="14" spans="1:7" s="248" customFormat="1" ht="51">
      <c r="A14" s="244" t="s">
        <v>905</v>
      </c>
      <c r="B14" s="423" t="str">
        <f>IFERROR(VLOOKUP($A14,Référentiel_de_Compétences!$B$7:$E$700,2,0),"")</f>
        <v>Y. Compétences comportementales</v>
      </c>
      <c r="C14" s="671" t="s">
        <v>186</v>
      </c>
      <c r="D14" s="671" t="s">
        <v>2235</v>
      </c>
      <c r="E14" s="671" t="s">
        <v>1517</v>
      </c>
      <c r="F14" s="432" t="s">
        <v>1996</v>
      </c>
      <c r="G14" s="556"/>
    </row>
    <row r="15" spans="1:7" s="248" customFormat="1" ht="51">
      <c r="A15" s="244" t="s">
        <v>906</v>
      </c>
      <c r="B15" s="423" t="str">
        <f>IFERROR(VLOOKUP($A15,Référentiel_de_Compétences!$B$7:$E$700,2,0),"")</f>
        <v>Y. Compétences comportementales</v>
      </c>
      <c r="C15" s="671" t="s">
        <v>44</v>
      </c>
      <c r="D15" s="671" t="s">
        <v>2220</v>
      </c>
      <c r="E15" s="671" t="s">
        <v>1199</v>
      </c>
      <c r="F15" s="432" t="s">
        <v>1996</v>
      </c>
      <c r="G15" s="556"/>
    </row>
    <row r="16" spans="1:7" s="248" customFormat="1" ht="102">
      <c r="A16" s="244" t="s">
        <v>907</v>
      </c>
      <c r="B16" s="423" t="str">
        <f>IFERROR(VLOOKUP($A16,Référentiel_de_Compétences!$B$7:$E$700,2,0),"")</f>
        <v>Y. Compétences comportementales</v>
      </c>
      <c r="C16" s="671" t="s">
        <v>2130</v>
      </c>
      <c r="D16" s="671" t="s">
        <v>2137</v>
      </c>
      <c r="E16" s="671" t="s">
        <v>1493</v>
      </c>
      <c r="F16" s="432" t="s">
        <v>1996</v>
      </c>
      <c r="G16" s="556"/>
    </row>
    <row r="17" spans="1:9" s="248" customFormat="1" ht="85">
      <c r="A17" s="244" t="s">
        <v>908</v>
      </c>
      <c r="B17" s="423" t="str">
        <f>IFERROR(VLOOKUP($A17,Référentiel_de_Compétences!$B$7:$E$700,2,0),"")</f>
        <v>Y. Compétences comportementales</v>
      </c>
      <c r="C17" s="671" t="s">
        <v>184</v>
      </c>
      <c r="D17" s="671" t="s">
        <v>2136</v>
      </c>
      <c r="E17" s="671" t="s">
        <v>1505</v>
      </c>
      <c r="F17" s="432" t="s">
        <v>1996</v>
      </c>
      <c r="G17" s="556"/>
    </row>
    <row r="18" spans="1:9" s="248" customFormat="1" ht="34">
      <c r="A18" s="244" t="s">
        <v>909</v>
      </c>
      <c r="B18" s="423" t="str">
        <f>IFERROR(VLOOKUP($A18,Référentiel_de_Compétences!$B$7:$E$700,2,0),"")</f>
        <v>Y. Compétences comportementales</v>
      </c>
      <c r="C18" s="671" t="s">
        <v>30</v>
      </c>
      <c r="D18" s="671" t="s">
        <v>2217</v>
      </c>
      <c r="E18" s="671" t="s">
        <v>1132</v>
      </c>
      <c r="F18" s="432" t="s">
        <v>1996</v>
      </c>
      <c r="G18" s="556"/>
    </row>
    <row r="19" spans="1:9" s="248" customFormat="1" ht="68">
      <c r="A19" s="244" t="s">
        <v>910</v>
      </c>
      <c r="B19" s="423" t="str">
        <f>IFERROR(VLOOKUP($A19,Référentiel_de_Compétences!$B$7:$E$700,2,0),"")</f>
        <v>Y. Compétences comportementales</v>
      </c>
      <c r="C19" s="671" t="s">
        <v>2129</v>
      </c>
      <c r="D19" s="671" t="s">
        <v>2134</v>
      </c>
      <c r="E19" s="671" t="s">
        <v>1481</v>
      </c>
      <c r="F19" s="432" t="s">
        <v>1996</v>
      </c>
      <c r="G19" s="556"/>
    </row>
    <row r="20" spans="1:9" s="248" customFormat="1" ht="68">
      <c r="A20" s="244" t="s">
        <v>710</v>
      </c>
      <c r="B20" s="423" t="str">
        <f>IFERROR(VLOOKUP($A20,Référentiel_de_Compétences!$B$7:$E$700,2,0),"")</f>
        <v>C. Gestion des risques</v>
      </c>
      <c r="C20" s="671" t="s">
        <v>181</v>
      </c>
      <c r="D20" s="671" t="s">
        <v>2135</v>
      </c>
      <c r="E20" s="671" t="s">
        <v>1487</v>
      </c>
      <c r="F20" s="432" t="s">
        <v>1996</v>
      </c>
      <c r="G20" s="556"/>
    </row>
    <row r="21" spans="1:9" s="248" customFormat="1" ht="51">
      <c r="A21" s="244" t="s">
        <v>737</v>
      </c>
      <c r="B21" s="423" t="str">
        <f>IFERROR(VLOOKUP($A21,Référentiel_de_Compétences!$B$7:$E$700,2,0),"")</f>
        <v>D. Excellence opérationnelle Expertise transverse</v>
      </c>
      <c r="C21" s="671" t="s">
        <v>2128</v>
      </c>
      <c r="D21" s="671" t="s">
        <v>2133</v>
      </c>
      <c r="E21" s="671" t="s">
        <v>1442</v>
      </c>
      <c r="F21" s="432" t="s">
        <v>1996</v>
      </c>
      <c r="G21" s="556"/>
    </row>
    <row r="22" spans="1:9" s="248" customFormat="1" ht="51">
      <c r="A22" s="244" t="s">
        <v>740</v>
      </c>
      <c r="B22" s="423" t="str">
        <f>IFERROR(VLOOKUP($A22,Référentiel_de_Compétences!$B$7:$E$700,2,0),"")</f>
        <v>D. Excellence opérationnelle Expertise transverse</v>
      </c>
      <c r="C22" s="671" t="s">
        <v>2277</v>
      </c>
      <c r="D22" s="671" t="s">
        <v>2278</v>
      </c>
      <c r="E22" s="671" t="s">
        <v>1408</v>
      </c>
      <c r="F22" s="432" t="s">
        <v>1996</v>
      </c>
      <c r="G22" s="556"/>
    </row>
    <row r="23" spans="1:9" s="248" customFormat="1" ht="119">
      <c r="A23" s="244" t="s">
        <v>741</v>
      </c>
      <c r="B23" s="423" t="str">
        <f>IFERROR(VLOOKUP($A23,Référentiel_de_Compétences!$B$7:$E$700,2,0),"")</f>
        <v>D. Excellence opérationnelle Expertise transverse</v>
      </c>
      <c r="C23" s="672" t="s">
        <v>31</v>
      </c>
      <c r="D23" s="672" t="s">
        <v>2132</v>
      </c>
      <c r="E23" s="672" t="s">
        <v>1138</v>
      </c>
      <c r="F23" s="434" t="s">
        <v>1996</v>
      </c>
      <c r="G23" s="557"/>
    </row>
    <row r="24" spans="1:9" ht="27.75" customHeight="1">
      <c r="C24" s="260" t="s">
        <v>1992</v>
      </c>
      <c r="D24" s="285"/>
      <c r="E24" s="379"/>
      <c r="F24" s="260" t="s">
        <v>1992</v>
      </c>
    </row>
    <row r="25" spans="1:9" s="210" customFormat="1">
      <c r="A25" s="207"/>
      <c r="B25" s="208"/>
      <c r="C25" s="260" t="s">
        <v>1993</v>
      </c>
      <c r="D25" s="285"/>
      <c r="E25" s="379"/>
      <c r="F25" s="260" t="s">
        <v>1995</v>
      </c>
      <c r="G25" s="207"/>
      <c r="H25" s="207"/>
      <c r="I25" s="207"/>
    </row>
    <row r="26" spans="1:9" s="210" customFormat="1">
      <c r="A26" s="207"/>
      <c r="B26" s="208"/>
      <c r="C26" s="669" t="s">
        <v>1994</v>
      </c>
      <c r="D26" s="285"/>
      <c r="E26" s="379"/>
      <c r="F26" s="262" t="s">
        <v>1994</v>
      </c>
      <c r="G26" s="207"/>
      <c r="H26" s="207"/>
      <c r="I26" s="207"/>
    </row>
    <row r="27" spans="1:9" s="210" customFormat="1">
      <c r="A27" s="207"/>
      <c r="B27" s="208"/>
      <c r="C27" s="279"/>
      <c r="D27" s="285"/>
      <c r="E27" s="379"/>
      <c r="F27" s="207"/>
      <c r="G27" s="207"/>
      <c r="H27" s="207"/>
      <c r="I27" s="207"/>
    </row>
    <row r="28" spans="1:9" s="210" customFormat="1">
      <c r="A28" s="207"/>
      <c r="B28" s="208"/>
      <c r="C28" s="279"/>
      <c r="D28" s="285"/>
      <c r="E28" s="379"/>
      <c r="F28" s="207"/>
      <c r="G28" s="207"/>
      <c r="H28" s="207"/>
      <c r="I28" s="207"/>
    </row>
    <row r="29" spans="1:9" s="210" customFormat="1">
      <c r="A29" s="207"/>
      <c r="B29" s="208"/>
      <c r="C29" s="279"/>
      <c r="D29" s="285"/>
      <c r="E29" s="379"/>
      <c r="F29" s="207"/>
      <c r="G29" s="207"/>
      <c r="H29" s="207"/>
      <c r="I29" s="207"/>
    </row>
    <row r="30" spans="1:9" s="210" customFormat="1">
      <c r="A30" s="207"/>
      <c r="B30" s="208"/>
      <c r="C30" s="279"/>
      <c r="D30" s="285"/>
      <c r="E30" s="379"/>
      <c r="F30" s="207"/>
      <c r="G30" s="207"/>
      <c r="H30" s="207"/>
      <c r="I30" s="207"/>
    </row>
    <row r="31" spans="1:9" s="210" customFormat="1">
      <c r="A31" s="207"/>
      <c r="B31" s="208"/>
      <c r="C31" s="279"/>
      <c r="D31" s="285"/>
      <c r="E31" s="379"/>
      <c r="F31" s="207"/>
      <c r="G31" s="207"/>
      <c r="H31" s="207"/>
      <c r="I31" s="207"/>
    </row>
  </sheetData>
  <sheetProtection algorithmName="SHA-512" hashValue="sd7XwgP+w4LyXzxuEWH0p2JsHhdCG76EwtXybrNwzgtVQKYiOwNKtOedLCtKly6n5SdfpHB2eiWwR6NXivenDg==" saltValue="lcJPgmJRLwDPC5SLGJxJdw==" spinCount="100000" sheet="1" objects="1" scenarios="1"/>
  <autoFilter ref="A12:G23" xr:uid="{00000000-0009-0000-0000-000062000000}"/>
  <mergeCells count="1">
    <mergeCell ref="C11:G11"/>
  </mergeCells>
  <conditionalFormatting sqref="C4 C7">
    <cfRule type="containsText" dxfId="2215" priority="50" operator="containsText" text="Choisie">
      <formula>NOT(ISERROR(SEARCH("Choisie",C4)))</formula>
    </cfRule>
    <cfRule type="containsText" dxfId="2214" priority="51" operator="containsText" text="clé">
      <formula>NOT(ISERROR(SEARCH("clé",C4)))</formula>
    </cfRule>
    <cfRule type="containsText" dxfId="2213" priority="52" operator="containsText" text="UTILE">
      <formula>NOT(ISERROR(SEARCH("UTILE",C4)))</formula>
    </cfRule>
  </conditionalFormatting>
  <conditionalFormatting sqref="B13:B23 B24:C71">
    <cfRule type="expression" dxfId="2212" priority="32">
      <formula>$B13="Z. Compétences Managériales"</formula>
    </cfRule>
    <cfRule type="expression" dxfId="2211" priority="33">
      <formula>$B13="Y. Compétences comportementales"</formula>
    </cfRule>
    <cfRule type="expression" dxfId="2210" priority="34">
      <formula>$B13="X. Digital"</formula>
    </cfRule>
    <cfRule type="expression" dxfId="2209" priority="35">
      <formula>$B13="P.  Projet"</formula>
    </cfRule>
    <cfRule type="expression" dxfId="2208" priority="36">
      <formula>$B13="O.  Communication"</formula>
    </cfRule>
    <cfRule type="expression" dxfId="2207" priority="37">
      <formula>$B13="N .  Système d'informations"</formula>
    </cfRule>
    <cfRule type="expression" dxfId="2206" priority="38">
      <formula>$B13="M.  Marketing"</formula>
    </cfRule>
    <cfRule type="expression" dxfId="2205" priority="39">
      <formula>$B13="L.  Ressources Humaines"</formula>
    </cfRule>
    <cfRule type="expression" dxfId="2204" priority="40">
      <formula>$B13="K.  Audit / Risques"</formula>
    </cfRule>
    <cfRule type="expression" dxfId="2203" priority="41">
      <formula>$B13="J.  Administration / Services Généraux"</formula>
    </cfRule>
    <cfRule type="expression" dxfId="2202" priority="42">
      <formula>$B13="I.  Immobilier"</formula>
    </cfRule>
    <cfRule type="expression" dxfId="2201" priority="43">
      <formula>$B13="H.  Finance / Contrôle de Gestion / Comptabilité"</formula>
    </cfRule>
    <cfRule type="expression" dxfId="2200" priority="44">
      <formula>$B13="G.  Achats"</formula>
    </cfRule>
    <cfRule type="expression" dxfId="2199" priority="45">
      <formula>$B13="F.  Entreprises"</formula>
    </cfRule>
    <cfRule type="expression" dxfId="2198" priority="46">
      <formula>$B13="E. Excellence opérationnelle  Banque de détail"</formula>
    </cfRule>
    <cfRule type="expression" dxfId="2197" priority="47">
      <formula>$B13="D. Excellence opérationnelle Expertise transverse"</formula>
    </cfRule>
    <cfRule type="expression" dxfId="2196" priority="48">
      <formula>$B13="C. Gestion des risques"</formula>
    </cfRule>
    <cfRule type="expression" dxfId="2195" priority="49">
      <formula>$B13="B. Vente, Conseil"</formula>
    </cfRule>
    <cfRule type="expression" dxfId="2194" priority="53">
      <formula>$B13="A. Accueil, orientation"</formula>
    </cfRule>
  </conditionalFormatting>
  <conditionalFormatting sqref="C8 C10">
    <cfRule type="containsText" dxfId="2193" priority="29" operator="containsText" text="Choisie">
      <formula>NOT(ISERROR(SEARCH("Choisie",C8)))</formula>
    </cfRule>
    <cfRule type="containsText" dxfId="2192" priority="30" operator="containsText" text="clé">
      <formula>NOT(ISERROR(SEARCH("clé",C8)))</formula>
    </cfRule>
    <cfRule type="containsText" dxfId="2191" priority="31" operator="containsText" text="UTILE">
      <formula>NOT(ISERROR(SEARCH("UTILE",C8)))</formula>
    </cfRule>
  </conditionalFormatting>
  <conditionalFormatting sqref="F24:F26">
    <cfRule type="expression" dxfId="2190" priority="10">
      <formula>$B24="Z. Compétences Managériales"</formula>
    </cfRule>
    <cfRule type="expression" dxfId="2189" priority="11">
      <formula>$B24="Y. Compétences comportementales"</formula>
    </cfRule>
    <cfRule type="expression" dxfId="2188" priority="12">
      <formula>$B24="X. Digital"</formula>
    </cfRule>
    <cfRule type="expression" dxfId="2187" priority="13">
      <formula>$B24="P.  Projet"</formula>
    </cfRule>
    <cfRule type="expression" dxfId="2186" priority="14">
      <formula>$B24="O.  Communication"</formula>
    </cfRule>
    <cfRule type="expression" dxfId="2185" priority="15">
      <formula>$B24="N .  Système d'informations"</formula>
    </cfRule>
    <cfRule type="expression" dxfId="2184" priority="16">
      <formula>$B24="M.  Marketing"</formula>
    </cfRule>
    <cfRule type="expression" dxfId="2183" priority="17">
      <formula>$B24="L.  Ressources Humaines"</formula>
    </cfRule>
    <cfRule type="expression" dxfId="2182" priority="18">
      <formula>$B24="K.  Audit / Risques"</formula>
    </cfRule>
    <cfRule type="expression" dxfId="2181" priority="19">
      <formula>$B24="J.  Administration / Services Généraux"</formula>
    </cfRule>
    <cfRule type="expression" dxfId="2180" priority="20">
      <formula>$B24="I.  Immobilier"</formula>
    </cfRule>
    <cfRule type="expression" dxfId="2179" priority="21">
      <formula>$B24="H.  Finance / Contrôle de Gestion / Comptabilité"</formula>
    </cfRule>
    <cfRule type="expression" dxfId="2178" priority="22">
      <formula>$B24="G.  Achats"</formula>
    </cfRule>
    <cfRule type="expression" dxfId="2177" priority="23">
      <formula>$B24="F.  Entreprises"</formula>
    </cfRule>
    <cfRule type="expression" dxfId="2176" priority="24">
      <formula>$B24="E. Excellence opérationnelle  Banque de détail"</formula>
    </cfRule>
    <cfRule type="expression" dxfId="2175" priority="25">
      <formula>$B24="D. Excellence opérationnelle Expertise transverse"</formula>
    </cfRule>
    <cfRule type="expression" dxfId="2174" priority="26">
      <formula>$B24="C. Gestion des risques"</formula>
    </cfRule>
    <cfRule type="expression" dxfId="2173" priority="27">
      <formula>$B24="B. Vente, Conseil"</formula>
    </cfRule>
    <cfRule type="expression" dxfId="2172" priority="28">
      <formula>$B24="A. Accueil, orientation"</formula>
    </cfRule>
  </conditionalFormatting>
  <printOptions horizontalCentered="1"/>
  <pageMargins left="0.23622047244094491" right="0.23622047244094491" top="0.74803149606299213" bottom="0.74803149606299213" header="0" footer="0"/>
  <pageSetup paperSize="9" scale="68" orientation="portrait" r:id="rId1"/>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148</vt:i4>
      </vt:variant>
      <vt:variant>
        <vt:lpstr>Named Ranges</vt:lpstr>
      </vt:variant>
      <vt:variant>
        <vt:i4>145</vt:i4>
      </vt:variant>
    </vt:vector>
  </HeadingPairs>
  <TitlesOfParts>
    <vt:vector size="293" baseType="lpstr">
      <vt:lpstr>Consignes_actualisation</vt:lpstr>
      <vt:lpstr>Page-de-garde</vt:lpstr>
      <vt:lpstr>Matrice</vt:lpstr>
      <vt:lpstr>Codes UC</vt:lpstr>
      <vt:lpstr>Référentiel_de_Compétences</vt:lpstr>
      <vt:lpstr>Répertoire_des_fonctions</vt:lpstr>
      <vt:lpstr>MODEL GRILLE</vt:lpstr>
      <vt:lpstr>Sommaire</vt:lpstr>
      <vt:lpstr>37446</vt:lpstr>
      <vt:lpstr>35514</vt:lpstr>
      <vt:lpstr>35708</vt:lpstr>
      <vt:lpstr>35707</vt:lpstr>
      <vt:lpstr>35649</vt:lpstr>
      <vt:lpstr>35648</vt:lpstr>
      <vt:lpstr>35650</vt:lpstr>
      <vt:lpstr>29895</vt:lpstr>
      <vt:lpstr>35706</vt:lpstr>
      <vt:lpstr>35729</vt:lpstr>
      <vt:lpstr>35730</vt:lpstr>
      <vt:lpstr>35731</vt:lpstr>
      <vt:lpstr>35733</vt:lpstr>
      <vt:lpstr>35644</vt:lpstr>
      <vt:lpstr>35329</vt:lpstr>
      <vt:lpstr>35616</vt:lpstr>
      <vt:lpstr>27044</vt:lpstr>
      <vt:lpstr>35357</vt:lpstr>
      <vt:lpstr>37046</vt:lpstr>
      <vt:lpstr>35304</vt:lpstr>
      <vt:lpstr>35507</vt:lpstr>
      <vt:lpstr>35509</vt:lpstr>
      <vt:lpstr>25043</vt:lpstr>
      <vt:lpstr>25044</vt:lpstr>
      <vt:lpstr>29873</vt:lpstr>
      <vt:lpstr>35410</vt:lpstr>
      <vt:lpstr>35499</vt:lpstr>
      <vt:lpstr>27128</vt:lpstr>
      <vt:lpstr>25002</vt:lpstr>
      <vt:lpstr>25001</vt:lpstr>
      <vt:lpstr>25035</vt:lpstr>
      <vt:lpstr>25036</vt:lpstr>
      <vt:lpstr>25067</vt:lpstr>
      <vt:lpstr>25062</vt:lpstr>
      <vt:lpstr>25031</vt:lpstr>
      <vt:lpstr>25032</vt:lpstr>
      <vt:lpstr>25033</vt:lpstr>
      <vt:lpstr>29521</vt:lpstr>
      <vt:lpstr>01186</vt:lpstr>
      <vt:lpstr>27154</vt:lpstr>
      <vt:lpstr>25064</vt:lpstr>
      <vt:lpstr>01241</vt:lpstr>
      <vt:lpstr>27132</vt:lpstr>
      <vt:lpstr>00583</vt:lpstr>
      <vt:lpstr>01184</vt:lpstr>
      <vt:lpstr>01179</vt:lpstr>
      <vt:lpstr>01225</vt:lpstr>
      <vt:lpstr>25034</vt:lpstr>
      <vt:lpstr>25042</vt:lpstr>
      <vt:lpstr>25038</vt:lpstr>
      <vt:lpstr>27140</vt:lpstr>
      <vt:lpstr>27144</vt:lpstr>
      <vt:lpstr>01195</vt:lpstr>
      <vt:lpstr>01196</vt:lpstr>
      <vt:lpstr>29893</vt:lpstr>
      <vt:lpstr>27004</vt:lpstr>
      <vt:lpstr>01119</vt:lpstr>
      <vt:lpstr>25065</vt:lpstr>
      <vt:lpstr>25066</vt:lpstr>
      <vt:lpstr>27000</vt:lpstr>
      <vt:lpstr>27078</vt:lpstr>
      <vt:lpstr>27082</vt:lpstr>
      <vt:lpstr>29858</vt:lpstr>
      <vt:lpstr>29855</vt:lpstr>
      <vt:lpstr>29853</vt:lpstr>
      <vt:lpstr>27136</vt:lpstr>
      <vt:lpstr>29896</vt:lpstr>
      <vt:lpstr>35338</vt:lpstr>
      <vt:lpstr>35396</vt:lpstr>
      <vt:lpstr>35344</vt:lpstr>
      <vt:lpstr>35515</vt:lpstr>
      <vt:lpstr>35516</vt:lpstr>
      <vt:lpstr>35464</vt:lpstr>
      <vt:lpstr>35465</vt:lpstr>
      <vt:lpstr>35466</vt:lpstr>
      <vt:lpstr>35411</vt:lpstr>
      <vt:lpstr>00485</vt:lpstr>
      <vt:lpstr>29862</vt:lpstr>
      <vt:lpstr>35446</vt:lpstr>
      <vt:lpstr>35324</vt:lpstr>
      <vt:lpstr>35356</vt:lpstr>
      <vt:lpstr>35292</vt:lpstr>
      <vt:lpstr>35293</vt:lpstr>
      <vt:lpstr>35419</vt:lpstr>
      <vt:lpstr>35328</vt:lpstr>
      <vt:lpstr>35330</vt:lpstr>
      <vt:lpstr>35277</vt:lpstr>
      <vt:lpstr>35312</vt:lpstr>
      <vt:lpstr>35395</vt:lpstr>
      <vt:lpstr>35355</vt:lpstr>
      <vt:lpstr>35317</vt:lpstr>
      <vt:lpstr>35420</vt:lpstr>
      <vt:lpstr>35327</vt:lpstr>
      <vt:lpstr>35479</vt:lpstr>
      <vt:lpstr>35501</vt:lpstr>
      <vt:lpstr>35279</vt:lpstr>
      <vt:lpstr>27036</vt:lpstr>
      <vt:lpstr>01255</vt:lpstr>
      <vt:lpstr>35377</vt:lpstr>
      <vt:lpstr>35463</vt:lpstr>
      <vt:lpstr>35581</vt:lpstr>
      <vt:lpstr>35305</vt:lpstr>
      <vt:lpstr>35532</vt:lpstr>
      <vt:lpstr>35467</vt:lpstr>
      <vt:lpstr>35337</vt:lpstr>
      <vt:lpstr>35336</vt:lpstr>
      <vt:lpstr>35348</vt:lpstr>
      <vt:lpstr>35476</vt:lpstr>
      <vt:lpstr>37165</vt:lpstr>
      <vt:lpstr>37055</vt:lpstr>
      <vt:lpstr>27040</vt:lpstr>
      <vt:lpstr>01256</vt:lpstr>
      <vt:lpstr>35408</vt:lpstr>
      <vt:lpstr>35426</vt:lpstr>
      <vt:lpstr>27028</vt:lpstr>
      <vt:lpstr>29875</vt:lpstr>
      <vt:lpstr>37425</vt:lpstr>
      <vt:lpstr>35492</vt:lpstr>
      <vt:lpstr>35418</vt:lpstr>
      <vt:lpstr>35342</vt:lpstr>
      <vt:lpstr>35346</vt:lpstr>
      <vt:lpstr>37476</vt:lpstr>
      <vt:lpstr>35350</vt:lpstr>
      <vt:lpstr>27032</vt:lpstr>
      <vt:lpstr>35286</vt:lpstr>
      <vt:lpstr>37166</vt:lpstr>
      <vt:lpstr>37056</vt:lpstr>
      <vt:lpstr>37136</vt:lpstr>
      <vt:lpstr>01248</vt:lpstr>
      <vt:lpstr>01257</vt:lpstr>
      <vt:lpstr>35477</vt:lpstr>
      <vt:lpstr>37146</vt:lpstr>
      <vt:lpstr>35409</vt:lpstr>
      <vt:lpstr>29877</vt:lpstr>
      <vt:lpstr>37436</vt:lpstr>
      <vt:lpstr>35303</vt:lpstr>
      <vt:lpstr>35349</vt:lpstr>
      <vt:lpstr>35369</vt:lpstr>
      <vt:lpstr>Synthèse des compétences 1</vt:lpstr>
      <vt:lpstr>Synthèse des compétences 2</vt:lpstr>
      <vt:lpstr>'00485'!Print_Area</vt:lpstr>
      <vt:lpstr>'00583'!Print_Area</vt:lpstr>
      <vt:lpstr>'01119'!Print_Area</vt:lpstr>
      <vt:lpstr>'01179'!Print_Area</vt:lpstr>
      <vt:lpstr>'01184'!Print_Area</vt:lpstr>
      <vt:lpstr>'01186'!Print_Area</vt:lpstr>
      <vt:lpstr>'01195'!Print_Area</vt:lpstr>
      <vt:lpstr>'01196'!Print_Area</vt:lpstr>
      <vt:lpstr>'01225'!Print_Area</vt:lpstr>
      <vt:lpstr>'01241'!Print_Area</vt:lpstr>
      <vt:lpstr>'01248'!Print_Area</vt:lpstr>
      <vt:lpstr>'01255'!Print_Area</vt:lpstr>
      <vt:lpstr>'01256'!Print_Area</vt:lpstr>
      <vt:lpstr>'01257'!Print_Area</vt:lpstr>
      <vt:lpstr>'25001'!Print_Area</vt:lpstr>
      <vt:lpstr>'25002'!Print_Area</vt:lpstr>
      <vt:lpstr>'25031'!Print_Area</vt:lpstr>
      <vt:lpstr>'25032'!Print_Area</vt:lpstr>
      <vt:lpstr>'25033'!Print_Area</vt:lpstr>
      <vt:lpstr>'25034'!Print_Area</vt:lpstr>
      <vt:lpstr>'25035'!Print_Area</vt:lpstr>
      <vt:lpstr>'25036'!Print_Area</vt:lpstr>
      <vt:lpstr>'25038'!Print_Area</vt:lpstr>
      <vt:lpstr>'25042'!Print_Area</vt:lpstr>
      <vt:lpstr>'25043'!Print_Area</vt:lpstr>
      <vt:lpstr>'25044'!Print_Area</vt:lpstr>
      <vt:lpstr>'25062'!Print_Area</vt:lpstr>
      <vt:lpstr>'25064'!Print_Area</vt:lpstr>
      <vt:lpstr>'25065'!Print_Area</vt:lpstr>
      <vt:lpstr>'25066'!Print_Area</vt:lpstr>
      <vt:lpstr>'25067'!Print_Area</vt:lpstr>
      <vt:lpstr>'27000'!Print_Area</vt:lpstr>
      <vt:lpstr>'27004'!Print_Area</vt:lpstr>
      <vt:lpstr>'27028'!Print_Area</vt:lpstr>
      <vt:lpstr>'27032'!Print_Area</vt:lpstr>
      <vt:lpstr>'27036'!Print_Area</vt:lpstr>
      <vt:lpstr>'27040'!Print_Area</vt:lpstr>
      <vt:lpstr>'27044'!Print_Area</vt:lpstr>
      <vt:lpstr>'27078'!Print_Area</vt:lpstr>
      <vt:lpstr>'27082'!Print_Area</vt:lpstr>
      <vt:lpstr>'27128'!Print_Area</vt:lpstr>
      <vt:lpstr>'27132'!Print_Area</vt:lpstr>
      <vt:lpstr>'27136'!Print_Area</vt:lpstr>
      <vt:lpstr>'27140'!Print_Area</vt:lpstr>
      <vt:lpstr>'27144'!Print_Area</vt:lpstr>
      <vt:lpstr>'27154'!Print_Area</vt:lpstr>
      <vt:lpstr>'29521'!Print_Area</vt:lpstr>
      <vt:lpstr>'29853'!Print_Area</vt:lpstr>
      <vt:lpstr>'29855'!Print_Area</vt:lpstr>
      <vt:lpstr>'29858'!Print_Area</vt:lpstr>
      <vt:lpstr>'29862'!Print_Area</vt:lpstr>
      <vt:lpstr>'29873'!Print_Area</vt:lpstr>
      <vt:lpstr>'29875'!Print_Area</vt:lpstr>
      <vt:lpstr>'29877'!Print_Area</vt:lpstr>
      <vt:lpstr>'29893'!Print_Area</vt:lpstr>
      <vt:lpstr>'29895'!Print_Area</vt:lpstr>
      <vt:lpstr>'29896'!Print_Area</vt:lpstr>
      <vt:lpstr>'35277'!Print_Area</vt:lpstr>
      <vt:lpstr>'35279'!Print_Area</vt:lpstr>
      <vt:lpstr>'35286'!Print_Area</vt:lpstr>
      <vt:lpstr>'35292'!Print_Area</vt:lpstr>
      <vt:lpstr>'35293'!Print_Area</vt:lpstr>
      <vt:lpstr>'35303'!Print_Area</vt:lpstr>
      <vt:lpstr>'35304'!Print_Area</vt:lpstr>
      <vt:lpstr>'35305'!Print_Area</vt:lpstr>
      <vt:lpstr>'35312'!Print_Area</vt:lpstr>
      <vt:lpstr>'35317'!Print_Area</vt:lpstr>
      <vt:lpstr>'35324'!Print_Area</vt:lpstr>
      <vt:lpstr>'35327'!Print_Area</vt:lpstr>
      <vt:lpstr>'35328'!Print_Area</vt:lpstr>
      <vt:lpstr>'35329'!Print_Area</vt:lpstr>
      <vt:lpstr>'35330'!Print_Area</vt:lpstr>
      <vt:lpstr>'35336'!Print_Area</vt:lpstr>
      <vt:lpstr>'35337'!Print_Area</vt:lpstr>
      <vt:lpstr>'35338'!Print_Area</vt:lpstr>
      <vt:lpstr>'35342'!Print_Area</vt:lpstr>
      <vt:lpstr>'35344'!Print_Area</vt:lpstr>
      <vt:lpstr>'35346'!Print_Area</vt:lpstr>
      <vt:lpstr>'35348'!Print_Area</vt:lpstr>
      <vt:lpstr>'35349'!Print_Area</vt:lpstr>
      <vt:lpstr>'35350'!Print_Area</vt:lpstr>
      <vt:lpstr>'35355'!Print_Area</vt:lpstr>
      <vt:lpstr>'35356'!Print_Area</vt:lpstr>
      <vt:lpstr>'35357'!Print_Area</vt:lpstr>
      <vt:lpstr>'35369'!Print_Area</vt:lpstr>
      <vt:lpstr>'35377'!Print_Area</vt:lpstr>
      <vt:lpstr>'35395'!Print_Area</vt:lpstr>
      <vt:lpstr>'35396'!Print_Area</vt:lpstr>
      <vt:lpstr>'35408'!Print_Area</vt:lpstr>
      <vt:lpstr>'35409'!Print_Area</vt:lpstr>
      <vt:lpstr>'35410'!Print_Area</vt:lpstr>
      <vt:lpstr>'35411'!Print_Area</vt:lpstr>
      <vt:lpstr>'35418'!Print_Area</vt:lpstr>
      <vt:lpstr>'35419'!Print_Area</vt:lpstr>
      <vt:lpstr>'35420'!Print_Area</vt:lpstr>
      <vt:lpstr>'35426'!Print_Area</vt:lpstr>
      <vt:lpstr>'35446'!Print_Area</vt:lpstr>
      <vt:lpstr>'35463'!Print_Area</vt:lpstr>
      <vt:lpstr>'35464'!Print_Area</vt:lpstr>
      <vt:lpstr>'35465'!Print_Area</vt:lpstr>
      <vt:lpstr>'35466'!Print_Area</vt:lpstr>
      <vt:lpstr>'35467'!Print_Area</vt:lpstr>
      <vt:lpstr>'35476'!Print_Area</vt:lpstr>
      <vt:lpstr>'35477'!Print_Area</vt:lpstr>
      <vt:lpstr>'35479'!Print_Area</vt:lpstr>
      <vt:lpstr>'35492'!Print_Area</vt:lpstr>
      <vt:lpstr>'35499'!Print_Area</vt:lpstr>
      <vt:lpstr>'35501'!Print_Area</vt:lpstr>
      <vt:lpstr>'35507'!Print_Area</vt:lpstr>
      <vt:lpstr>'35509'!Print_Area</vt:lpstr>
      <vt:lpstr>'35514'!Print_Area</vt:lpstr>
      <vt:lpstr>'35515'!Print_Area</vt:lpstr>
      <vt:lpstr>'35516'!Print_Area</vt:lpstr>
      <vt:lpstr>'35532'!Print_Area</vt:lpstr>
      <vt:lpstr>'35581'!Print_Area</vt:lpstr>
      <vt:lpstr>'35616'!Print_Area</vt:lpstr>
      <vt:lpstr>'35644'!Print_Area</vt:lpstr>
      <vt:lpstr>'35648'!Print_Area</vt:lpstr>
      <vt:lpstr>'35649'!Print_Area</vt:lpstr>
      <vt:lpstr>'35650'!Print_Area</vt:lpstr>
      <vt:lpstr>'35706'!Print_Area</vt:lpstr>
      <vt:lpstr>'35707'!Print_Area</vt:lpstr>
      <vt:lpstr>'35708'!Print_Area</vt:lpstr>
      <vt:lpstr>'35729'!Print_Area</vt:lpstr>
      <vt:lpstr>'35730'!Print_Area</vt:lpstr>
      <vt:lpstr>'35731'!Print_Area</vt:lpstr>
      <vt:lpstr>'35733'!Print_Area</vt:lpstr>
      <vt:lpstr>'37046'!Print_Area</vt:lpstr>
      <vt:lpstr>'37055'!Print_Area</vt:lpstr>
      <vt:lpstr>'37056'!Print_Area</vt:lpstr>
      <vt:lpstr>'37136'!Print_Area</vt:lpstr>
      <vt:lpstr>'37146'!Print_Area</vt:lpstr>
      <vt:lpstr>'37165'!Print_Area</vt:lpstr>
      <vt:lpstr>'37166'!Print_Area</vt:lpstr>
      <vt:lpstr>'37425'!Print_Area</vt:lpstr>
      <vt:lpstr>'37436'!Print_Area</vt:lpstr>
      <vt:lpstr>'37446'!Print_Area</vt:lpstr>
      <vt:lpstr>'37476'!Print_Area</vt:lpstr>
      <vt:lpstr>Consignes_actualisation!Print_Area</vt:lpstr>
      <vt:lpstr>'MODEL GRILLE'!Print_Area</vt:lpstr>
      <vt:lpstr>'Page-de-garde'!Print_Area</vt:lpstr>
      <vt:lpstr>Sommaire!Print_Area</vt:lpstr>
      <vt:lpstr>'Synthèse des compétences 1'!Print_Area</vt:lpstr>
      <vt:lpstr>'Synthèse des compétences 2'!Print_Area</vt:lpstr>
      <vt:lpstr>Sommaire!Print_Titles</vt:lpstr>
    </vt:vector>
  </TitlesOfParts>
  <Company>La Poste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RAVALISON</dc:creator>
  <cp:lastModifiedBy>Microsoft Office User</cp:lastModifiedBy>
  <cp:lastPrinted>2020-05-04T07:00:04Z</cp:lastPrinted>
  <dcterms:created xsi:type="dcterms:W3CDTF">2017-05-04T13:47:41Z</dcterms:created>
  <dcterms:modified xsi:type="dcterms:W3CDTF">2020-05-04T13:33:23Z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e0428da-ac0f-4a84-a429-a80e20cb35de_Enabled">
    <vt:lpwstr>True</vt:lpwstr>
  </property>
  <property fmtid="{D5CDD505-2E9C-101B-9397-08002B2CF9AE}" pid="3" name="MSIP_Label_ee0428da-ac0f-4a84-a429-a80e20cb35de_SiteId">
    <vt:lpwstr>80c03608-5f64-40bb-9c70-9394abe6011c</vt:lpwstr>
  </property>
  <property fmtid="{D5CDD505-2E9C-101B-9397-08002B2CF9AE}" pid="4" name="MSIP_Label_ee0428da-ac0f-4a84-a429-a80e20cb35de_Owner">
    <vt:lpwstr>anna.ravalison@laposte.fr</vt:lpwstr>
  </property>
  <property fmtid="{D5CDD505-2E9C-101B-9397-08002B2CF9AE}" pid="5" name="MSIP_Label_ee0428da-ac0f-4a84-a429-a80e20cb35de_SetDate">
    <vt:lpwstr>2019-08-19T07:01:31.6708213Z</vt:lpwstr>
  </property>
  <property fmtid="{D5CDD505-2E9C-101B-9397-08002B2CF9AE}" pid="6" name="MSIP_Label_ee0428da-ac0f-4a84-a429-a80e20cb35de_Name">
    <vt:lpwstr>C1 - Interne</vt:lpwstr>
  </property>
  <property fmtid="{D5CDD505-2E9C-101B-9397-08002B2CF9AE}" pid="7" name="MSIP_Label_ee0428da-ac0f-4a84-a429-a80e20cb35de_Application">
    <vt:lpwstr>Microsoft Azure Information Protection</vt:lpwstr>
  </property>
  <property fmtid="{D5CDD505-2E9C-101B-9397-08002B2CF9AE}" pid="8" name="MSIP_Label_ee0428da-ac0f-4a84-a429-a80e20cb35de_Extended_MSFT_Method">
    <vt:lpwstr>Automatic</vt:lpwstr>
  </property>
  <property fmtid="{D5CDD505-2E9C-101B-9397-08002B2CF9AE}" pid="9" name="Sensitivity">
    <vt:lpwstr>C1 - Interne</vt:lpwstr>
  </property>
</Properties>
</file>